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filterPrivacy="1" defaultThemeVersion="124226"/>
  <xr:revisionPtr revIDLastSave="0" documentId="13_ncr:1_{B2A15853-4A31-41F5-A3E3-A3D5F1626091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Pazyma trump.isvyku" sheetId="10" r:id="rId1"/>
    <sheet name="Pildymo pavyzdys" sheetId="11" r:id="rId2"/>
    <sheet name="FĮ KU" sheetId="7" state="hidden" r:id="rId3"/>
    <sheet name="FĮ VKTMI + FĮ KTMI" sheetId="8" state="hidden" r:id="rId4"/>
    <sheet name="Dienpinigiai ir apgyvendinimas" sheetId="5" state="hidden" r:id="rId5"/>
  </sheets>
  <definedNames>
    <definedName name="_xlnm._FilterDatabase" localSheetId="4" hidden="1">'Dienpinigiai ir apgyvendinimas'!$A$1:$L$208</definedName>
    <definedName name="_xlnm._FilterDatabase" localSheetId="2" hidden="1">'FĮ KU'!$A$1:$G$208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6" i="10" l="1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O44" i="10"/>
  <c r="O45" i="10"/>
  <c r="O46" i="10"/>
  <c r="O47" i="10"/>
  <c r="O48" i="10"/>
  <c r="O49" i="10"/>
  <c r="O50" i="10"/>
  <c r="O51" i="10"/>
  <c r="O52" i="10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25" i="11"/>
  <c r="Q25" i="10"/>
  <c r="O25" i="10"/>
  <c r="J28" i="11" l="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25" i="10"/>
  <c r="S26" i="10" l="1"/>
  <c r="S27" i="10"/>
  <c r="S28" i="10"/>
  <c r="S29" i="10"/>
  <c r="S30" i="10"/>
  <c r="S31" i="10"/>
  <c r="S32" i="10"/>
  <c r="S33" i="10"/>
  <c r="S34" i="10"/>
  <c r="S35" i="10"/>
  <c r="S36" i="10"/>
  <c r="S37" i="10"/>
  <c r="S38" i="10"/>
  <c r="S39" i="10"/>
  <c r="S40" i="10"/>
  <c r="S41" i="10"/>
  <c r="S42" i="10"/>
  <c r="S43" i="10"/>
  <c r="S44" i="10"/>
  <c r="S45" i="10"/>
  <c r="S46" i="10"/>
  <c r="S47" i="10"/>
  <c r="S48" i="10"/>
  <c r="S49" i="10"/>
  <c r="S50" i="10"/>
  <c r="S51" i="10"/>
  <c r="S52" i="10"/>
  <c r="S25" i="10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M52" i="11" l="1"/>
  <c r="K52" i="11"/>
  <c r="I52" i="11"/>
  <c r="M51" i="11"/>
  <c r="K51" i="11"/>
  <c r="I51" i="11"/>
  <c r="R51" i="11" s="1"/>
  <c r="M50" i="11"/>
  <c r="K50" i="11"/>
  <c r="I50" i="11"/>
  <c r="M49" i="11"/>
  <c r="K49" i="11"/>
  <c r="I49" i="11"/>
  <c r="P49" i="11" s="1"/>
  <c r="M48" i="11"/>
  <c r="K48" i="11"/>
  <c r="I48" i="11"/>
  <c r="M47" i="11"/>
  <c r="K47" i="11"/>
  <c r="I47" i="11"/>
  <c r="R47" i="11" s="1"/>
  <c r="M46" i="11"/>
  <c r="K46" i="11"/>
  <c r="I46" i="11"/>
  <c r="M45" i="11"/>
  <c r="K45" i="11"/>
  <c r="I45" i="11"/>
  <c r="P45" i="11" s="1"/>
  <c r="M44" i="11"/>
  <c r="K44" i="11"/>
  <c r="I44" i="11"/>
  <c r="M43" i="11"/>
  <c r="K43" i="11"/>
  <c r="I43" i="11"/>
  <c r="R43" i="11" s="1"/>
  <c r="M42" i="11"/>
  <c r="K42" i="11"/>
  <c r="I42" i="11"/>
  <c r="M41" i="11"/>
  <c r="K41" i="11"/>
  <c r="I41" i="11"/>
  <c r="P41" i="11" s="1"/>
  <c r="M40" i="11"/>
  <c r="K40" i="11"/>
  <c r="I40" i="11"/>
  <c r="M39" i="11"/>
  <c r="K39" i="11"/>
  <c r="I39" i="11"/>
  <c r="R39" i="11" s="1"/>
  <c r="M38" i="11"/>
  <c r="K38" i="11"/>
  <c r="I38" i="11"/>
  <c r="M37" i="11"/>
  <c r="K37" i="11"/>
  <c r="I37" i="11"/>
  <c r="P37" i="11" s="1"/>
  <c r="M36" i="11"/>
  <c r="K36" i="11"/>
  <c r="I36" i="11"/>
  <c r="M35" i="11"/>
  <c r="K35" i="11"/>
  <c r="I35" i="11"/>
  <c r="R35" i="11" s="1"/>
  <c r="M34" i="11"/>
  <c r="K34" i="11"/>
  <c r="I34" i="11"/>
  <c r="M33" i="11"/>
  <c r="K33" i="11"/>
  <c r="I33" i="11"/>
  <c r="P33" i="11" s="1"/>
  <c r="M32" i="11"/>
  <c r="K32" i="11"/>
  <c r="I32" i="11"/>
  <c r="M31" i="11"/>
  <c r="K31" i="11"/>
  <c r="I31" i="11"/>
  <c r="R31" i="11" s="1"/>
  <c r="M30" i="11"/>
  <c r="K30" i="11"/>
  <c r="I30" i="11"/>
  <c r="M29" i="11"/>
  <c r="K29" i="11"/>
  <c r="I29" i="11"/>
  <c r="P29" i="11" s="1"/>
  <c r="M28" i="11"/>
  <c r="K28" i="11"/>
  <c r="I28" i="11"/>
  <c r="M27" i="11"/>
  <c r="K27" i="11"/>
  <c r="I27" i="11"/>
  <c r="M26" i="11"/>
  <c r="K26" i="11"/>
  <c r="I26" i="11"/>
  <c r="M25" i="11"/>
  <c r="K25" i="11"/>
  <c r="I25" i="11"/>
  <c r="I25" i="10"/>
  <c r="N25" i="10" s="1"/>
  <c r="R25" i="10" l="1"/>
  <c r="P25" i="10"/>
  <c r="L25" i="10"/>
  <c r="N44" i="11"/>
  <c r="N40" i="11"/>
  <c r="N34" i="11"/>
  <c r="N38" i="11"/>
  <c r="N28" i="11"/>
  <c r="N50" i="11"/>
  <c r="N32" i="11"/>
  <c r="N48" i="11"/>
  <c r="N42" i="11"/>
  <c r="N36" i="11"/>
  <c r="N52" i="11"/>
  <c r="N30" i="11"/>
  <c r="N46" i="11"/>
  <c r="P28" i="11"/>
  <c r="P30" i="11"/>
  <c r="P32" i="11"/>
  <c r="P34" i="11"/>
  <c r="P36" i="11"/>
  <c r="P38" i="11"/>
  <c r="P40" i="11"/>
  <c r="P42" i="11"/>
  <c r="P44" i="11"/>
  <c r="P46" i="11"/>
  <c r="P48" i="11"/>
  <c r="P50" i="11"/>
  <c r="P52" i="11"/>
  <c r="R28" i="11"/>
  <c r="R30" i="11"/>
  <c r="R32" i="11"/>
  <c r="R34" i="11"/>
  <c r="R36" i="11"/>
  <c r="R38" i="11"/>
  <c r="R40" i="11"/>
  <c r="R42" i="11"/>
  <c r="R44" i="11"/>
  <c r="R46" i="11"/>
  <c r="R48" i="11"/>
  <c r="R50" i="11"/>
  <c r="R52" i="11"/>
  <c r="L28" i="11"/>
  <c r="L30" i="11"/>
  <c r="L32" i="11"/>
  <c r="L34" i="11"/>
  <c r="L36" i="11"/>
  <c r="L38" i="11"/>
  <c r="L40" i="11"/>
  <c r="L42" i="11"/>
  <c r="L44" i="11"/>
  <c r="L46" i="11"/>
  <c r="L48" i="11"/>
  <c r="L50" i="11"/>
  <c r="L52" i="11"/>
  <c r="R27" i="11"/>
  <c r="P25" i="11"/>
  <c r="N26" i="11"/>
  <c r="R26" i="11"/>
  <c r="L26" i="11"/>
  <c r="P26" i="11"/>
  <c r="N25" i="11"/>
  <c r="R25" i="11"/>
  <c r="L27" i="11"/>
  <c r="P27" i="11"/>
  <c r="N29" i="11"/>
  <c r="R29" i="11"/>
  <c r="L31" i="11"/>
  <c r="P31" i="11"/>
  <c r="N33" i="11"/>
  <c r="R33" i="11"/>
  <c r="L35" i="11"/>
  <c r="P35" i="11"/>
  <c r="N37" i="11"/>
  <c r="R37" i="11"/>
  <c r="L39" i="11"/>
  <c r="P39" i="11"/>
  <c r="N41" i="11"/>
  <c r="R41" i="11"/>
  <c r="L43" i="11"/>
  <c r="P43" i="11"/>
  <c r="N45" i="11"/>
  <c r="R45" i="11"/>
  <c r="L47" i="11"/>
  <c r="P47" i="11"/>
  <c r="N49" i="11"/>
  <c r="R49" i="11"/>
  <c r="L51" i="11"/>
  <c r="P51" i="11"/>
  <c r="L25" i="11"/>
  <c r="N27" i="11"/>
  <c r="L29" i="11"/>
  <c r="N31" i="11"/>
  <c r="L33" i="11"/>
  <c r="N35" i="11"/>
  <c r="L37" i="11"/>
  <c r="N39" i="11"/>
  <c r="L41" i="11"/>
  <c r="N43" i="11"/>
  <c r="L45" i="11"/>
  <c r="N47" i="11"/>
  <c r="L49" i="11"/>
  <c r="N51" i="11"/>
  <c r="K8" i="5"/>
  <c r="E200" i="5"/>
  <c r="F200" i="5" s="1"/>
  <c r="K200" i="5"/>
  <c r="E195" i="5"/>
  <c r="F195" i="5" s="1"/>
  <c r="K195" i="5"/>
  <c r="E189" i="5"/>
  <c r="F189" i="5" s="1"/>
  <c r="K189" i="5"/>
  <c r="E190" i="5"/>
  <c r="F190" i="5" s="1"/>
  <c r="K190" i="5"/>
  <c r="E191" i="5"/>
  <c r="F191" i="5" s="1"/>
  <c r="K191" i="5"/>
  <c r="E186" i="5"/>
  <c r="F186" i="5" s="1"/>
  <c r="K186" i="5"/>
  <c r="E179" i="5"/>
  <c r="F179" i="5" s="1"/>
  <c r="K179" i="5"/>
  <c r="E180" i="5"/>
  <c r="F180" i="5" s="1"/>
  <c r="K180" i="5"/>
  <c r="E176" i="5"/>
  <c r="F176" i="5" s="1"/>
  <c r="K176" i="5"/>
  <c r="E171" i="5"/>
  <c r="F171" i="5" s="1"/>
  <c r="K171" i="5"/>
  <c r="E168" i="5"/>
  <c r="F168" i="5" s="1"/>
  <c r="K168" i="5"/>
  <c r="E169" i="5"/>
  <c r="F169" i="5" s="1"/>
  <c r="K169" i="5"/>
  <c r="E163" i="5"/>
  <c r="F163" i="5" s="1"/>
  <c r="K163" i="5"/>
  <c r="E159" i="5"/>
  <c r="F159" i="5" s="1"/>
  <c r="K159" i="5"/>
  <c r="E160" i="5"/>
  <c r="F160" i="5" s="1"/>
  <c r="K160" i="5"/>
  <c r="E161" i="5"/>
  <c r="F161" i="5" s="1"/>
  <c r="K161" i="5"/>
  <c r="E157" i="5"/>
  <c r="F157" i="5" s="1"/>
  <c r="K157" i="5"/>
  <c r="E153" i="5"/>
  <c r="F153" i="5" s="1"/>
  <c r="K153" i="5"/>
  <c r="E154" i="5"/>
  <c r="F154" i="5" s="1"/>
  <c r="K154" i="5"/>
  <c r="E146" i="5"/>
  <c r="F146" i="5" s="1"/>
  <c r="K146" i="5"/>
  <c r="E142" i="5"/>
  <c r="F142" i="5" s="1"/>
  <c r="K142" i="5"/>
  <c r="E143" i="5"/>
  <c r="F143" i="5" s="1"/>
  <c r="K143" i="5"/>
  <c r="E136" i="5"/>
  <c r="F136" i="5" s="1"/>
  <c r="K136" i="5"/>
  <c r="E137" i="5"/>
  <c r="F137" i="5" s="1"/>
  <c r="K137" i="5"/>
  <c r="E133" i="5"/>
  <c r="F133" i="5" s="1"/>
  <c r="K133" i="5"/>
  <c r="E131" i="5"/>
  <c r="F131" i="5" s="1"/>
  <c r="K131" i="5"/>
  <c r="E125" i="5"/>
  <c r="F125" i="5" s="1"/>
  <c r="K125" i="5"/>
  <c r="E119" i="5"/>
  <c r="F119" i="5" s="1"/>
  <c r="K119" i="5"/>
  <c r="E120" i="5"/>
  <c r="F120" i="5" s="1"/>
  <c r="K120" i="5"/>
  <c r="E115" i="5"/>
  <c r="F115" i="5" s="1"/>
  <c r="K115" i="5"/>
  <c r="E95" i="5"/>
  <c r="F95" i="5" s="1"/>
  <c r="K95" i="5"/>
  <c r="E93" i="5"/>
  <c r="F93" i="5" s="1"/>
  <c r="K93" i="5"/>
  <c r="E91" i="5"/>
  <c r="F91" i="5" s="1"/>
  <c r="K91" i="5"/>
  <c r="E83" i="5"/>
  <c r="F83" i="5" s="1"/>
  <c r="K83" i="5"/>
  <c r="E73" i="5"/>
  <c r="F73" i="5" s="1"/>
  <c r="K73" i="5"/>
  <c r="E60" i="5"/>
  <c r="F60" i="5" s="1"/>
  <c r="K60" i="5"/>
  <c r="E61" i="5"/>
  <c r="F61" i="5" s="1"/>
  <c r="K61" i="5"/>
  <c r="E62" i="5"/>
  <c r="F62" i="5" s="1"/>
  <c r="K62" i="5"/>
  <c r="E58" i="5"/>
  <c r="F58" i="5" s="1"/>
  <c r="K58" i="5"/>
  <c r="E56" i="5"/>
  <c r="F56" i="5" s="1"/>
  <c r="K56" i="5"/>
  <c r="E54" i="5"/>
  <c r="F54" i="5" s="1"/>
  <c r="K54" i="5"/>
  <c r="E50" i="5"/>
  <c r="F50" i="5" s="1"/>
  <c r="K50" i="5"/>
  <c r="E51" i="5"/>
  <c r="F51" i="5" s="1"/>
  <c r="K51" i="5"/>
  <c r="E52" i="5"/>
  <c r="F52" i="5" s="1"/>
  <c r="K52" i="5"/>
  <c r="E48" i="5"/>
  <c r="F48" i="5" s="1"/>
  <c r="K48" i="5"/>
  <c r="E45" i="5"/>
  <c r="F45" i="5" s="1"/>
  <c r="K45" i="5"/>
  <c r="E42" i="5"/>
  <c r="F42" i="5" s="1"/>
  <c r="K42" i="5"/>
  <c r="E39" i="5"/>
  <c r="F39" i="5" s="1"/>
  <c r="K39" i="5"/>
  <c r="E40" i="5"/>
  <c r="F40" i="5" s="1"/>
  <c r="K40" i="5"/>
  <c r="E34" i="5"/>
  <c r="F34" i="5" s="1"/>
  <c r="K34" i="5"/>
  <c r="E35" i="5"/>
  <c r="F35" i="5" s="1"/>
  <c r="K35" i="5"/>
  <c r="E31" i="5"/>
  <c r="F31" i="5" s="1"/>
  <c r="K31" i="5"/>
  <c r="E20" i="5"/>
  <c r="F20" i="5" s="1"/>
  <c r="K20" i="5"/>
  <c r="E21" i="5"/>
  <c r="F21" i="5" s="1"/>
  <c r="K21" i="5"/>
  <c r="E22" i="5"/>
  <c r="F22" i="5" s="1"/>
  <c r="K22" i="5"/>
  <c r="E23" i="5"/>
  <c r="F23" i="5" s="1"/>
  <c r="K23" i="5"/>
  <c r="E24" i="5"/>
  <c r="F24" i="5" s="1"/>
  <c r="K24" i="5"/>
  <c r="E18" i="5"/>
  <c r="F18" i="5" s="1"/>
  <c r="K18" i="5"/>
  <c r="E8" i="5"/>
  <c r="F8" i="5" s="1"/>
  <c r="P53" i="11" l="1"/>
  <c r="L53" i="11"/>
  <c r="R53" i="11"/>
  <c r="N53" i="11"/>
  <c r="L2" i="5"/>
  <c r="K3" i="5"/>
  <c r="K4" i="5"/>
  <c r="K5" i="5"/>
  <c r="K6" i="5"/>
  <c r="K7" i="5"/>
  <c r="K9" i="5"/>
  <c r="K10" i="5"/>
  <c r="K11" i="5"/>
  <c r="K12" i="5"/>
  <c r="K13" i="5"/>
  <c r="K14" i="5"/>
  <c r="K15" i="5"/>
  <c r="K16" i="5"/>
  <c r="K17" i="5"/>
  <c r="K19" i="5"/>
  <c r="K25" i="5"/>
  <c r="K26" i="5"/>
  <c r="K27" i="5"/>
  <c r="K28" i="5"/>
  <c r="K29" i="5"/>
  <c r="K30" i="5"/>
  <c r="K32" i="5"/>
  <c r="K33" i="5"/>
  <c r="K36" i="5"/>
  <c r="K37" i="5"/>
  <c r="K38" i="5"/>
  <c r="K41" i="5"/>
  <c r="K43" i="5"/>
  <c r="K44" i="5"/>
  <c r="K46" i="5"/>
  <c r="K47" i="5"/>
  <c r="K49" i="5"/>
  <c r="K53" i="5"/>
  <c r="K55" i="5"/>
  <c r="K57" i="5"/>
  <c r="K59" i="5"/>
  <c r="K63" i="5"/>
  <c r="K64" i="5"/>
  <c r="K65" i="5"/>
  <c r="K66" i="5"/>
  <c r="K67" i="5"/>
  <c r="K68" i="5"/>
  <c r="K69" i="5"/>
  <c r="K70" i="5"/>
  <c r="K71" i="5"/>
  <c r="K72" i="5"/>
  <c r="K74" i="5"/>
  <c r="K75" i="5"/>
  <c r="K76" i="5"/>
  <c r="K77" i="5"/>
  <c r="K78" i="5"/>
  <c r="K79" i="5"/>
  <c r="K80" i="5"/>
  <c r="K81" i="5"/>
  <c r="K82" i="5"/>
  <c r="K84" i="5"/>
  <c r="K85" i="5"/>
  <c r="K86" i="5"/>
  <c r="K87" i="5"/>
  <c r="K88" i="5"/>
  <c r="K89" i="5"/>
  <c r="K90" i="5"/>
  <c r="K92" i="5"/>
  <c r="K94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6" i="5"/>
  <c r="K117" i="5"/>
  <c r="K118" i="5"/>
  <c r="K121" i="5"/>
  <c r="K122" i="5"/>
  <c r="K123" i="5"/>
  <c r="K124" i="5"/>
  <c r="K126" i="5"/>
  <c r="K127" i="5"/>
  <c r="K128" i="5"/>
  <c r="K129" i="5"/>
  <c r="K130" i="5"/>
  <c r="K132" i="5"/>
  <c r="K134" i="5"/>
  <c r="K135" i="5"/>
  <c r="K138" i="5"/>
  <c r="K139" i="5"/>
  <c r="K140" i="5"/>
  <c r="K141" i="5"/>
  <c r="K144" i="5"/>
  <c r="K145" i="5"/>
  <c r="K147" i="5"/>
  <c r="K148" i="5"/>
  <c r="K149" i="5"/>
  <c r="K150" i="5"/>
  <c r="K151" i="5"/>
  <c r="K152" i="5"/>
  <c r="K155" i="5"/>
  <c r="K156" i="5"/>
  <c r="K158" i="5"/>
  <c r="K162" i="5"/>
  <c r="K164" i="5"/>
  <c r="K165" i="5"/>
  <c r="K166" i="5"/>
  <c r="K167" i="5"/>
  <c r="K170" i="5"/>
  <c r="K172" i="5"/>
  <c r="K173" i="5"/>
  <c r="K174" i="5"/>
  <c r="K175" i="5"/>
  <c r="K177" i="5"/>
  <c r="K178" i="5"/>
  <c r="K181" i="5"/>
  <c r="K182" i="5"/>
  <c r="K183" i="5"/>
  <c r="K184" i="5"/>
  <c r="K185" i="5"/>
  <c r="K187" i="5"/>
  <c r="K188" i="5"/>
  <c r="K192" i="5"/>
  <c r="K193" i="5"/>
  <c r="K194" i="5"/>
  <c r="K196" i="5"/>
  <c r="K197" i="5"/>
  <c r="K198" i="5"/>
  <c r="K199" i="5"/>
  <c r="K201" i="5"/>
  <c r="K202" i="5"/>
  <c r="K203" i="5"/>
  <c r="K204" i="5"/>
  <c r="K205" i="5"/>
  <c r="K206" i="5"/>
  <c r="K207" i="5"/>
  <c r="K208" i="5"/>
  <c r="K2" i="5"/>
  <c r="B4" i="7"/>
  <c r="E208" i="5" l="1"/>
  <c r="F208" i="5" s="1"/>
  <c r="E155" i="5"/>
  <c r="F155" i="5" s="1"/>
  <c r="E156" i="5"/>
  <c r="F156" i="5" s="1"/>
  <c r="E158" i="5"/>
  <c r="F158" i="5" s="1"/>
  <c r="E162" i="5"/>
  <c r="F162" i="5" s="1"/>
  <c r="E164" i="5"/>
  <c r="F164" i="5" s="1"/>
  <c r="E165" i="5"/>
  <c r="F165" i="5" s="1"/>
  <c r="E166" i="5"/>
  <c r="F166" i="5" s="1"/>
  <c r="E167" i="5"/>
  <c r="F167" i="5" s="1"/>
  <c r="E170" i="5"/>
  <c r="F170" i="5" s="1"/>
  <c r="E172" i="5"/>
  <c r="F172" i="5" s="1"/>
  <c r="E173" i="5"/>
  <c r="F173" i="5" s="1"/>
  <c r="E174" i="5"/>
  <c r="F174" i="5" s="1"/>
  <c r="E175" i="5"/>
  <c r="F175" i="5" s="1"/>
  <c r="E177" i="5"/>
  <c r="F177" i="5" s="1"/>
  <c r="E178" i="5"/>
  <c r="F178" i="5" s="1"/>
  <c r="E181" i="5"/>
  <c r="F181" i="5" s="1"/>
  <c r="E182" i="5"/>
  <c r="F182" i="5" s="1"/>
  <c r="E183" i="5"/>
  <c r="F183" i="5" s="1"/>
  <c r="E184" i="5"/>
  <c r="F184" i="5" s="1"/>
  <c r="E185" i="5"/>
  <c r="F185" i="5" s="1"/>
  <c r="E187" i="5"/>
  <c r="F187" i="5" s="1"/>
  <c r="E188" i="5"/>
  <c r="F188" i="5" s="1"/>
  <c r="E192" i="5"/>
  <c r="F192" i="5" s="1"/>
  <c r="E193" i="5"/>
  <c r="F193" i="5" s="1"/>
  <c r="E194" i="5"/>
  <c r="F194" i="5" s="1"/>
  <c r="E196" i="5"/>
  <c r="F196" i="5" s="1"/>
  <c r="E197" i="5"/>
  <c r="F197" i="5" s="1"/>
  <c r="E198" i="5"/>
  <c r="F198" i="5" s="1"/>
  <c r="E199" i="5"/>
  <c r="F199" i="5" s="1"/>
  <c r="E201" i="5"/>
  <c r="F201" i="5" s="1"/>
  <c r="E202" i="5"/>
  <c r="F202" i="5" s="1"/>
  <c r="E203" i="5"/>
  <c r="F203" i="5" s="1"/>
  <c r="E204" i="5"/>
  <c r="F204" i="5" s="1"/>
  <c r="E205" i="5"/>
  <c r="F205" i="5" s="1"/>
  <c r="E206" i="5"/>
  <c r="F206" i="5" s="1"/>
  <c r="E207" i="5"/>
  <c r="F207" i="5" s="1"/>
  <c r="E121" i="5"/>
  <c r="F121" i="5" s="1"/>
  <c r="E122" i="5"/>
  <c r="F122" i="5" s="1"/>
  <c r="E123" i="5"/>
  <c r="F123" i="5" s="1"/>
  <c r="E124" i="5"/>
  <c r="F124" i="5" s="1"/>
  <c r="E126" i="5"/>
  <c r="F126" i="5" s="1"/>
  <c r="E127" i="5"/>
  <c r="F127" i="5" s="1"/>
  <c r="E128" i="5"/>
  <c r="F128" i="5" s="1"/>
  <c r="E129" i="5"/>
  <c r="F129" i="5" s="1"/>
  <c r="E130" i="5"/>
  <c r="F130" i="5" s="1"/>
  <c r="E132" i="5"/>
  <c r="F132" i="5" s="1"/>
  <c r="E134" i="5"/>
  <c r="F134" i="5" s="1"/>
  <c r="E135" i="5"/>
  <c r="F135" i="5" s="1"/>
  <c r="E138" i="5"/>
  <c r="F138" i="5" s="1"/>
  <c r="E139" i="5"/>
  <c r="F139" i="5" s="1"/>
  <c r="E140" i="5"/>
  <c r="F140" i="5" s="1"/>
  <c r="E141" i="5"/>
  <c r="F141" i="5" s="1"/>
  <c r="E144" i="5"/>
  <c r="F144" i="5" s="1"/>
  <c r="E145" i="5"/>
  <c r="F145" i="5" s="1"/>
  <c r="E147" i="5"/>
  <c r="F147" i="5" s="1"/>
  <c r="E148" i="5"/>
  <c r="F148" i="5" s="1"/>
  <c r="E149" i="5"/>
  <c r="F149" i="5" s="1"/>
  <c r="E150" i="5"/>
  <c r="F150" i="5" s="1"/>
  <c r="E151" i="5"/>
  <c r="F151" i="5" s="1"/>
  <c r="E152" i="5"/>
  <c r="F152" i="5" s="1"/>
  <c r="E111" i="5"/>
  <c r="F111" i="5" s="1"/>
  <c r="E112" i="5"/>
  <c r="F112" i="5" s="1"/>
  <c r="E113" i="5"/>
  <c r="F113" i="5" s="1"/>
  <c r="E114" i="5"/>
  <c r="F114" i="5" s="1"/>
  <c r="E116" i="5"/>
  <c r="F116" i="5" s="1"/>
  <c r="E117" i="5"/>
  <c r="F117" i="5" s="1"/>
  <c r="E118" i="5"/>
  <c r="F118" i="5" s="1"/>
  <c r="E105" i="5"/>
  <c r="F105" i="5" s="1"/>
  <c r="E106" i="5"/>
  <c r="F106" i="5" s="1"/>
  <c r="E107" i="5"/>
  <c r="F107" i="5" s="1"/>
  <c r="E108" i="5"/>
  <c r="F108" i="5" s="1"/>
  <c r="E109" i="5"/>
  <c r="F109" i="5" s="1"/>
  <c r="E110" i="5"/>
  <c r="F110" i="5" s="1"/>
  <c r="E94" i="5"/>
  <c r="F94" i="5" s="1"/>
  <c r="E96" i="5"/>
  <c r="F96" i="5" s="1"/>
  <c r="E97" i="5"/>
  <c r="F97" i="5" s="1"/>
  <c r="E98" i="5"/>
  <c r="F98" i="5" s="1"/>
  <c r="E99" i="5"/>
  <c r="F99" i="5" s="1"/>
  <c r="E100" i="5"/>
  <c r="F100" i="5" s="1"/>
  <c r="E101" i="5"/>
  <c r="F101" i="5" s="1"/>
  <c r="E102" i="5"/>
  <c r="F102" i="5" s="1"/>
  <c r="E103" i="5"/>
  <c r="F103" i="5" s="1"/>
  <c r="E104" i="5"/>
  <c r="F104" i="5" s="1"/>
  <c r="E87" i="5"/>
  <c r="F87" i="5" s="1"/>
  <c r="E88" i="5"/>
  <c r="F88" i="5" s="1"/>
  <c r="E89" i="5"/>
  <c r="F89" i="5" s="1"/>
  <c r="E90" i="5"/>
  <c r="F90" i="5" s="1"/>
  <c r="E92" i="5"/>
  <c r="F92" i="5" s="1"/>
  <c r="E79" i="5"/>
  <c r="F79" i="5" s="1"/>
  <c r="E80" i="5"/>
  <c r="F80" i="5" s="1"/>
  <c r="E81" i="5"/>
  <c r="F81" i="5" s="1"/>
  <c r="E82" i="5"/>
  <c r="F82" i="5" s="1"/>
  <c r="E84" i="5"/>
  <c r="F84" i="5" s="1"/>
  <c r="E85" i="5"/>
  <c r="F85" i="5" s="1"/>
  <c r="E86" i="5"/>
  <c r="F86" i="5" s="1"/>
  <c r="E3" i="5"/>
  <c r="F3" i="5" s="1"/>
  <c r="E4" i="5"/>
  <c r="F4" i="5" s="1"/>
  <c r="E5" i="5"/>
  <c r="F5" i="5" s="1"/>
  <c r="E6" i="5"/>
  <c r="F6" i="5" s="1"/>
  <c r="E7" i="5"/>
  <c r="F7" i="5" s="1"/>
  <c r="E9" i="5"/>
  <c r="F9" i="5" s="1"/>
  <c r="E10" i="5"/>
  <c r="F10" i="5" s="1"/>
  <c r="E11" i="5"/>
  <c r="F11" i="5" s="1"/>
  <c r="E12" i="5"/>
  <c r="F12" i="5" s="1"/>
  <c r="E13" i="5"/>
  <c r="F13" i="5" s="1"/>
  <c r="E14" i="5"/>
  <c r="F14" i="5" s="1"/>
  <c r="E15" i="5"/>
  <c r="F15" i="5" s="1"/>
  <c r="E16" i="5"/>
  <c r="F16" i="5" s="1"/>
  <c r="E17" i="5"/>
  <c r="F17" i="5" s="1"/>
  <c r="E19" i="5"/>
  <c r="F19" i="5" s="1"/>
  <c r="E25" i="5"/>
  <c r="F25" i="5" s="1"/>
  <c r="E26" i="5"/>
  <c r="F26" i="5" s="1"/>
  <c r="E27" i="5"/>
  <c r="F27" i="5" s="1"/>
  <c r="E28" i="5"/>
  <c r="F28" i="5" s="1"/>
  <c r="E29" i="5"/>
  <c r="F29" i="5" s="1"/>
  <c r="E30" i="5"/>
  <c r="F30" i="5" s="1"/>
  <c r="E32" i="5"/>
  <c r="F32" i="5" s="1"/>
  <c r="E33" i="5"/>
  <c r="F33" i="5" s="1"/>
  <c r="E36" i="5"/>
  <c r="F36" i="5" s="1"/>
  <c r="E37" i="5"/>
  <c r="F37" i="5" s="1"/>
  <c r="E38" i="5"/>
  <c r="F38" i="5" s="1"/>
  <c r="E41" i="5"/>
  <c r="F41" i="5" s="1"/>
  <c r="E43" i="5"/>
  <c r="F43" i="5" s="1"/>
  <c r="E44" i="5"/>
  <c r="F44" i="5" s="1"/>
  <c r="E46" i="5"/>
  <c r="F46" i="5" s="1"/>
  <c r="E47" i="5"/>
  <c r="F47" i="5" s="1"/>
  <c r="E49" i="5"/>
  <c r="F49" i="5" s="1"/>
  <c r="E53" i="5"/>
  <c r="F53" i="5" s="1"/>
  <c r="E55" i="5"/>
  <c r="F55" i="5" s="1"/>
  <c r="E57" i="5"/>
  <c r="F57" i="5" s="1"/>
  <c r="E59" i="5"/>
  <c r="F59" i="5" s="1"/>
  <c r="E63" i="5"/>
  <c r="F63" i="5" s="1"/>
  <c r="E64" i="5"/>
  <c r="F64" i="5" s="1"/>
  <c r="E65" i="5"/>
  <c r="F65" i="5" s="1"/>
  <c r="E66" i="5"/>
  <c r="F66" i="5" s="1"/>
  <c r="E67" i="5"/>
  <c r="F67" i="5" s="1"/>
  <c r="E68" i="5"/>
  <c r="F68" i="5" s="1"/>
  <c r="E69" i="5"/>
  <c r="F69" i="5" s="1"/>
  <c r="E70" i="5"/>
  <c r="F70" i="5" s="1"/>
  <c r="E71" i="5"/>
  <c r="F71" i="5" s="1"/>
  <c r="E72" i="5"/>
  <c r="F72" i="5" s="1"/>
  <c r="E74" i="5"/>
  <c r="F74" i="5" s="1"/>
  <c r="E75" i="5"/>
  <c r="F75" i="5" s="1"/>
  <c r="E76" i="5"/>
  <c r="F76" i="5" s="1"/>
  <c r="E77" i="5"/>
  <c r="F77" i="5" s="1"/>
  <c r="E78" i="5"/>
  <c r="F78" i="5" s="1"/>
  <c r="E2" i="5"/>
  <c r="F2" i="5" s="1"/>
  <c r="B143" i="7" l="1"/>
  <c r="B157" i="7"/>
  <c r="M39" i="10" l="1"/>
  <c r="K39" i="10"/>
  <c r="I39" i="10"/>
  <c r="N39" i="10" s="1"/>
  <c r="M38" i="10"/>
  <c r="K38" i="10"/>
  <c r="I38" i="10"/>
  <c r="N38" i="10" s="1"/>
  <c r="M37" i="10"/>
  <c r="K37" i="10"/>
  <c r="I37" i="10"/>
  <c r="N37" i="10" s="1"/>
  <c r="M36" i="10"/>
  <c r="K36" i="10"/>
  <c r="I36" i="10"/>
  <c r="N36" i="10" s="1"/>
  <c r="M35" i="10"/>
  <c r="K35" i="10"/>
  <c r="I35" i="10"/>
  <c r="N35" i="10" s="1"/>
  <c r="M34" i="10"/>
  <c r="K34" i="10"/>
  <c r="I34" i="10"/>
  <c r="N34" i="10" s="1"/>
  <c r="M33" i="10"/>
  <c r="K33" i="10"/>
  <c r="I33" i="10"/>
  <c r="N33" i="10" s="1"/>
  <c r="M32" i="10"/>
  <c r="K32" i="10"/>
  <c r="I32" i="10"/>
  <c r="N32" i="10" s="1"/>
  <c r="M31" i="10"/>
  <c r="K31" i="10"/>
  <c r="I31" i="10"/>
  <c r="N31" i="10" s="1"/>
  <c r="M30" i="10"/>
  <c r="K30" i="10"/>
  <c r="I30" i="10"/>
  <c r="N30" i="10" s="1"/>
  <c r="B2" i="7"/>
  <c r="B5" i="7"/>
  <c r="R38" i="10" l="1"/>
  <c r="P38" i="10"/>
  <c r="L38" i="10"/>
  <c r="R32" i="10"/>
  <c r="P32" i="10"/>
  <c r="L32" i="10"/>
  <c r="L35" i="10"/>
  <c r="R35" i="10"/>
  <c r="P35" i="10"/>
  <c r="R30" i="10"/>
  <c r="P30" i="10"/>
  <c r="L30" i="10"/>
  <c r="R33" i="10"/>
  <c r="P33" i="10"/>
  <c r="L33" i="10"/>
  <c r="R39" i="10"/>
  <c r="P39" i="10"/>
  <c r="L39" i="10"/>
  <c r="L34" i="10"/>
  <c r="R34" i="10"/>
  <c r="P34" i="10"/>
  <c r="L36" i="10"/>
  <c r="R36" i="10"/>
  <c r="P36" i="10"/>
  <c r="L31" i="10"/>
  <c r="R31" i="10"/>
  <c r="P31" i="10"/>
  <c r="L37" i="10"/>
  <c r="P37" i="10"/>
  <c r="R37" i="10"/>
  <c r="I26" i="10"/>
  <c r="N26" i="10" s="1"/>
  <c r="K26" i="10"/>
  <c r="M26" i="10"/>
  <c r="I27" i="10"/>
  <c r="N27" i="10" s="1"/>
  <c r="K27" i="10"/>
  <c r="M27" i="10"/>
  <c r="I28" i="10"/>
  <c r="N28" i="10" s="1"/>
  <c r="K28" i="10"/>
  <c r="M28" i="10"/>
  <c r="I29" i="10"/>
  <c r="N29" i="10" s="1"/>
  <c r="K29" i="10"/>
  <c r="M29" i="10"/>
  <c r="I40" i="10"/>
  <c r="N40" i="10" s="1"/>
  <c r="K40" i="10"/>
  <c r="M40" i="10"/>
  <c r="I41" i="10"/>
  <c r="N41" i="10" s="1"/>
  <c r="K41" i="10"/>
  <c r="M41" i="10"/>
  <c r="I42" i="10"/>
  <c r="N42" i="10" s="1"/>
  <c r="K42" i="10"/>
  <c r="M42" i="10"/>
  <c r="I43" i="10"/>
  <c r="N43" i="10" s="1"/>
  <c r="K43" i="10"/>
  <c r="M43" i="10"/>
  <c r="I44" i="10"/>
  <c r="N44" i="10" s="1"/>
  <c r="K44" i="10"/>
  <c r="M44" i="10"/>
  <c r="I45" i="10"/>
  <c r="N45" i="10" s="1"/>
  <c r="K45" i="10"/>
  <c r="M45" i="10"/>
  <c r="I46" i="10"/>
  <c r="N46" i="10" s="1"/>
  <c r="K46" i="10"/>
  <c r="M46" i="10"/>
  <c r="I47" i="10"/>
  <c r="N47" i="10" s="1"/>
  <c r="K47" i="10"/>
  <c r="M47" i="10"/>
  <c r="I48" i="10"/>
  <c r="N48" i="10" s="1"/>
  <c r="K48" i="10"/>
  <c r="M48" i="10"/>
  <c r="I49" i="10"/>
  <c r="N49" i="10" s="1"/>
  <c r="K49" i="10"/>
  <c r="M49" i="10"/>
  <c r="I50" i="10"/>
  <c r="N50" i="10" s="1"/>
  <c r="K50" i="10"/>
  <c r="M50" i="10"/>
  <c r="I51" i="10"/>
  <c r="N51" i="10" s="1"/>
  <c r="K51" i="10"/>
  <c r="M51" i="10"/>
  <c r="I52" i="10"/>
  <c r="N52" i="10" s="1"/>
  <c r="K52" i="10"/>
  <c r="M52" i="10"/>
  <c r="B3" i="7"/>
  <c r="B6" i="7"/>
  <c r="B7" i="7"/>
  <c r="B8" i="7"/>
  <c r="B9" i="7"/>
  <c r="B10" i="7"/>
  <c r="B11" i="7"/>
  <c r="J27" i="11" s="1"/>
  <c r="S27" i="11" s="1"/>
  <c r="B12" i="7"/>
  <c r="B13" i="7"/>
  <c r="B14" i="7"/>
  <c r="B15" i="7"/>
  <c r="B16" i="7"/>
  <c r="B17" i="7"/>
  <c r="B18" i="7"/>
  <c r="B19" i="7"/>
  <c r="J25" i="11" s="1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5" i="7"/>
  <c r="B94" i="7"/>
  <c r="B97" i="7"/>
  <c r="B96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4" i="7"/>
  <c r="B145" i="7"/>
  <c r="B146" i="7"/>
  <c r="B147" i="7"/>
  <c r="B148" i="7"/>
  <c r="B149" i="7"/>
  <c r="B150" i="7"/>
  <c r="J26" i="11" s="1"/>
  <c r="S26" i="11" s="1"/>
  <c r="B151" i="7"/>
  <c r="B152" i="7"/>
  <c r="B153" i="7"/>
  <c r="B154" i="7"/>
  <c r="B155" i="7"/>
  <c r="B156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  <c r="J53" i="11" l="1"/>
  <c r="S25" i="11"/>
  <c r="S53" i="11" s="1"/>
  <c r="L45" i="10"/>
  <c r="R45" i="10"/>
  <c r="P45" i="10"/>
  <c r="R27" i="10"/>
  <c r="L27" i="10"/>
  <c r="P27" i="10"/>
  <c r="R48" i="10"/>
  <c r="P48" i="10"/>
  <c r="L48" i="10"/>
  <c r="R40" i="10"/>
  <c r="P40" i="10"/>
  <c r="L40" i="10"/>
  <c r="L50" i="10"/>
  <c r="P50" i="10"/>
  <c r="R50" i="10"/>
  <c r="L42" i="10"/>
  <c r="R42" i="10"/>
  <c r="P42" i="10"/>
  <c r="P51" i="10"/>
  <c r="L51" i="10"/>
  <c r="R51" i="10"/>
  <c r="L47" i="10"/>
  <c r="R47" i="10"/>
  <c r="P47" i="10"/>
  <c r="L52" i="10"/>
  <c r="R52" i="10"/>
  <c r="P52" i="10"/>
  <c r="L44" i="10"/>
  <c r="R44" i="10"/>
  <c r="P44" i="10"/>
  <c r="L26" i="10"/>
  <c r="R26" i="10"/>
  <c r="P26" i="10"/>
  <c r="L29" i="10"/>
  <c r="P29" i="10"/>
  <c r="R29" i="10"/>
  <c r="L49" i="10"/>
  <c r="R49" i="10"/>
  <c r="P49" i="10"/>
  <c r="R41" i="10"/>
  <c r="P41" i="10"/>
  <c r="L41" i="10"/>
  <c r="R43" i="10"/>
  <c r="L43" i="10"/>
  <c r="P43" i="10"/>
  <c r="R46" i="10"/>
  <c r="P46" i="10"/>
  <c r="L46" i="10"/>
  <c r="L28" i="10"/>
  <c r="R28" i="10"/>
  <c r="P28" i="10"/>
  <c r="M25" i="10"/>
  <c r="K25" i="10"/>
  <c r="J53" i="10" l="1"/>
  <c r="R53" i="10" l="1"/>
  <c r="P53" i="10"/>
  <c r="L53" i="10"/>
  <c r="N53" i="10"/>
  <c r="S53" i="10" l="1"/>
</calcChain>
</file>

<file path=xl/sharedStrings.xml><?xml version="1.0" encoding="utf-8"?>
<sst xmlns="http://schemas.openxmlformats.org/spreadsheetml/2006/main" count="934" uniqueCount="431">
  <si>
    <t>Apskaičiuota gyvenamojo ploto nuomos suma, eurais</t>
  </si>
  <si>
    <t>ŠALIS</t>
  </si>
  <si>
    <t>DIENPINIGIŲ NORMA EUR</t>
  </si>
  <si>
    <t>AFGANISTANO ISLAMO RESPUBLIKA</t>
  </si>
  <si>
    <t>AIRIJA</t>
  </si>
  <si>
    <t>ALBANIJOS RESPUBLIKA</t>
  </si>
  <si>
    <t xml:space="preserve">ALŽYRO LIAUDIES DEMOKRATINĖ RESPUBLIKA </t>
  </si>
  <si>
    <t>ANDOROS KUNIGAIKŠTYSTĖ</t>
  </si>
  <si>
    <t>ANGOLOS RESPUBLIKA</t>
  </si>
  <si>
    <t>ANTIGVA IR BARBUDA</t>
  </si>
  <si>
    <t>ARGENTINOS RESPUBLIKA</t>
  </si>
  <si>
    <t>ARMĖNIJOS RESPUBLIKA</t>
  </si>
  <si>
    <t xml:space="preserve">AUSTRALIJA </t>
  </si>
  <si>
    <t>AUSTRIJOS RESPUBLIKA</t>
  </si>
  <si>
    <t>AZERBAIDŽANO RESPUBLIKA</t>
  </si>
  <si>
    <t>BAHAMŲ SANDRAUGA</t>
  </si>
  <si>
    <t>BAHREINO KARALYSTĖ</t>
  </si>
  <si>
    <t>BALTARUSIJOS RESPUBLIKA</t>
  </si>
  <si>
    <t>BANGLADEŠO LIAUDIES  RESPUBLIKA</t>
  </si>
  <si>
    <t>BARBADOSAS</t>
  </si>
  <si>
    <t>BELGIJOS KARALYSTĖ</t>
  </si>
  <si>
    <t>BELIZAS</t>
  </si>
  <si>
    <t>BENINO RESPUBLIKA</t>
  </si>
  <si>
    <t>BERMUDA</t>
  </si>
  <si>
    <t>BISAU GVINĖJOS RESPUBLIKA</t>
  </si>
  <si>
    <t>BOLIVIJOS DAUGIATAUTĖ VALSTYBĖ</t>
  </si>
  <si>
    <t>BOSNIJA IR HERCEGOVINA</t>
  </si>
  <si>
    <t>BOTSVANOS RESPUBLIKA</t>
  </si>
  <si>
    <t>BRAZILIJOS FEDERACINĖ RESPUBLIKA</t>
  </si>
  <si>
    <t>BRUNĖJAUS DARUSALAMAS</t>
  </si>
  <si>
    <t>BULGARIJOS RESPUBLIKA</t>
  </si>
  <si>
    <t>BURKINA FASAS</t>
  </si>
  <si>
    <t>BURUNDŽIO RESPUBLIKA</t>
  </si>
  <si>
    <t>BUTANO KARALYSTĖ</t>
  </si>
  <si>
    <t>CENTRINĖS AFRIKOS RESPUBLIKA</t>
  </si>
  <si>
    <t>ČADO RESPUBLIKA</t>
  </si>
  <si>
    <t>ČEKIJOS RESPUBLIKA</t>
  </si>
  <si>
    <t>ČILĖS RESPUBLIKA</t>
  </si>
  <si>
    <t>DANIJOS KARALYSTĖ</t>
  </si>
  <si>
    <t>DOMINIKOS RESPUBLIKA</t>
  </si>
  <si>
    <t>DOMINIKOS SANDRAUGA</t>
  </si>
  <si>
    <t xml:space="preserve">DRAMBLIO KAULO KRANTO RESPUBLIKA </t>
  </si>
  <si>
    <t>DŽIBUČIO RESPUBLIKA</t>
  </si>
  <si>
    <t>EGIPTO ARABŲ RESPUBLIKA</t>
  </si>
  <si>
    <t>EKVADORO RESPUBLIKA</t>
  </si>
  <si>
    <t>ERITRĖJA</t>
  </si>
  <si>
    <t>ESTIJOS RESPUBLIKA</t>
  </si>
  <si>
    <t>ETIOPIJOS FEDERACINĖ DEMOKRATINĖ RESPUBLIKA</t>
  </si>
  <si>
    <t>FIDŽIO RESPUBLIKA</t>
  </si>
  <si>
    <t>FILIPINŲ RESPUBLIKA</t>
  </si>
  <si>
    <t>GABONO RESPUBLIKA</t>
  </si>
  <si>
    <t>GAJANOS RESPUBLIKA</t>
  </si>
  <si>
    <t>GAMBIJOS RESPUBLIKA</t>
  </si>
  <si>
    <t>GANOS RESPUBLIKA</t>
  </si>
  <si>
    <t>GIBRALTARAS</t>
  </si>
  <si>
    <t>GRAIKIJOS RESPUBLIKA</t>
  </si>
  <si>
    <t>GRENADA</t>
  </si>
  <si>
    <t>GRUZIJA</t>
  </si>
  <si>
    <t>GVADELUPA</t>
  </si>
  <si>
    <t>GVATEMALOS RESPUBLIKA</t>
  </si>
  <si>
    <t>GVINĖJOS RESPUBLIKA</t>
  </si>
  <si>
    <t>HAIČIO RESPUBLIKA</t>
  </si>
  <si>
    <t>HONDŪRO RESPUBLIKA</t>
  </si>
  <si>
    <t>INDIJOS RESPUBLIKA</t>
  </si>
  <si>
    <t>INDONEZIJOS RESPUBLIKA</t>
  </si>
  <si>
    <t>IRAKO RESPUBLIKA</t>
  </si>
  <si>
    <t>IRANO ISLAMO RESPUBLIKA</t>
  </si>
  <si>
    <t>ISLANDIJOS RESPUBLIKA</t>
  </si>
  <si>
    <t>ISPANIJOS KARALYSTĖ</t>
  </si>
  <si>
    <t>ITALIJOS RESPUBLIKA</t>
  </si>
  <si>
    <t>IZRAELIO VALSTYBĖ</t>
  </si>
  <si>
    <t>Ypatingasis Administracinis Kinijos Regionas Honkongas</t>
  </si>
  <si>
    <t>Ypatingasis Administracinis Kinijos Regionas MAKAO</t>
  </si>
  <si>
    <t>JAMAIKA</t>
  </si>
  <si>
    <t>JAPONIJA</t>
  </si>
  <si>
    <t>JEMENO RESPUBLIKA</t>
  </si>
  <si>
    <t>JORDANIJOS HAŠIMITŲ KARALYSTĖ</t>
  </si>
  <si>
    <t>JUNGTINĖ DIDŽIOSIOS BRITANIJOS IR ŠIAURĖS AIRIJOS KARALYSTĖ</t>
  </si>
  <si>
    <t xml:space="preserve">JUNGTINIAI ARABŲ EMYRATAI </t>
  </si>
  <si>
    <t>JUODKALNIJA</t>
  </si>
  <si>
    <t>KAIMANŲ SALOS</t>
  </si>
  <si>
    <t>KAMBODŽOS KARALYSTĖ</t>
  </si>
  <si>
    <t>KAMERŪNO RESPUBLIKA</t>
  </si>
  <si>
    <t>KANADA</t>
  </si>
  <si>
    <t>KATARO VALSTYBĖ</t>
  </si>
  <si>
    <t>KENIJOS RESPUBLIKA</t>
  </si>
  <si>
    <t>KINIJOS LIAUDIES RESPUBLIKA</t>
  </si>
  <si>
    <t>KIPRO RESPUBLIKA</t>
  </si>
  <si>
    <t>KIRGIZIJOS RESPUBLIKA</t>
  </si>
  <si>
    <t>KIRIBAČIO RESPUBLIKA</t>
  </si>
  <si>
    <t>KOLUMBIJOS RESPUBLIKA</t>
  </si>
  <si>
    <t>KOMORŲ SĄJUNGA</t>
  </si>
  <si>
    <t>KONGO RESPUBLIKA</t>
  </si>
  <si>
    <t>KONGO DEMOKRATINĖ RESPUBLIKA</t>
  </si>
  <si>
    <t>KORĖJOS RESPUBLIKA</t>
  </si>
  <si>
    <t>KORĖJOS LIAUDIES DEMOKRATINĖ  RESPUBLIKA</t>
  </si>
  <si>
    <t>KOSOVO RESPUBLIKA</t>
  </si>
  <si>
    <t xml:space="preserve">KOSTA RIKOS RESPUBLIKA </t>
  </si>
  <si>
    <t>KROATIJOS RESPUBLIKA</t>
  </si>
  <si>
    <t>KUBOS RESPUBLIKA</t>
  </si>
  <si>
    <t>KUVEITO VALSTYBĖ</t>
  </si>
  <si>
    <t>LAOSO LIAUDIES DEMOKRATINĖ RESPUBLIKA</t>
  </si>
  <si>
    <t>LENKIJOS RESPUBLIKA</t>
  </si>
  <si>
    <t>LESOTO KARALYSTĖ</t>
  </si>
  <si>
    <t>LIBANO RESPUBLIKA</t>
  </si>
  <si>
    <t>LIBERIJOS RESPUBLIKA</t>
  </si>
  <si>
    <t xml:space="preserve">LIBIJA </t>
  </si>
  <si>
    <t xml:space="preserve">LICHTENŠTEINO KUNIGAIKŠTYSTĖ </t>
  </si>
  <si>
    <t>LIUKSEMBURGO DIDŽIOJI HERCOGYSTĖ</t>
  </si>
  <si>
    <t>MALAIZIJA</t>
  </si>
  <si>
    <t>MALAVIO RESPUBLIKA</t>
  </si>
  <si>
    <t>MALDYVŲ RESPUBLIKA</t>
  </si>
  <si>
    <t>MALIO RESPUBLIKA</t>
  </si>
  <si>
    <t>MALTOS RESPUBLIKA</t>
  </si>
  <si>
    <t xml:space="preserve">MAROKO KARALYSTĖ </t>
  </si>
  <si>
    <t>MARŠALO SALŲ RESPUBLIKA</t>
  </si>
  <si>
    <t>MARTINIKA</t>
  </si>
  <si>
    <t>MAURICIJAUS RESPUBLIKA</t>
  </si>
  <si>
    <t>MAURITANIJOS ISLAMO RESPUBLIKA</t>
  </si>
  <si>
    <t>MEKSIKOS JUNGTINĖS VALSTIJOS</t>
  </si>
  <si>
    <t>MIANMARO SĄJUNGOS RESPUBLIKA</t>
  </si>
  <si>
    <t>MIKRONEZIJOS FEDERACINĖS VALSTIJOS</t>
  </si>
  <si>
    <t>MOLDOVOS RESPUBLIKA</t>
  </si>
  <si>
    <t>MONAKO KUNIGAIKŠTYSTĖ</t>
  </si>
  <si>
    <t>MONGOLIJA</t>
  </si>
  <si>
    <t>MOZAMBIKO RESPUBLIKA</t>
  </si>
  <si>
    <t>NAMIBIJOS RESPUBLIKA</t>
  </si>
  <si>
    <t>NAUJOJI KALEDONIJA</t>
  </si>
  <si>
    <t>NAUJOJI ZELANDIJA</t>
  </si>
  <si>
    <t>NAURU RESPUBLIKA</t>
  </si>
  <si>
    <t>NEPALO FEDERACINĖ DEMOKRATINĖ RESPUBLIKA</t>
  </si>
  <si>
    <t>NIGERIJOS FEDERACINĖ RESPUBLIKA</t>
  </si>
  <si>
    <t>NIGERIO RESPUBLIKA</t>
  </si>
  <si>
    <t>NIKARAGVOS RESPUBLIKA</t>
  </si>
  <si>
    <t>NYDERLANDŲ KARALYSTĖ</t>
  </si>
  <si>
    <t>NORVEGIJOS KARALYSTĖ</t>
  </si>
  <si>
    <t>OMANO SULTONATAS</t>
  </si>
  <si>
    <t>PAKISTANO ISLAMO RESPUBLIKA</t>
  </si>
  <si>
    <t>PALAU RESPUBLIKA</t>
  </si>
  <si>
    <t>PANAMOS RESPUBLIKA</t>
  </si>
  <si>
    <t>PARAGVAJAUS RESPUBLIKA</t>
  </si>
  <si>
    <t>PERU RESPUBLIKA</t>
  </si>
  <si>
    <t>PIETŲ AFRIKOS RESPUBLIKA</t>
  </si>
  <si>
    <t>PIETŲ SUDANO RESPUBLIKA</t>
  </si>
  <si>
    <t>PORTUGALIJOS RESPUBLIKA</t>
  </si>
  <si>
    <t>PRANCŪZIJOS RESPUBLIKA</t>
  </si>
  <si>
    <t>PUERTO RIKAS</t>
  </si>
  <si>
    <t>PUSIAUJO GVINĖJOS RESPUBLIKA</t>
  </si>
  <si>
    <t>RYTŲ TIMORO DEMOKRATINĖ RESPUBLIKA</t>
  </si>
  <si>
    <t>RUANDOS RESPUBLIKA</t>
  </si>
  <si>
    <t>RUMUNIJA</t>
  </si>
  <si>
    <t>SALIAMONO SALOS</t>
  </si>
  <si>
    <t>SALVADORO RESPUBLIKA</t>
  </si>
  <si>
    <t xml:space="preserve">SAMOA NEPRIKLAUSOMOJI VALSTYBĖ </t>
  </si>
  <si>
    <t>SAN MARINO RESPUBLIKA</t>
  </si>
  <si>
    <t>SAN TOMĖ IR PRINSIPĖS DEMOKRATINĖ RESPUBLIKA</t>
  </si>
  <si>
    <t xml:space="preserve">SAUDO ARABIJOS KARALYSTĖ </t>
  </si>
  <si>
    <t>SEIŠELIŲ RESPUBLIKA</t>
  </si>
  <si>
    <t>SENEGALO RESPUBLIKA</t>
  </si>
  <si>
    <t>SENT KITSAS IR NEVIS</t>
  </si>
  <si>
    <t>SENT LUSIJA</t>
  </si>
  <si>
    <t>SENT VINSENTAS IR GRENADINAI</t>
  </si>
  <si>
    <t>SERBIJOS RESPUBLIKA</t>
  </si>
  <si>
    <t>SIERA LEONĖS RESPUBLIKA</t>
  </si>
  <si>
    <t>SINGAPŪRO RESPUBLIKA</t>
  </si>
  <si>
    <t>SIRIJOS ARABŲ RESPUBLIKA</t>
  </si>
  <si>
    <t>SLOVAKIJOS RESPUBLIKA</t>
  </si>
  <si>
    <t>SLOVĖNIJOS RESPUBLIKA</t>
  </si>
  <si>
    <t>SOMALIO RESPUBLIKA</t>
  </si>
  <si>
    <t>SUDANO RESPUBLIKA</t>
  </si>
  <si>
    <t>SUOMIJOS RESPUBLIKA</t>
  </si>
  <si>
    <t>SURINAMO RESPUBLIKA</t>
  </si>
  <si>
    <t>SVAZILANDO KARALYSTĖ</t>
  </si>
  <si>
    <t>ŠRI LANKOS DEMOKRATINĖ SOCIALISTINĖ RESPUBLIKA</t>
  </si>
  <si>
    <t>ŠVEDIJOS KARALYSTĖ</t>
  </si>
  <si>
    <t>ŠVEICARIJOS KONFEDERACIJA</t>
  </si>
  <si>
    <t>TADŽIKISTANO RESPUBLIKA</t>
  </si>
  <si>
    <t>TAILANDO KARALYSTĖ</t>
  </si>
  <si>
    <t>TAITIS</t>
  </si>
  <si>
    <t>TAIVANAS</t>
  </si>
  <si>
    <t>TANZANIJOS JUNGTINĖ RESPUBLIKA</t>
  </si>
  <si>
    <t>TOGO RESPUBLIKA</t>
  </si>
  <si>
    <t>TONGOS KARALYSTĖ</t>
  </si>
  <si>
    <t>TRINIDADO IR TOBAGO RESPUBLIKA</t>
  </si>
  <si>
    <t>TUNISO RESPUBLIKA</t>
  </si>
  <si>
    <t>TURKIJOS RESPUBLIKA</t>
  </si>
  <si>
    <t>TURKMĖNISTANAS</t>
  </si>
  <si>
    <t>TUVALU</t>
  </si>
  <si>
    <t>UGANDOS RESPUBLIKA</t>
  </si>
  <si>
    <t>UKRAINA</t>
  </si>
  <si>
    <t>URUGVAJAUS RYTŲ RESPUBLIKA</t>
  </si>
  <si>
    <t>UZBEKISTANO RESPUBLIKA</t>
  </si>
  <si>
    <t>VANUATU RESPUBLIKA</t>
  </si>
  <si>
    <t>VATIKANO MIESTO VALSTYBĖ</t>
  </si>
  <si>
    <t>VENESUELOS BOLIVARO RESPUBLIKA</t>
  </si>
  <si>
    <t>VIETNAMO SOCIALISTINĖ RESPUBLIKA</t>
  </si>
  <si>
    <t>VOKIETIJOS FEDERACINĖ RESPUBLIKA</t>
  </si>
  <si>
    <t>ZAMBIJOS RESPUBLIKA</t>
  </si>
  <si>
    <t>ZIMBABVĖS RESPUBLIKA</t>
  </si>
  <si>
    <t>ŽALIOJO KYŠULIO RESPUBLIKA</t>
  </si>
  <si>
    <t>BUVUSIOJI JUGOSLAVIJOS RESPUBLIKA MAKEDONIJA</t>
  </si>
  <si>
    <t>FIKSUOTASIS ĮKAINIS EUR</t>
  </si>
  <si>
    <t>Šalių grupė</t>
  </si>
  <si>
    <t>2. II Europos šalių grupė (Belgija, Estija, Jungtinė Karalystė, Kipras, Kroatija, Lenkija, Liuksemburgas, Nyderlandai, Slovakija, Šveicarija, Vengrija, Vokietija) ir Izraelis</t>
  </si>
  <si>
    <t>4. Afrika, Azija, Š. Amerika</t>
  </si>
  <si>
    <t>5. P. Amerika, Australija, N.Zelandija</t>
  </si>
  <si>
    <r>
      <t>Kelionės į užsienį fiksuotojo įkainio (FĮ</t>
    </r>
    <r>
      <rPr>
        <b/>
        <sz val="9"/>
        <color theme="1"/>
        <rFont val="Times New Roman"/>
        <family val="1"/>
        <charset val="186"/>
      </rPr>
      <t>KU</t>
    </r>
    <r>
      <rPr>
        <b/>
        <sz val="12"/>
        <color theme="1"/>
        <rFont val="Times New Roman"/>
        <family val="1"/>
        <charset val="186"/>
      </rPr>
      <t>) dydis,  EUR</t>
    </r>
  </si>
  <si>
    <t>Kelionės į užsienį fiksuotųjų įkainių dydžiai (iš tyrimo ataskaitos)</t>
  </si>
  <si>
    <t>Fiksuotojo įkainio pavadinimas</t>
  </si>
  <si>
    <t>FĮ dydis, Eur/diena</t>
  </si>
  <si>
    <t>Kiti fiksuotųjų įkainių dydžiai (iš tyrimo ataskaitos)</t>
  </si>
  <si>
    <t>1. I Europos šalių grupė (Baltarusija, Čekija, Ispanija, Italija, Latvija, Moldova, Norvegija, Prancūzija, Suomija, Švedija, Rusija (europinė dalis- į varakus nuo Uralo kalnų ), Ukraina) ir Turkija</t>
  </si>
  <si>
    <t>3. III Europos šalių grupė (Airija, Austrija, Bulgarija, Danija, Graikija, Islandija, Malta, Portugalija, Rumunija, Serbija, Slovėnija) ir NVS Azijos šalys (Armėnija, Azerbaidžanas, Kazachstanas, Kirgizija, Tadžikija, Turkmėnija, Uzbekija)</t>
  </si>
  <si>
    <r>
      <t>1.Trumpalaikės mokslinės išvykos vietinių kelionių fiksuotasis įkainis (FĮ</t>
    </r>
    <r>
      <rPr>
        <sz val="8"/>
        <color theme="1"/>
        <rFont val="Calibri"/>
        <family val="2"/>
        <charset val="186"/>
        <scheme val="minor"/>
      </rPr>
      <t>VKTMI</t>
    </r>
    <r>
      <rPr>
        <sz val="11"/>
        <color theme="1"/>
        <rFont val="Calibri"/>
        <family val="2"/>
        <charset val="186"/>
        <scheme val="minor"/>
      </rPr>
      <t>)</t>
    </r>
  </si>
  <si>
    <r>
      <t>3. Kitų trumpalaikės mokslinės išvykos išlaidų fiksuotasis įkainis (FĮ</t>
    </r>
    <r>
      <rPr>
        <sz val="8"/>
        <color theme="1"/>
        <rFont val="Calibri"/>
        <family val="2"/>
        <charset val="186"/>
        <scheme val="minor"/>
      </rPr>
      <t>KTMI</t>
    </r>
    <r>
      <rPr>
        <sz val="11"/>
        <color theme="1"/>
        <rFont val="Calibri"/>
        <family val="2"/>
        <charset val="186"/>
        <scheme val="minor"/>
      </rPr>
      <t>)</t>
    </r>
  </si>
  <si>
    <t>Projekto kodas</t>
  </si>
  <si>
    <t>Paskirties šalis, miestas</t>
  </si>
  <si>
    <t>Data</t>
  </si>
  <si>
    <t>Nr.</t>
  </si>
  <si>
    <t>XY-ZZZ</t>
  </si>
  <si>
    <t>WZ-TTT</t>
  </si>
  <si>
    <t>Iš viso:</t>
  </si>
  <si>
    <t>Briuselis</t>
  </si>
  <si>
    <t>Lisabona</t>
  </si>
  <si>
    <t>Fizinio veiklos įgyven-dinimo rodiklio Nr.</t>
  </si>
  <si>
    <t>1.1.1.</t>
  </si>
  <si>
    <t>1.1.2.</t>
  </si>
  <si>
    <t>Projekto vykdytojo/partnerio pavadinimas</t>
  </si>
  <si>
    <r>
      <t xml:space="preserve">1. BENDROJI DALIS  </t>
    </r>
    <r>
      <rPr>
        <sz val="10"/>
        <rFont val="Times New Roman"/>
        <family val="1"/>
        <charset val="186"/>
      </rPr>
      <t xml:space="preserve">               </t>
    </r>
  </si>
  <si>
    <t>(pareigos)</t>
  </si>
  <si>
    <t>(parašas)</t>
  </si>
  <si>
    <r>
      <t>2. INFORMACIJA APIE TRUMPALAIKIŲ  IŠVYKŲ (TOLIAU - TI) IŠLAIDAS, APSKAIČIUOTAS TAIKANT FIKSUOTUOSIUS ĮKAINIUS</t>
    </r>
    <r>
      <rPr>
        <sz val="10"/>
        <rFont val="Times New Roman"/>
        <family val="1"/>
        <charset val="186"/>
      </rPr>
      <t xml:space="preserve">              </t>
    </r>
  </si>
  <si>
    <t>Į TI vykusio darbuotojo vardas, pavardė</t>
  </si>
  <si>
    <t>Įsakymo dėl TI vykimo</t>
  </si>
  <si>
    <t>Išvykimo į TI data</t>
  </si>
  <si>
    <t>Grįžimo iš TI data</t>
  </si>
  <si>
    <t>TI trukmė (dienų skaičius)</t>
  </si>
  <si>
    <t>Nustatytas vietinių kelionių  (TI) išlaidų fiksuotasis įkainis, eurais</t>
  </si>
  <si>
    <t>Apskaičiuota vietinių kelionių (TI) išlaidų suma, eurais</t>
  </si>
  <si>
    <t>Apskaičiuota  kitų mokslinės išvykos (TI) išlaidų suma, eurais</t>
  </si>
  <si>
    <t>Prašoma apmokėti TI išlaidų suma, eurais</t>
  </si>
  <si>
    <t>Deklaruojamos išlaidos</t>
  </si>
  <si>
    <t>Nustatytas kelionės į užsienį (skrydžio) fiksuotasis įkainis, eurais</t>
  </si>
  <si>
    <t>Nustatytas kitų išvykos (TI) išlaidų fiksuotasis įkainis, eurais</t>
  </si>
  <si>
    <t>Apskaičiuota dienpinigių suma, eurais</t>
  </si>
  <si>
    <t>RUSIJOS AZIJINĖ DALIS</t>
  </si>
  <si>
    <t>PALESTINOS VALSTYBĖ</t>
  </si>
  <si>
    <t>Vardenis Pavardenis1</t>
  </si>
  <si>
    <t>Vardenis Pavardenis2</t>
  </si>
  <si>
    <t>Gyvenamojo ploto nuomos išlaidų vienos dienos norma, iki, eurais</t>
  </si>
  <si>
    <t>Afganistano Islamo Respublika</t>
  </si>
  <si>
    <t>Airija</t>
  </si>
  <si>
    <t>Albanijos Respublika</t>
  </si>
  <si>
    <t xml:space="preserve">Alžyro Liaudies Demokratinė Respublika </t>
  </si>
  <si>
    <t>Andoros Kunigaikštystė</t>
  </si>
  <si>
    <t>Angolos Respublika</t>
  </si>
  <si>
    <t>Argentinos Respublika</t>
  </si>
  <si>
    <t>Armėnijos Respublika</t>
  </si>
  <si>
    <t xml:space="preserve">Australija </t>
  </si>
  <si>
    <t>Austrijos Respublika</t>
  </si>
  <si>
    <t>Azerbaidžano Respublika</t>
  </si>
  <si>
    <t>Bahamų Sandrauga</t>
  </si>
  <si>
    <t>Bahreino Karalystė</t>
  </si>
  <si>
    <t>Baltarusijos Respublika</t>
  </si>
  <si>
    <t>Bangladešo Liaudies  Respublika</t>
  </si>
  <si>
    <t>Belgijos Karalystė</t>
  </si>
  <si>
    <t>Bosnija ir Hercegovina</t>
  </si>
  <si>
    <t>Botsvanos Respublika</t>
  </si>
  <si>
    <t>Brazilijos Federacinė Respublika</t>
  </si>
  <si>
    <t>Brunėjaus Darusalamas</t>
  </si>
  <si>
    <t>Bulgarijos Respublika</t>
  </si>
  <si>
    <t>Burkina Fasas</t>
  </si>
  <si>
    <t>Butano Karalystė</t>
  </si>
  <si>
    <t>Buvusioji Jugoslavijos Respublika Makedonija</t>
  </si>
  <si>
    <t>Čekijos Respublika</t>
  </si>
  <si>
    <t>Čilės Respublika</t>
  </si>
  <si>
    <t>Danijos Karalystė</t>
  </si>
  <si>
    <t xml:space="preserve">Dramblio Kaulo Kranto Respublika </t>
  </si>
  <si>
    <t>Egipto Arabų Respublika</t>
  </si>
  <si>
    <t>Ekvadoro Respublika</t>
  </si>
  <si>
    <t>Estijos Respublika</t>
  </si>
  <si>
    <t>Etiopijos Federacinė Demokratinė Respublika</t>
  </si>
  <si>
    <t>Filipinų Respublika</t>
  </si>
  <si>
    <t>Ganos Respublika</t>
  </si>
  <si>
    <t>Graikijos Respublika</t>
  </si>
  <si>
    <t>Gruzija</t>
  </si>
  <si>
    <t>Gvatemalos Respublika</t>
  </si>
  <si>
    <t>Indijos Respublika</t>
  </si>
  <si>
    <t>Indonezijos Respublika</t>
  </si>
  <si>
    <t>Irako Respublika</t>
  </si>
  <si>
    <t>Irano Islamo Respublika</t>
  </si>
  <si>
    <t>Islandijos Respublika</t>
  </si>
  <si>
    <t>Ispanijos Karalystė</t>
  </si>
  <si>
    <t>Italijos Respublika</t>
  </si>
  <si>
    <t>Izraelio Valstybė</t>
  </si>
  <si>
    <t>Ypatingasis Administracinis Kinijos Regionas Makao</t>
  </si>
  <si>
    <t>Japonija</t>
  </si>
  <si>
    <t>Jemeno Respublika</t>
  </si>
  <si>
    <t>Jordanijos Hašimitų Karalystė</t>
  </si>
  <si>
    <t>Jungtinė Didžiosios Britanijos ir Šiaurės Airijos Karalystė</t>
  </si>
  <si>
    <t xml:space="preserve">Jungtinės Amerikos Valstijos </t>
  </si>
  <si>
    <t xml:space="preserve">Jungtiniai Arabų Emyratai </t>
  </si>
  <si>
    <t>Juodkalnija</t>
  </si>
  <si>
    <t>Kaimanų Salos</t>
  </si>
  <si>
    <t>Kambodžos Karalystė</t>
  </si>
  <si>
    <t>Kanada</t>
  </si>
  <si>
    <t>Kataro Valstybė</t>
  </si>
  <si>
    <t>Kazachstano Respublika</t>
  </si>
  <si>
    <t>Kenijos Respublika</t>
  </si>
  <si>
    <t>Kinijos Liaudies Respublika</t>
  </si>
  <si>
    <t>Kipro Respublika</t>
  </si>
  <si>
    <t>Kirgizijos Respublika</t>
  </si>
  <si>
    <t>Kolumbijos Respublika</t>
  </si>
  <si>
    <t>Kongo Demokratinė Respublika</t>
  </si>
  <si>
    <t>Korėjos Respublika</t>
  </si>
  <si>
    <t>Korėjos Liaudies Demokratinė Respublika</t>
  </si>
  <si>
    <t>Kosovo Respublika</t>
  </si>
  <si>
    <t xml:space="preserve">Kosta Rikos Respublika </t>
  </si>
  <si>
    <t>Kroatijos Respublika</t>
  </si>
  <si>
    <t>Kubos Respublika</t>
  </si>
  <si>
    <t>Kuveito Valstybė</t>
  </si>
  <si>
    <t>Laoso Liaudies Demokratinė Respublika</t>
  </si>
  <si>
    <t>Latvijos Respublika</t>
  </si>
  <si>
    <t>Lenkijos Respublika</t>
  </si>
  <si>
    <t>Lesoto Karalystė</t>
  </si>
  <si>
    <t>Libano Respublika</t>
  </si>
  <si>
    <t>Liberijos Respublika</t>
  </si>
  <si>
    <t xml:space="preserve">Libija </t>
  </si>
  <si>
    <t xml:space="preserve">Lichtenšteino Kunigaikštystė </t>
  </si>
  <si>
    <t>Liuksemburgo Didžioji Hercogystė</t>
  </si>
  <si>
    <t>Madagaskaro Demokratinė Respublika</t>
  </si>
  <si>
    <t>Malaizija</t>
  </si>
  <si>
    <t>Malavio Respublika</t>
  </si>
  <si>
    <t>Malio Respublika</t>
  </si>
  <si>
    <t>Maltos Respublika</t>
  </si>
  <si>
    <t xml:space="preserve">Maroko Karalystė </t>
  </si>
  <si>
    <t>Mauricijaus Respublika</t>
  </si>
  <si>
    <t>Mauritanijos Islamo Respublika</t>
  </si>
  <si>
    <t>Meksikos Jungtinės Valstijos</t>
  </si>
  <si>
    <t>Mianmaro Sąjungos Respublika</t>
  </si>
  <si>
    <t>Moldovos Respublika</t>
  </si>
  <si>
    <t>Monako Kunigaikštystė</t>
  </si>
  <si>
    <t>Mongolija</t>
  </si>
  <si>
    <t>Mozambiko Respublika</t>
  </si>
  <si>
    <t>Namibijos Respublika</t>
  </si>
  <si>
    <t>Naujoji Zelandija</t>
  </si>
  <si>
    <t>Nepalo Federacinė Demokratinė Respublika</t>
  </si>
  <si>
    <t>Nigerijos Federacinė Respublika</t>
  </si>
  <si>
    <t>Nyderlandų Karalystė</t>
  </si>
  <si>
    <t>Norvegijos Karalystė</t>
  </si>
  <si>
    <t>Omano Sultonatas</t>
  </si>
  <si>
    <t>Pakistano Islamo Respublika</t>
  </si>
  <si>
    <t>Panamos Respublika</t>
  </si>
  <si>
    <t>Papua Naujosios Gvinėjos Nepriklausomoji Valstybė</t>
  </si>
  <si>
    <t>Peru Respublika</t>
  </si>
  <si>
    <t>Pietų Afrikos Respublika</t>
  </si>
  <si>
    <t>Pietų Sudano Respublika</t>
  </si>
  <si>
    <t>Portugalijos Respublika</t>
  </si>
  <si>
    <t>Prancūzijos Respublika</t>
  </si>
  <si>
    <t>Puerto Rikas</t>
  </si>
  <si>
    <t>Ruandos Respublika</t>
  </si>
  <si>
    <t>Rumunija</t>
  </si>
  <si>
    <t>Rusijos Federacija</t>
  </si>
  <si>
    <t>San Marino Respublika</t>
  </si>
  <si>
    <t xml:space="preserve">Saudo Arabijos Karalystė </t>
  </si>
  <si>
    <t>Seišelių Respublika</t>
  </si>
  <si>
    <t>Senegalo Respublika</t>
  </si>
  <si>
    <t>Sent Kitsas ir Nevis</t>
  </si>
  <si>
    <t>Serbijos Respublika</t>
  </si>
  <si>
    <t>Singapūro Respublika</t>
  </si>
  <si>
    <t>Sirijos Arabų Respublika</t>
  </si>
  <si>
    <t>Slovakijos Respublika</t>
  </si>
  <si>
    <t>Slovėnijos Respublika</t>
  </si>
  <si>
    <t>Sudano Respublika</t>
  </si>
  <si>
    <t>Suomijos Respublika</t>
  </si>
  <si>
    <t>Šri Lankos Demokratinė Socialistinė Respublika</t>
  </si>
  <si>
    <t>Švedijos Karalystė</t>
  </si>
  <si>
    <t>Šveicarijos Konfederacija</t>
  </si>
  <si>
    <t>Tadžikistano Respublika</t>
  </si>
  <si>
    <t>Tailando Karalystė</t>
  </si>
  <si>
    <t>Taivanas</t>
  </si>
  <si>
    <t>Tanzanijos Jungtinė Respublika</t>
  </si>
  <si>
    <t>Tuniso Respublika</t>
  </si>
  <si>
    <t>Turkijos Respublika</t>
  </si>
  <si>
    <t>Turkmėnistanas</t>
  </si>
  <si>
    <t>Ugandos Respublika</t>
  </si>
  <si>
    <t>Ukraina</t>
  </si>
  <si>
    <t>Urugvajaus Rytų Respublika</t>
  </si>
  <si>
    <t>Uzbekistano Respublika</t>
  </si>
  <si>
    <t>Vatikano Miesto Valstybė</t>
  </si>
  <si>
    <t>Venesuelos Bolivaro Respublika</t>
  </si>
  <si>
    <t>Vengrija</t>
  </si>
  <si>
    <t>Vietnamo Socialistinė Respublika</t>
  </si>
  <si>
    <t>Vokietijos Federacinė Respublika</t>
  </si>
  <si>
    <t>Zambijos Respublika</t>
  </si>
  <si>
    <t>Zimbabvės Respublika</t>
  </si>
  <si>
    <t>Kitos valstybės</t>
  </si>
  <si>
    <t>GYVENAMOJO PLOTO NUOMOS DIENOS NORMA IKI....EUR 
(nuo 2018.07.01)</t>
  </si>
  <si>
    <t>JUNGTINĖS AMERIKOS VALSTIJOS</t>
  </si>
  <si>
    <t>KAZACHSTANO RESPUBLIKA</t>
  </si>
  <si>
    <t>LATVIJOS RESPUBLIKA</t>
  </si>
  <si>
    <t>RUSIJOS FEDERACIJA</t>
  </si>
  <si>
    <t>Gyvenamojo ploto nuomos norma nuo 2018-07-01</t>
  </si>
  <si>
    <t>Dienpinigių norma nuo 2018-07-01</t>
  </si>
  <si>
    <t>Alžyro Liaudies Demokratinė Respublika</t>
  </si>
  <si>
    <t>Australija</t>
  </si>
  <si>
    <t>Bangladešo Liaudies Respublika</t>
  </si>
  <si>
    <t>Dramblio Kaulo Kranto Respublika</t>
  </si>
  <si>
    <t>Jungtinės Amerikos Valstijos</t>
  </si>
  <si>
    <t>Jungtiniai Arabų Emyratai</t>
  </si>
  <si>
    <t>Kosta Rikos Respublika</t>
  </si>
  <si>
    <t>Libija</t>
  </si>
  <si>
    <t>Lichtenšteino Kunigaikštystė</t>
  </si>
  <si>
    <t>Maroko Karalystė</t>
  </si>
  <si>
    <t>Saudo Arabijos Karalystė</t>
  </si>
  <si>
    <t>MADAGASKARO DEMOKRATINĖ RESPUBLIKA</t>
  </si>
  <si>
    <t>PAPUA NAUJOSIOS GVINĖJOS NEPRIKLAUSOMOJI VALSTYBĖ</t>
  </si>
  <si>
    <t>VENGRIJA</t>
  </si>
  <si>
    <t>1.1.3.</t>
  </si>
  <si>
    <t>Vardenis Pavardenis3</t>
  </si>
  <si>
    <t>GT-VVV</t>
  </si>
  <si>
    <t>Už</t>
  </si>
  <si>
    <t>m.</t>
  </si>
  <si>
    <t>mėn.</t>
  </si>
  <si>
    <t>* Pildoma atskirai vykdančiajam personalui, atskirai projekto veiklose dalyvaujantiems asmenims (dalyviams)</t>
  </si>
  <si>
    <t>PAŽYMA DĖL TRUMPALAIKIŲ  IŠVYKŲ IŠLAIDŲ APSKAIČIAVIMO TAIKANT FIKSUOTUOSIUS ĮKAINIUS*</t>
  </si>
  <si>
    <t>Brisbane</t>
  </si>
  <si>
    <t>**Dienpinigių ir gyvenamojo ploto nuomos normos (laikomos fiksuotaisiais įkainiais) nustatytos Lietuvos Respublikos Vyriausybės 2004 m. balandžio 29 d. nutarimu Nr. 526 „Dėl tarnybinių komandiruočių išlaidų apmokėjimo biudžetinėse įstaigose taisyklių patvirtinimo“</t>
  </si>
  <si>
    <t>***Pildoma, jeigu nustatyta projekto finansavimo ir administravimo sutartyje. Kitais atvejais rašomas nulis (0).</t>
  </si>
  <si>
    <t xml:space="preserve">Nustatytas dienpinigių fiksuotasis įkainis**, eurais </t>
  </si>
  <si>
    <t xml:space="preserve">Nustatytas gyvenamojo ploto nuomos fiksuotasis įkainis**, eurais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</si>
</sst>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</font>
    <font>
      <sz val="10"/>
      <name val="Arial"/>
      <family val="2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1"/>
      <color rgb="FF252525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0"/>
      <color indexed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b/>
      <sz val="10"/>
      <color indexed="10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1"/>
      <color theme="0" tint="-0.34998626667073579"/>
      <name val="Times New Roman"/>
      <family val="1"/>
      <charset val="186"/>
    </font>
    <font>
      <sz val="11"/>
      <color theme="0" tint="-0.34998626667073579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6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1" borderId="11" applyNumberFormat="0" applyAlignment="0" applyProtection="0"/>
    <xf numFmtId="0" fontId="15" fillId="22" borderId="12" applyNumberFormat="0" applyAlignment="0" applyProtection="0"/>
    <xf numFmtId="0" fontId="16" fillId="8" borderId="11" applyNumberFormat="0" applyAlignment="0" applyProtection="0"/>
    <xf numFmtId="0" fontId="17" fillId="0" borderId="13" applyNumberFormat="0" applyFill="0" applyAlignment="0" applyProtection="0"/>
    <xf numFmtId="0" fontId="18" fillId="23" borderId="0" applyNumberFormat="0" applyBorder="0" applyAlignment="0" applyProtection="0"/>
    <xf numFmtId="0" fontId="4" fillId="24" borderId="14" applyNumberFormat="0" applyFont="0" applyAlignment="0" applyProtection="0"/>
  </cellStyleXfs>
  <cellXfs count="88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9" fillId="2" borderId="3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center" wrapText="1"/>
    </xf>
    <xf numFmtId="0" fontId="21" fillId="0" borderId="0" xfId="2" applyFont="1"/>
    <xf numFmtId="0" fontId="21" fillId="0" borderId="0" xfId="3" applyFont="1"/>
    <xf numFmtId="0" fontId="22" fillId="0" borderId="0" xfId="2" applyFont="1" applyAlignment="1">
      <alignment horizontal="center"/>
    </xf>
    <xf numFmtId="0" fontId="23" fillId="0" borderId="0" xfId="2" applyFont="1" applyAlignment="1">
      <alignment horizontal="center"/>
    </xf>
    <xf numFmtId="0" fontId="23" fillId="0" borderId="0" xfId="2" applyFont="1" applyAlignment="1">
      <alignment horizontal="right"/>
    </xf>
    <xf numFmtId="0" fontId="24" fillId="0" borderId="0" xfId="2" applyFont="1" applyAlignment="1">
      <alignment horizontal="left"/>
    </xf>
    <xf numFmtId="0" fontId="23" fillId="0" borderId="0" xfId="2" applyFont="1" applyAlignment="1">
      <alignment horizontal="center" vertical="center" wrapText="1"/>
    </xf>
    <xf numFmtId="0" fontId="23" fillId="0" borderId="0" xfId="2" applyFont="1" applyAlignment="1">
      <alignment vertical="top" wrapText="1"/>
    </xf>
    <xf numFmtId="0" fontId="23" fillId="0" borderId="0" xfId="2" applyFont="1" applyAlignment="1">
      <alignment horizontal="center" vertical="top" wrapText="1"/>
    </xf>
    <xf numFmtId="0" fontId="22" fillId="0" borderId="0" xfId="2" applyFont="1" applyAlignment="1">
      <alignment horizontal="left" vertical="top" wrapText="1"/>
    </xf>
    <xf numFmtId="0" fontId="21" fillId="0" borderId="0" xfId="2" applyFont="1" applyAlignment="1">
      <alignment horizontal="left" vertical="top" wrapText="1"/>
    </xf>
    <xf numFmtId="0" fontId="26" fillId="0" borderId="0" xfId="3" applyFont="1"/>
    <xf numFmtId="0" fontId="21" fillId="0" borderId="3" xfId="3" applyFont="1" applyBorder="1" applyAlignment="1">
      <alignment vertical="center"/>
    </xf>
    <xf numFmtId="0" fontId="21" fillId="0" borderId="3" xfId="3" applyFont="1" applyBorder="1" applyAlignment="1">
      <alignment vertical="center" wrapText="1"/>
    </xf>
    <xf numFmtId="14" fontId="21" fillId="0" borderId="3" xfId="3" applyNumberFormat="1" applyFont="1" applyBorder="1" applyAlignment="1">
      <alignment horizontal="center" vertical="center"/>
    </xf>
    <xf numFmtId="0" fontId="25" fillId="0" borderId="0" xfId="3" applyFont="1" applyAlignment="1">
      <alignment horizontal="left"/>
    </xf>
    <xf numFmtId="0" fontId="21" fillId="0" borderId="0" xfId="3" applyFont="1" applyAlignment="1">
      <alignment horizontal="right"/>
    </xf>
    <xf numFmtId="2" fontId="21" fillId="0" borderId="0" xfId="3" applyNumberFormat="1" applyFont="1" applyAlignment="1">
      <alignment horizontal="center"/>
    </xf>
    <xf numFmtId="2" fontId="27" fillId="0" borderId="0" xfId="3" applyNumberFormat="1" applyFont="1" applyAlignment="1">
      <alignment horizontal="center"/>
    </xf>
    <xf numFmtId="0" fontId="24" fillId="0" borderId="0" xfId="3" applyFont="1" applyAlignment="1">
      <alignment horizontal="right"/>
    </xf>
    <xf numFmtId="2" fontId="24" fillId="0" borderId="0" xfId="3" applyNumberFormat="1" applyFont="1" applyAlignment="1">
      <alignment horizontal="center"/>
    </xf>
    <xf numFmtId="2" fontId="28" fillId="0" borderId="0" xfId="3" applyNumberFormat="1" applyFont="1" applyAlignment="1">
      <alignment horizontal="center"/>
    </xf>
    <xf numFmtId="0" fontId="25" fillId="0" borderId="0" xfId="2" applyFont="1"/>
    <xf numFmtId="0" fontId="21" fillId="0" borderId="8" xfId="2" applyFont="1" applyBorder="1" applyAlignment="1">
      <alignment horizontal="left"/>
    </xf>
    <xf numFmtId="0" fontId="24" fillId="0" borderId="8" xfId="2" applyFont="1" applyBorder="1"/>
    <xf numFmtId="2" fontId="24" fillId="0" borderId="0" xfId="2" applyNumberFormat="1" applyFont="1" applyAlignment="1">
      <alignment horizontal="center"/>
    </xf>
    <xf numFmtId="0" fontId="24" fillId="0" borderId="0" xfId="2" applyFont="1" applyAlignment="1">
      <alignment horizontal="center"/>
    </xf>
    <xf numFmtId="0" fontId="24" fillId="0" borderId="8" xfId="2" applyFont="1" applyBorder="1" applyAlignment="1">
      <alignment horizontal="center"/>
    </xf>
    <xf numFmtId="0" fontId="21" fillId="0" borderId="8" xfId="2" applyFont="1" applyBorder="1"/>
    <xf numFmtId="0" fontId="23" fillId="0" borderId="15" xfId="2" applyFont="1" applyBorder="1" applyAlignment="1">
      <alignment wrapText="1"/>
    </xf>
    <xf numFmtId="0" fontId="23" fillId="0" borderId="0" xfId="2" applyFont="1" applyAlignment="1">
      <alignment wrapText="1"/>
    </xf>
    <xf numFmtId="0" fontId="23" fillId="0" borderId="0" xfId="2" applyFont="1" applyAlignment="1">
      <alignment horizontal="left" wrapText="1"/>
    </xf>
    <xf numFmtId="2" fontId="24" fillId="25" borderId="3" xfId="3" applyNumberFormat="1" applyFont="1" applyFill="1" applyBorder="1" applyAlignment="1">
      <alignment horizontal="center" vertical="center"/>
    </xf>
    <xf numFmtId="0" fontId="21" fillId="0" borderId="3" xfId="3" applyFont="1" applyBorder="1" applyAlignment="1">
      <alignment horizontal="center" vertical="center" wrapText="1"/>
    </xf>
    <xf numFmtId="14" fontId="21" fillId="0" borderId="3" xfId="3" applyNumberFormat="1" applyFont="1" applyBorder="1" applyAlignment="1">
      <alignment horizontal="center" vertical="center" wrapText="1"/>
    </xf>
    <xf numFmtId="0" fontId="21" fillId="0" borderId="3" xfId="3" applyFont="1" applyBorder="1" applyAlignment="1">
      <alignment horizontal="center" vertical="center"/>
    </xf>
    <xf numFmtId="2" fontId="24" fillId="25" borderId="3" xfId="3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vertical="top"/>
    </xf>
    <xf numFmtId="0" fontId="0" fillId="2" borderId="3" xfId="0" applyFill="1" applyBorder="1"/>
    <xf numFmtId="0" fontId="8" fillId="0" borderId="0" xfId="0" applyFont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0" fontId="21" fillId="0" borderId="3" xfId="3" applyFont="1" applyBorder="1" applyAlignment="1">
      <alignment horizontal="left" vertical="center" wrapText="1"/>
    </xf>
    <xf numFmtId="0" fontId="21" fillId="26" borderId="3" xfId="3" applyFont="1" applyFill="1" applyBorder="1" applyAlignment="1">
      <alignment horizontal="center" vertical="center"/>
    </xf>
    <xf numFmtId="2" fontId="21" fillId="26" borderId="3" xfId="3" applyNumberFormat="1" applyFont="1" applyFill="1" applyBorder="1" applyAlignment="1">
      <alignment horizontal="center" vertical="center"/>
    </xf>
    <xf numFmtId="0" fontId="24" fillId="25" borderId="3" xfId="3" applyFont="1" applyFill="1" applyBorder="1" applyAlignment="1">
      <alignment horizontal="center" vertical="center" wrapText="1"/>
    </xf>
    <xf numFmtId="0" fontId="24" fillId="25" borderId="3" xfId="3" applyFont="1" applyFill="1" applyBorder="1" applyAlignment="1">
      <alignment horizontal="center" vertical="center"/>
    </xf>
    <xf numFmtId="0" fontId="24" fillId="25" borderId="3" xfId="3" applyFont="1" applyFill="1" applyBorder="1" applyAlignment="1">
      <alignment horizontal="right"/>
    </xf>
    <xf numFmtId="0" fontId="30" fillId="0" borderId="0" xfId="0" applyFont="1" applyAlignment="1">
      <alignment horizontal="center" vertical="center" wrapText="1"/>
    </xf>
    <xf numFmtId="0" fontId="31" fillId="0" borderId="0" xfId="0" applyFont="1"/>
    <xf numFmtId="0" fontId="5" fillId="0" borderId="20" xfId="0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2" fontId="6" fillId="0" borderId="21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1" fillId="0" borderId="19" xfId="0" applyFont="1" applyBorder="1"/>
    <xf numFmtId="0" fontId="0" fillId="27" borderId="0" xfId="0" applyFill="1"/>
    <xf numFmtId="0" fontId="21" fillId="0" borderId="8" xfId="3" applyFont="1" applyBorder="1" applyAlignment="1">
      <alignment horizontal="center"/>
    </xf>
    <xf numFmtId="0" fontId="23" fillId="0" borderId="0" xfId="2" applyFont="1"/>
    <xf numFmtId="0" fontId="23" fillId="0" borderId="8" xfId="2" applyFont="1" applyBorder="1"/>
    <xf numFmtId="0" fontId="24" fillId="25" borderId="3" xfId="3" applyFont="1" applyFill="1" applyBorder="1" applyAlignment="1">
      <alignment horizontal="center" vertical="center" wrapText="1"/>
    </xf>
    <xf numFmtId="0" fontId="24" fillId="25" borderId="3" xfId="3" applyFont="1" applyFill="1" applyBorder="1" applyAlignment="1">
      <alignment horizontal="center" vertical="center"/>
    </xf>
    <xf numFmtId="0" fontId="24" fillId="25" borderId="3" xfId="3" applyFont="1" applyFill="1" applyBorder="1" applyAlignment="1">
      <alignment horizontal="right"/>
    </xf>
    <xf numFmtId="0" fontId="29" fillId="0" borderId="0" xfId="2" applyFont="1" applyAlignment="1">
      <alignment horizontal="center"/>
    </xf>
    <xf numFmtId="0" fontId="24" fillId="0" borderId="0" xfId="2" applyFont="1" applyAlignment="1">
      <alignment horizontal="left"/>
    </xf>
    <xf numFmtId="0" fontId="22" fillId="25" borderId="3" xfId="2" applyFont="1" applyFill="1" applyBorder="1" applyAlignment="1">
      <alignment horizontal="left" vertical="top" wrapText="1"/>
    </xf>
    <xf numFmtId="0" fontId="22" fillId="0" borderId="3" xfId="2" applyFont="1" applyBorder="1" applyAlignment="1">
      <alignment horizontal="center" vertical="top" wrapText="1"/>
    </xf>
    <xf numFmtId="0" fontId="22" fillId="25" borderId="3" xfId="0" applyFont="1" applyFill="1" applyBorder="1" applyAlignment="1">
      <alignment horizontal="center" vertical="center" wrapText="1"/>
    </xf>
    <xf numFmtId="0" fontId="24" fillId="0" borderId="0" xfId="3" applyFont="1" applyAlignment="1">
      <alignment horizontal="left"/>
    </xf>
    <xf numFmtId="10" fontId="24" fillId="25" borderId="3" xfId="3" applyNumberFormat="1" applyFont="1" applyFill="1" applyBorder="1" applyAlignment="1">
      <alignment horizontal="left"/>
    </xf>
    <xf numFmtId="0" fontId="21" fillId="0" borderId="9" xfId="3" applyFont="1" applyBorder="1" applyAlignment="1">
      <alignment horizontal="center" vertical="center"/>
    </xf>
    <xf numFmtId="0" fontId="21" fillId="0" borderId="16" xfId="3" applyFont="1" applyBorder="1" applyAlignment="1">
      <alignment horizontal="center" vertical="center"/>
    </xf>
    <xf numFmtId="0" fontId="21" fillId="0" borderId="10" xfId="3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36">
    <cellStyle name="20% - Accent1 2" xfId="5" xr:uid="{00000000-0005-0000-0000-000000000000}"/>
    <cellStyle name="20% - Accent2 2" xfId="6" xr:uid="{00000000-0005-0000-0000-000001000000}"/>
    <cellStyle name="20% - Accent3 2" xfId="7" xr:uid="{00000000-0005-0000-0000-000002000000}"/>
    <cellStyle name="20% - Accent4 2" xfId="8" xr:uid="{00000000-0005-0000-0000-000003000000}"/>
    <cellStyle name="20% - Accent5 2" xfId="9" xr:uid="{00000000-0005-0000-0000-000004000000}"/>
    <cellStyle name="20% - Accent6 2" xfId="10" xr:uid="{00000000-0005-0000-0000-000005000000}"/>
    <cellStyle name="40% - Accent1 2" xfId="11" xr:uid="{00000000-0005-0000-0000-000006000000}"/>
    <cellStyle name="40% - Accent2 2" xfId="12" xr:uid="{00000000-0005-0000-0000-000007000000}"/>
    <cellStyle name="40% - Accent3 2" xfId="13" xr:uid="{00000000-0005-0000-0000-000008000000}"/>
    <cellStyle name="40% - Accent4 2" xfId="14" xr:uid="{00000000-0005-0000-0000-000009000000}"/>
    <cellStyle name="40% - Accent5 2" xfId="15" xr:uid="{00000000-0005-0000-0000-00000A000000}"/>
    <cellStyle name="40% - Accent6 2" xfId="16" xr:uid="{00000000-0005-0000-0000-00000B000000}"/>
    <cellStyle name="60% - Accent1 2" xfId="17" xr:uid="{00000000-0005-0000-0000-00000C000000}"/>
    <cellStyle name="60% - Accent2 2" xfId="18" xr:uid="{00000000-0005-0000-0000-00000D000000}"/>
    <cellStyle name="60% - Accent3 2" xfId="19" xr:uid="{00000000-0005-0000-0000-00000E000000}"/>
    <cellStyle name="60% - Accent4 2" xfId="20" xr:uid="{00000000-0005-0000-0000-00000F000000}"/>
    <cellStyle name="60% - Accent5 2" xfId="21" xr:uid="{00000000-0005-0000-0000-000010000000}"/>
    <cellStyle name="60% - Accent6 2" xfId="22" xr:uid="{00000000-0005-0000-0000-000011000000}"/>
    <cellStyle name="Accent1 2" xfId="23" xr:uid="{00000000-0005-0000-0000-000012000000}"/>
    <cellStyle name="Accent2 2" xfId="24" xr:uid="{00000000-0005-0000-0000-000013000000}"/>
    <cellStyle name="Accent3 2" xfId="25" xr:uid="{00000000-0005-0000-0000-000014000000}"/>
    <cellStyle name="Accent4 2" xfId="26" xr:uid="{00000000-0005-0000-0000-000015000000}"/>
    <cellStyle name="Accent5 2" xfId="27" xr:uid="{00000000-0005-0000-0000-000016000000}"/>
    <cellStyle name="Accent6 2" xfId="28" xr:uid="{00000000-0005-0000-0000-000017000000}"/>
    <cellStyle name="Bad 2" xfId="29" xr:uid="{00000000-0005-0000-0000-000018000000}"/>
    <cellStyle name="Calculation 2" xfId="30" xr:uid="{00000000-0005-0000-0000-000019000000}"/>
    <cellStyle name="Check Cell 2" xfId="31" xr:uid="{00000000-0005-0000-0000-00001A000000}"/>
    <cellStyle name="Input 2" xfId="32" xr:uid="{00000000-0005-0000-0000-00001B000000}"/>
    <cellStyle name="Įprastas 2" xfId="4" xr:uid="{00000000-0005-0000-0000-00001C000000}"/>
    <cellStyle name="Įprastas 2 3" xfId="3" xr:uid="{00000000-0005-0000-0000-00001D000000}"/>
    <cellStyle name="Įprastas 5" xfId="2" xr:uid="{00000000-0005-0000-0000-00001E000000}"/>
    <cellStyle name="Linked Cell 2" xfId="33" xr:uid="{00000000-0005-0000-0000-00001F000000}"/>
    <cellStyle name="Neutral 2" xfId="34" xr:uid="{00000000-0005-0000-0000-000020000000}"/>
    <cellStyle name="Normal" xfId="0" builtinId="0"/>
    <cellStyle name="Normal 2" xfId="1" xr:uid="{00000000-0005-0000-0000-000022000000}"/>
    <cellStyle name="Note 2" xfId="35" xr:uid="{00000000-0005-0000-0000-000023000000}"/>
  </cellStyles>
  <dxfs count="3"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42333</xdr:colOff>
      <xdr:row>0</xdr:row>
      <xdr:rowOff>10583</xdr:rowOff>
    </xdr:from>
    <xdr:to>
      <xdr:col>10</xdr:col>
      <xdr:colOff>790762</xdr:colOff>
      <xdr:row>5</xdr:row>
      <xdr:rowOff>111684</xdr:rowOff>
    </xdr:to>
    <xdr:pic>
      <xdr:nvPicPr>
        <xdr:cNvPr id="2" name="Picture 4" descr="http://www.esinvesticijos.lt/uploads/documents/images/%C5%BEenklai/zenklas_2015%2004%2013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7833" y="10583"/>
          <a:ext cx="1616262" cy="894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42333</xdr:colOff>
      <xdr:row>0</xdr:row>
      <xdr:rowOff>10583</xdr:rowOff>
    </xdr:from>
    <xdr:to>
      <xdr:col>10</xdr:col>
      <xdr:colOff>790762</xdr:colOff>
      <xdr:row>5</xdr:row>
      <xdr:rowOff>111684</xdr:rowOff>
    </xdr:to>
    <xdr:pic>
      <xdr:nvPicPr>
        <xdr:cNvPr id="2" name="Picture 4" descr="http://www.esinvesticijos.lt/uploads/documents/images/%C5%BEenklai/zenklas_2015%2004%2013.jpg">
          <a:extLst>
            <a:ext uri="{FF2B5EF4-FFF2-40B4-BE49-F238E27FC236}">
              <a16:creationId xmlns:a16="http://schemas.microsoft.com/office/drawing/2014/main" id="{BDD9F6C6-9750-4E4E-B215-0D15749D9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3708" y="10583"/>
          <a:ext cx="1615204" cy="910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7:S61"/>
  <sheetViews>
    <sheetView showGridLines="0" tabSelected="1" zoomScale="90" zoomScaleNormal="90" workbookViewId="0">
      <selection activeCell="Q25" sqref="Q25:Q52"/>
    </sheetView>
  </sheetViews>
  <sheetFormatPr defaultRowHeight="12.75" x14ac:dyDescent="0.2"/>
  <cols>
    <col min="1" max="1" width="8.140625" style="12" customWidth="1"/>
    <col min="2" max="2" width="17" style="12" customWidth="1"/>
    <col min="3" max="4" width="12.5703125" style="12" customWidth="1"/>
    <col min="5" max="5" width="14" style="12" customWidth="1"/>
    <col min="6" max="6" width="11.28515625" style="12" customWidth="1"/>
    <col min="7" max="8" width="11" style="12" customWidth="1"/>
    <col min="9" max="9" width="10.28515625" style="12" customWidth="1"/>
    <col min="10" max="10" width="13" style="12" customWidth="1"/>
    <col min="11" max="14" width="12" style="12" customWidth="1"/>
    <col min="15" max="15" width="10.7109375" style="12" customWidth="1"/>
    <col min="16" max="16" width="12.5703125" style="12" customWidth="1"/>
    <col min="17" max="17" width="12.140625" style="12" customWidth="1"/>
    <col min="18" max="19" width="12.5703125" style="12" customWidth="1"/>
    <col min="20" max="255" width="9.140625" style="12"/>
    <col min="256" max="256" width="6" style="12" customWidth="1"/>
    <col min="257" max="257" width="17" style="12" customWidth="1"/>
    <col min="258" max="258" width="12.5703125" style="12" customWidth="1"/>
    <col min="259" max="259" width="11.42578125" style="12" customWidth="1"/>
    <col min="260" max="260" width="11.28515625" style="12" customWidth="1"/>
    <col min="261" max="261" width="14.140625" style="12" customWidth="1"/>
    <col min="262" max="262" width="13.28515625" style="12" customWidth="1"/>
    <col min="263" max="263" width="12.5703125" style="12" customWidth="1"/>
    <col min="264" max="264" width="13" style="12" customWidth="1"/>
    <col min="265" max="268" width="12" style="12" customWidth="1"/>
    <col min="269" max="269" width="10.7109375" style="12" customWidth="1"/>
    <col min="270" max="270" width="13.5703125" style="12" customWidth="1"/>
    <col min="271" max="271" width="12.140625" style="12" customWidth="1"/>
    <col min="272" max="274" width="12.5703125" style="12" customWidth="1"/>
    <col min="275" max="275" width="14.42578125" style="12" customWidth="1"/>
    <col min="276" max="511" width="9.140625" style="12"/>
    <col min="512" max="512" width="6" style="12" customWidth="1"/>
    <col min="513" max="513" width="17" style="12" customWidth="1"/>
    <col min="514" max="514" width="12.5703125" style="12" customWidth="1"/>
    <col min="515" max="515" width="11.42578125" style="12" customWidth="1"/>
    <col min="516" max="516" width="11.28515625" style="12" customWidth="1"/>
    <col min="517" max="517" width="14.140625" style="12" customWidth="1"/>
    <col min="518" max="518" width="13.28515625" style="12" customWidth="1"/>
    <col min="519" max="519" width="12.5703125" style="12" customWidth="1"/>
    <col min="520" max="520" width="13" style="12" customWidth="1"/>
    <col min="521" max="524" width="12" style="12" customWidth="1"/>
    <col min="525" max="525" width="10.7109375" style="12" customWidth="1"/>
    <col min="526" max="526" width="13.5703125" style="12" customWidth="1"/>
    <col min="527" max="527" width="12.140625" style="12" customWidth="1"/>
    <col min="528" max="530" width="12.5703125" style="12" customWidth="1"/>
    <col min="531" max="531" width="14.42578125" style="12" customWidth="1"/>
    <col min="532" max="767" width="9.140625" style="12"/>
    <col min="768" max="768" width="6" style="12" customWidth="1"/>
    <col min="769" max="769" width="17" style="12" customWidth="1"/>
    <col min="770" max="770" width="12.5703125" style="12" customWidth="1"/>
    <col min="771" max="771" width="11.42578125" style="12" customWidth="1"/>
    <col min="772" max="772" width="11.28515625" style="12" customWidth="1"/>
    <col min="773" max="773" width="14.140625" style="12" customWidth="1"/>
    <col min="774" max="774" width="13.28515625" style="12" customWidth="1"/>
    <col min="775" max="775" width="12.5703125" style="12" customWidth="1"/>
    <col min="776" max="776" width="13" style="12" customWidth="1"/>
    <col min="777" max="780" width="12" style="12" customWidth="1"/>
    <col min="781" max="781" width="10.7109375" style="12" customWidth="1"/>
    <col min="782" max="782" width="13.5703125" style="12" customWidth="1"/>
    <col min="783" max="783" width="12.140625" style="12" customWidth="1"/>
    <col min="784" max="786" width="12.5703125" style="12" customWidth="1"/>
    <col min="787" max="787" width="14.42578125" style="12" customWidth="1"/>
    <col min="788" max="1023" width="9.140625" style="12"/>
    <col min="1024" max="1024" width="6" style="12" customWidth="1"/>
    <col min="1025" max="1025" width="17" style="12" customWidth="1"/>
    <col min="1026" max="1026" width="12.5703125" style="12" customWidth="1"/>
    <col min="1027" max="1027" width="11.42578125" style="12" customWidth="1"/>
    <col min="1028" max="1028" width="11.28515625" style="12" customWidth="1"/>
    <col min="1029" max="1029" width="14.140625" style="12" customWidth="1"/>
    <col min="1030" max="1030" width="13.28515625" style="12" customWidth="1"/>
    <col min="1031" max="1031" width="12.5703125" style="12" customWidth="1"/>
    <col min="1032" max="1032" width="13" style="12" customWidth="1"/>
    <col min="1033" max="1036" width="12" style="12" customWidth="1"/>
    <col min="1037" max="1037" width="10.7109375" style="12" customWidth="1"/>
    <col min="1038" max="1038" width="13.5703125" style="12" customWidth="1"/>
    <col min="1039" max="1039" width="12.140625" style="12" customWidth="1"/>
    <col min="1040" max="1042" width="12.5703125" style="12" customWidth="1"/>
    <col min="1043" max="1043" width="14.42578125" style="12" customWidth="1"/>
    <col min="1044" max="1279" width="9.140625" style="12"/>
    <col min="1280" max="1280" width="6" style="12" customWidth="1"/>
    <col min="1281" max="1281" width="17" style="12" customWidth="1"/>
    <col min="1282" max="1282" width="12.5703125" style="12" customWidth="1"/>
    <col min="1283" max="1283" width="11.42578125" style="12" customWidth="1"/>
    <col min="1284" max="1284" width="11.28515625" style="12" customWidth="1"/>
    <col min="1285" max="1285" width="14.140625" style="12" customWidth="1"/>
    <col min="1286" max="1286" width="13.28515625" style="12" customWidth="1"/>
    <col min="1287" max="1287" width="12.5703125" style="12" customWidth="1"/>
    <col min="1288" max="1288" width="13" style="12" customWidth="1"/>
    <col min="1289" max="1292" width="12" style="12" customWidth="1"/>
    <col min="1293" max="1293" width="10.7109375" style="12" customWidth="1"/>
    <col min="1294" max="1294" width="13.5703125" style="12" customWidth="1"/>
    <col min="1295" max="1295" width="12.140625" style="12" customWidth="1"/>
    <col min="1296" max="1298" width="12.5703125" style="12" customWidth="1"/>
    <col min="1299" max="1299" width="14.42578125" style="12" customWidth="1"/>
    <col min="1300" max="1535" width="9.140625" style="12"/>
    <col min="1536" max="1536" width="6" style="12" customWidth="1"/>
    <col min="1537" max="1537" width="17" style="12" customWidth="1"/>
    <col min="1538" max="1538" width="12.5703125" style="12" customWidth="1"/>
    <col min="1539" max="1539" width="11.42578125" style="12" customWidth="1"/>
    <col min="1540" max="1540" width="11.28515625" style="12" customWidth="1"/>
    <col min="1541" max="1541" width="14.140625" style="12" customWidth="1"/>
    <col min="1542" max="1542" width="13.28515625" style="12" customWidth="1"/>
    <col min="1543" max="1543" width="12.5703125" style="12" customWidth="1"/>
    <col min="1544" max="1544" width="13" style="12" customWidth="1"/>
    <col min="1545" max="1548" width="12" style="12" customWidth="1"/>
    <col min="1549" max="1549" width="10.7109375" style="12" customWidth="1"/>
    <col min="1550" max="1550" width="13.5703125" style="12" customWidth="1"/>
    <col min="1551" max="1551" width="12.140625" style="12" customWidth="1"/>
    <col min="1552" max="1554" width="12.5703125" style="12" customWidth="1"/>
    <col min="1555" max="1555" width="14.42578125" style="12" customWidth="1"/>
    <col min="1556" max="1791" width="9.140625" style="12"/>
    <col min="1792" max="1792" width="6" style="12" customWidth="1"/>
    <col min="1793" max="1793" width="17" style="12" customWidth="1"/>
    <col min="1794" max="1794" width="12.5703125" style="12" customWidth="1"/>
    <col min="1795" max="1795" width="11.42578125" style="12" customWidth="1"/>
    <col min="1796" max="1796" width="11.28515625" style="12" customWidth="1"/>
    <col min="1797" max="1797" width="14.140625" style="12" customWidth="1"/>
    <col min="1798" max="1798" width="13.28515625" style="12" customWidth="1"/>
    <col min="1799" max="1799" width="12.5703125" style="12" customWidth="1"/>
    <col min="1800" max="1800" width="13" style="12" customWidth="1"/>
    <col min="1801" max="1804" width="12" style="12" customWidth="1"/>
    <col min="1805" max="1805" width="10.7109375" style="12" customWidth="1"/>
    <col min="1806" max="1806" width="13.5703125" style="12" customWidth="1"/>
    <col min="1807" max="1807" width="12.140625" style="12" customWidth="1"/>
    <col min="1808" max="1810" width="12.5703125" style="12" customWidth="1"/>
    <col min="1811" max="1811" width="14.42578125" style="12" customWidth="1"/>
    <col min="1812" max="2047" width="9.140625" style="12"/>
    <col min="2048" max="2048" width="6" style="12" customWidth="1"/>
    <col min="2049" max="2049" width="17" style="12" customWidth="1"/>
    <col min="2050" max="2050" width="12.5703125" style="12" customWidth="1"/>
    <col min="2051" max="2051" width="11.42578125" style="12" customWidth="1"/>
    <col min="2052" max="2052" width="11.28515625" style="12" customWidth="1"/>
    <col min="2053" max="2053" width="14.140625" style="12" customWidth="1"/>
    <col min="2054" max="2054" width="13.28515625" style="12" customWidth="1"/>
    <col min="2055" max="2055" width="12.5703125" style="12" customWidth="1"/>
    <col min="2056" max="2056" width="13" style="12" customWidth="1"/>
    <col min="2057" max="2060" width="12" style="12" customWidth="1"/>
    <col min="2061" max="2061" width="10.7109375" style="12" customWidth="1"/>
    <col min="2062" max="2062" width="13.5703125" style="12" customWidth="1"/>
    <col min="2063" max="2063" width="12.140625" style="12" customWidth="1"/>
    <col min="2064" max="2066" width="12.5703125" style="12" customWidth="1"/>
    <col min="2067" max="2067" width="14.42578125" style="12" customWidth="1"/>
    <col min="2068" max="2303" width="9.140625" style="12"/>
    <col min="2304" max="2304" width="6" style="12" customWidth="1"/>
    <col min="2305" max="2305" width="17" style="12" customWidth="1"/>
    <col min="2306" max="2306" width="12.5703125" style="12" customWidth="1"/>
    <col min="2307" max="2307" width="11.42578125" style="12" customWidth="1"/>
    <col min="2308" max="2308" width="11.28515625" style="12" customWidth="1"/>
    <col min="2309" max="2309" width="14.140625" style="12" customWidth="1"/>
    <col min="2310" max="2310" width="13.28515625" style="12" customWidth="1"/>
    <col min="2311" max="2311" width="12.5703125" style="12" customWidth="1"/>
    <col min="2312" max="2312" width="13" style="12" customWidth="1"/>
    <col min="2313" max="2316" width="12" style="12" customWidth="1"/>
    <col min="2317" max="2317" width="10.7109375" style="12" customWidth="1"/>
    <col min="2318" max="2318" width="13.5703125" style="12" customWidth="1"/>
    <col min="2319" max="2319" width="12.140625" style="12" customWidth="1"/>
    <col min="2320" max="2322" width="12.5703125" style="12" customWidth="1"/>
    <col min="2323" max="2323" width="14.42578125" style="12" customWidth="1"/>
    <col min="2324" max="2559" width="9.140625" style="12"/>
    <col min="2560" max="2560" width="6" style="12" customWidth="1"/>
    <col min="2561" max="2561" width="17" style="12" customWidth="1"/>
    <col min="2562" max="2562" width="12.5703125" style="12" customWidth="1"/>
    <col min="2563" max="2563" width="11.42578125" style="12" customWidth="1"/>
    <col min="2564" max="2564" width="11.28515625" style="12" customWidth="1"/>
    <col min="2565" max="2565" width="14.140625" style="12" customWidth="1"/>
    <col min="2566" max="2566" width="13.28515625" style="12" customWidth="1"/>
    <col min="2567" max="2567" width="12.5703125" style="12" customWidth="1"/>
    <col min="2568" max="2568" width="13" style="12" customWidth="1"/>
    <col min="2569" max="2572" width="12" style="12" customWidth="1"/>
    <col min="2573" max="2573" width="10.7109375" style="12" customWidth="1"/>
    <col min="2574" max="2574" width="13.5703125" style="12" customWidth="1"/>
    <col min="2575" max="2575" width="12.140625" style="12" customWidth="1"/>
    <col min="2576" max="2578" width="12.5703125" style="12" customWidth="1"/>
    <col min="2579" max="2579" width="14.42578125" style="12" customWidth="1"/>
    <col min="2580" max="2815" width="9.140625" style="12"/>
    <col min="2816" max="2816" width="6" style="12" customWidth="1"/>
    <col min="2817" max="2817" width="17" style="12" customWidth="1"/>
    <col min="2818" max="2818" width="12.5703125" style="12" customWidth="1"/>
    <col min="2819" max="2819" width="11.42578125" style="12" customWidth="1"/>
    <col min="2820" max="2820" width="11.28515625" style="12" customWidth="1"/>
    <col min="2821" max="2821" width="14.140625" style="12" customWidth="1"/>
    <col min="2822" max="2822" width="13.28515625" style="12" customWidth="1"/>
    <col min="2823" max="2823" width="12.5703125" style="12" customWidth="1"/>
    <col min="2824" max="2824" width="13" style="12" customWidth="1"/>
    <col min="2825" max="2828" width="12" style="12" customWidth="1"/>
    <col min="2829" max="2829" width="10.7109375" style="12" customWidth="1"/>
    <col min="2830" max="2830" width="13.5703125" style="12" customWidth="1"/>
    <col min="2831" max="2831" width="12.140625" style="12" customWidth="1"/>
    <col min="2832" max="2834" width="12.5703125" style="12" customWidth="1"/>
    <col min="2835" max="2835" width="14.42578125" style="12" customWidth="1"/>
    <col min="2836" max="3071" width="9.140625" style="12"/>
    <col min="3072" max="3072" width="6" style="12" customWidth="1"/>
    <col min="3073" max="3073" width="17" style="12" customWidth="1"/>
    <col min="3074" max="3074" width="12.5703125" style="12" customWidth="1"/>
    <col min="3075" max="3075" width="11.42578125" style="12" customWidth="1"/>
    <col min="3076" max="3076" width="11.28515625" style="12" customWidth="1"/>
    <col min="3077" max="3077" width="14.140625" style="12" customWidth="1"/>
    <col min="3078" max="3078" width="13.28515625" style="12" customWidth="1"/>
    <col min="3079" max="3079" width="12.5703125" style="12" customWidth="1"/>
    <col min="3080" max="3080" width="13" style="12" customWidth="1"/>
    <col min="3081" max="3084" width="12" style="12" customWidth="1"/>
    <col min="3085" max="3085" width="10.7109375" style="12" customWidth="1"/>
    <col min="3086" max="3086" width="13.5703125" style="12" customWidth="1"/>
    <col min="3087" max="3087" width="12.140625" style="12" customWidth="1"/>
    <col min="3088" max="3090" width="12.5703125" style="12" customWidth="1"/>
    <col min="3091" max="3091" width="14.42578125" style="12" customWidth="1"/>
    <col min="3092" max="3327" width="9.140625" style="12"/>
    <col min="3328" max="3328" width="6" style="12" customWidth="1"/>
    <col min="3329" max="3329" width="17" style="12" customWidth="1"/>
    <col min="3330" max="3330" width="12.5703125" style="12" customWidth="1"/>
    <col min="3331" max="3331" width="11.42578125" style="12" customWidth="1"/>
    <col min="3332" max="3332" width="11.28515625" style="12" customWidth="1"/>
    <col min="3333" max="3333" width="14.140625" style="12" customWidth="1"/>
    <col min="3334" max="3334" width="13.28515625" style="12" customWidth="1"/>
    <col min="3335" max="3335" width="12.5703125" style="12" customWidth="1"/>
    <col min="3336" max="3336" width="13" style="12" customWidth="1"/>
    <col min="3337" max="3340" width="12" style="12" customWidth="1"/>
    <col min="3341" max="3341" width="10.7109375" style="12" customWidth="1"/>
    <col min="3342" max="3342" width="13.5703125" style="12" customWidth="1"/>
    <col min="3343" max="3343" width="12.140625" style="12" customWidth="1"/>
    <col min="3344" max="3346" width="12.5703125" style="12" customWidth="1"/>
    <col min="3347" max="3347" width="14.42578125" style="12" customWidth="1"/>
    <col min="3348" max="3583" width="9.140625" style="12"/>
    <col min="3584" max="3584" width="6" style="12" customWidth="1"/>
    <col min="3585" max="3585" width="17" style="12" customWidth="1"/>
    <col min="3586" max="3586" width="12.5703125" style="12" customWidth="1"/>
    <col min="3587" max="3587" width="11.42578125" style="12" customWidth="1"/>
    <col min="3588" max="3588" width="11.28515625" style="12" customWidth="1"/>
    <col min="3589" max="3589" width="14.140625" style="12" customWidth="1"/>
    <col min="3590" max="3590" width="13.28515625" style="12" customWidth="1"/>
    <col min="3591" max="3591" width="12.5703125" style="12" customWidth="1"/>
    <col min="3592" max="3592" width="13" style="12" customWidth="1"/>
    <col min="3593" max="3596" width="12" style="12" customWidth="1"/>
    <col min="3597" max="3597" width="10.7109375" style="12" customWidth="1"/>
    <col min="3598" max="3598" width="13.5703125" style="12" customWidth="1"/>
    <col min="3599" max="3599" width="12.140625" style="12" customWidth="1"/>
    <col min="3600" max="3602" width="12.5703125" style="12" customWidth="1"/>
    <col min="3603" max="3603" width="14.42578125" style="12" customWidth="1"/>
    <col min="3604" max="3839" width="9.140625" style="12"/>
    <col min="3840" max="3840" width="6" style="12" customWidth="1"/>
    <col min="3841" max="3841" width="17" style="12" customWidth="1"/>
    <col min="3842" max="3842" width="12.5703125" style="12" customWidth="1"/>
    <col min="3843" max="3843" width="11.42578125" style="12" customWidth="1"/>
    <col min="3844" max="3844" width="11.28515625" style="12" customWidth="1"/>
    <col min="3845" max="3845" width="14.140625" style="12" customWidth="1"/>
    <col min="3846" max="3846" width="13.28515625" style="12" customWidth="1"/>
    <col min="3847" max="3847" width="12.5703125" style="12" customWidth="1"/>
    <col min="3848" max="3848" width="13" style="12" customWidth="1"/>
    <col min="3849" max="3852" width="12" style="12" customWidth="1"/>
    <col min="3853" max="3853" width="10.7109375" style="12" customWidth="1"/>
    <col min="3854" max="3854" width="13.5703125" style="12" customWidth="1"/>
    <col min="3855" max="3855" width="12.140625" style="12" customWidth="1"/>
    <col min="3856" max="3858" width="12.5703125" style="12" customWidth="1"/>
    <col min="3859" max="3859" width="14.42578125" style="12" customWidth="1"/>
    <col min="3860" max="4095" width="9.140625" style="12"/>
    <col min="4096" max="4096" width="6" style="12" customWidth="1"/>
    <col min="4097" max="4097" width="17" style="12" customWidth="1"/>
    <col min="4098" max="4098" width="12.5703125" style="12" customWidth="1"/>
    <col min="4099" max="4099" width="11.42578125" style="12" customWidth="1"/>
    <col min="4100" max="4100" width="11.28515625" style="12" customWidth="1"/>
    <col min="4101" max="4101" width="14.140625" style="12" customWidth="1"/>
    <col min="4102" max="4102" width="13.28515625" style="12" customWidth="1"/>
    <col min="4103" max="4103" width="12.5703125" style="12" customWidth="1"/>
    <col min="4104" max="4104" width="13" style="12" customWidth="1"/>
    <col min="4105" max="4108" width="12" style="12" customWidth="1"/>
    <col min="4109" max="4109" width="10.7109375" style="12" customWidth="1"/>
    <col min="4110" max="4110" width="13.5703125" style="12" customWidth="1"/>
    <col min="4111" max="4111" width="12.140625" style="12" customWidth="1"/>
    <col min="4112" max="4114" width="12.5703125" style="12" customWidth="1"/>
    <col min="4115" max="4115" width="14.42578125" style="12" customWidth="1"/>
    <col min="4116" max="4351" width="9.140625" style="12"/>
    <col min="4352" max="4352" width="6" style="12" customWidth="1"/>
    <col min="4353" max="4353" width="17" style="12" customWidth="1"/>
    <col min="4354" max="4354" width="12.5703125" style="12" customWidth="1"/>
    <col min="4355" max="4355" width="11.42578125" style="12" customWidth="1"/>
    <col min="4356" max="4356" width="11.28515625" style="12" customWidth="1"/>
    <col min="4357" max="4357" width="14.140625" style="12" customWidth="1"/>
    <col min="4358" max="4358" width="13.28515625" style="12" customWidth="1"/>
    <col min="4359" max="4359" width="12.5703125" style="12" customWidth="1"/>
    <col min="4360" max="4360" width="13" style="12" customWidth="1"/>
    <col min="4361" max="4364" width="12" style="12" customWidth="1"/>
    <col min="4365" max="4365" width="10.7109375" style="12" customWidth="1"/>
    <col min="4366" max="4366" width="13.5703125" style="12" customWidth="1"/>
    <col min="4367" max="4367" width="12.140625" style="12" customWidth="1"/>
    <col min="4368" max="4370" width="12.5703125" style="12" customWidth="1"/>
    <col min="4371" max="4371" width="14.42578125" style="12" customWidth="1"/>
    <col min="4372" max="4607" width="9.140625" style="12"/>
    <col min="4608" max="4608" width="6" style="12" customWidth="1"/>
    <col min="4609" max="4609" width="17" style="12" customWidth="1"/>
    <col min="4610" max="4610" width="12.5703125" style="12" customWidth="1"/>
    <col min="4611" max="4611" width="11.42578125" style="12" customWidth="1"/>
    <col min="4612" max="4612" width="11.28515625" style="12" customWidth="1"/>
    <col min="4613" max="4613" width="14.140625" style="12" customWidth="1"/>
    <col min="4614" max="4614" width="13.28515625" style="12" customWidth="1"/>
    <col min="4615" max="4615" width="12.5703125" style="12" customWidth="1"/>
    <col min="4616" max="4616" width="13" style="12" customWidth="1"/>
    <col min="4617" max="4620" width="12" style="12" customWidth="1"/>
    <col min="4621" max="4621" width="10.7109375" style="12" customWidth="1"/>
    <col min="4622" max="4622" width="13.5703125" style="12" customWidth="1"/>
    <col min="4623" max="4623" width="12.140625" style="12" customWidth="1"/>
    <col min="4624" max="4626" width="12.5703125" style="12" customWidth="1"/>
    <col min="4627" max="4627" width="14.42578125" style="12" customWidth="1"/>
    <col min="4628" max="4863" width="9.140625" style="12"/>
    <col min="4864" max="4864" width="6" style="12" customWidth="1"/>
    <col min="4865" max="4865" width="17" style="12" customWidth="1"/>
    <col min="4866" max="4866" width="12.5703125" style="12" customWidth="1"/>
    <col min="4867" max="4867" width="11.42578125" style="12" customWidth="1"/>
    <col min="4868" max="4868" width="11.28515625" style="12" customWidth="1"/>
    <col min="4869" max="4869" width="14.140625" style="12" customWidth="1"/>
    <col min="4870" max="4870" width="13.28515625" style="12" customWidth="1"/>
    <col min="4871" max="4871" width="12.5703125" style="12" customWidth="1"/>
    <col min="4872" max="4872" width="13" style="12" customWidth="1"/>
    <col min="4873" max="4876" width="12" style="12" customWidth="1"/>
    <col min="4877" max="4877" width="10.7109375" style="12" customWidth="1"/>
    <col min="4878" max="4878" width="13.5703125" style="12" customWidth="1"/>
    <col min="4879" max="4879" width="12.140625" style="12" customWidth="1"/>
    <col min="4880" max="4882" width="12.5703125" style="12" customWidth="1"/>
    <col min="4883" max="4883" width="14.42578125" style="12" customWidth="1"/>
    <col min="4884" max="5119" width="9.140625" style="12"/>
    <col min="5120" max="5120" width="6" style="12" customWidth="1"/>
    <col min="5121" max="5121" width="17" style="12" customWidth="1"/>
    <col min="5122" max="5122" width="12.5703125" style="12" customWidth="1"/>
    <col min="5123" max="5123" width="11.42578125" style="12" customWidth="1"/>
    <col min="5124" max="5124" width="11.28515625" style="12" customWidth="1"/>
    <col min="5125" max="5125" width="14.140625" style="12" customWidth="1"/>
    <col min="5126" max="5126" width="13.28515625" style="12" customWidth="1"/>
    <col min="5127" max="5127" width="12.5703125" style="12" customWidth="1"/>
    <col min="5128" max="5128" width="13" style="12" customWidth="1"/>
    <col min="5129" max="5132" width="12" style="12" customWidth="1"/>
    <col min="5133" max="5133" width="10.7109375" style="12" customWidth="1"/>
    <col min="5134" max="5134" width="13.5703125" style="12" customWidth="1"/>
    <col min="5135" max="5135" width="12.140625" style="12" customWidth="1"/>
    <col min="5136" max="5138" width="12.5703125" style="12" customWidth="1"/>
    <col min="5139" max="5139" width="14.42578125" style="12" customWidth="1"/>
    <col min="5140" max="5375" width="9.140625" style="12"/>
    <col min="5376" max="5376" width="6" style="12" customWidth="1"/>
    <col min="5377" max="5377" width="17" style="12" customWidth="1"/>
    <col min="5378" max="5378" width="12.5703125" style="12" customWidth="1"/>
    <col min="5379" max="5379" width="11.42578125" style="12" customWidth="1"/>
    <col min="5380" max="5380" width="11.28515625" style="12" customWidth="1"/>
    <col min="5381" max="5381" width="14.140625" style="12" customWidth="1"/>
    <col min="5382" max="5382" width="13.28515625" style="12" customWidth="1"/>
    <col min="5383" max="5383" width="12.5703125" style="12" customWidth="1"/>
    <col min="5384" max="5384" width="13" style="12" customWidth="1"/>
    <col min="5385" max="5388" width="12" style="12" customWidth="1"/>
    <col min="5389" max="5389" width="10.7109375" style="12" customWidth="1"/>
    <col min="5390" max="5390" width="13.5703125" style="12" customWidth="1"/>
    <col min="5391" max="5391" width="12.140625" style="12" customWidth="1"/>
    <col min="5392" max="5394" width="12.5703125" style="12" customWidth="1"/>
    <col min="5395" max="5395" width="14.42578125" style="12" customWidth="1"/>
    <col min="5396" max="5631" width="9.140625" style="12"/>
    <col min="5632" max="5632" width="6" style="12" customWidth="1"/>
    <col min="5633" max="5633" width="17" style="12" customWidth="1"/>
    <col min="5634" max="5634" width="12.5703125" style="12" customWidth="1"/>
    <col min="5635" max="5635" width="11.42578125" style="12" customWidth="1"/>
    <col min="5636" max="5636" width="11.28515625" style="12" customWidth="1"/>
    <col min="5637" max="5637" width="14.140625" style="12" customWidth="1"/>
    <col min="5638" max="5638" width="13.28515625" style="12" customWidth="1"/>
    <col min="5639" max="5639" width="12.5703125" style="12" customWidth="1"/>
    <col min="5640" max="5640" width="13" style="12" customWidth="1"/>
    <col min="5641" max="5644" width="12" style="12" customWidth="1"/>
    <col min="5645" max="5645" width="10.7109375" style="12" customWidth="1"/>
    <col min="5646" max="5646" width="13.5703125" style="12" customWidth="1"/>
    <col min="5647" max="5647" width="12.140625" style="12" customWidth="1"/>
    <col min="5648" max="5650" width="12.5703125" style="12" customWidth="1"/>
    <col min="5651" max="5651" width="14.42578125" style="12" customWidth="1"/>
    <col min="5652" max="5887" width="9.140625" style="12"/>
    <col min="5888" max="5888" width="6" style="12" customWidth="1"/>
    <col min="5889" max="5889" width="17" style="12" customWidth="1"/>
    <col min="5890" max="5890" width="12.5703125" style="12" customWidth="1"/>
    <col min="5891" max="5891" width="11.42578125" style="12" customWidth="1"/>
    <col min="5892" max="5892" width="11.28515625" style="12" customWidth="1"/>
    <col min="5893" max="5893" width="14.140625" style="12" customWidth="1"/>
    <col min="5894" max="5894" width="13.28515625" style="12" customWidth="1"/>
    <col min="5895" max="5895" width="12.5703125" style="12" customWidth="1"/>
    <col min="5896" max="5896" width="13" style="12" customWidth="1"/>
    <col min="5897" max="5900" width="12" style="12" customWidth="1"/>
    <col min="5901" max="5901" width="10.7109375" style="12" customWidth="1"/>
    <col min="5902" max="5902" width="13.5703125" style="12" customWidth="1"/>
    <col min="5903" max="5903" width="12.140625" style="12" customWidth="1"/>
    <col min="5904" max="5906" width="12.5703125" style="12" customWidth="1"/>
    <col min="5907" max="5907" width="14.42578125" style="12" customWidth="1"/>
    <col min="5908" max="6143" width="9.140625" style="12"/>
    <col min="6144" max="6144" width="6" style="12" customWidth="1"/>
    <col min="6145" max="6145" width="17" style="12" customWidth="1"/>
    <col min="6146" max="6146" width="12.5703125" style="12" customWidth="1"/>
    <col min="6147" max="6147" width="11.42578125" style="12" customWidth="1"/>
    <col min="6148" max="6148" width="11.28515625" style="12" customWidth="1"/>
    <col min="6149" max="6149" width="14.140625" style="12" customWidth="1"/>
    <col min="6150" max="6150" width="13.28515625" style="12" customWidth="1"/>
    <col min="6151" max="6151" width="12.5703125" style="12" customWidth="1"/>
    <col min="6152" max="6152" width="13" style="12" customWidth="1"/>
    <col min="6153" max="6156" width="12" style="12" customWidth="1"/>
    <col min="6157" max="6157" width="10.7109375" style="12" customWidth="1"/>
    <col min="6158" max="6158" width="13.5703125" style="12" customWidth="1"/>
    <col min="6159" max="6159" width="12.140625" style="12" customWidth="1"/>
    <col min="6160" max="6162" width="12.5703125" style="12" customWidth="1"/>
    <col min="6163" max="6163" width="14.42578125" style="12" customWidth="1"/>
    <col min="6164" max="6399" width="9.140625" style="12"/>
    <col min="6400" max="6400" width="6" style="12" customWidth="1"/>
    <col min="6401" max="6401" width="17" style="12" customWidth="1"/>
    <col min="6402" max="6402" width="12.5703125" style="12" customWidth="1"/>
    <col min="6403" max="6403" width="11.42578125" style="12" customWidth="1"/>
    <col min="6404" max="6404" width="11.28515625" style="12" customWidth="1"/>
    <col min="6405" max="6405" width="14.140625" style="12" customWidth="1"/>
    <col min="6406" max="6406" width="13.28515625" style="12" customWidth="1"/>
    <col min="6407" max="6407" width="12.5703125" style="12" customWidth="1"/>
    <col min="6408" max="6408" width="13" style="12" customWidth="1"/>
    <col min="6409" max="6412" width="12" style="12" customWidth="1"/>
    <col min="6413" max="6413" width="10.7109375" style="12" customWidth="1"/>
    <col min="6414" max="6414" width="13.5703125" style="12" customWidth="1"/>
    <col min="6415" max="6415" width="12.140625" style="12" customWidth="1"/>
    <col min="6416" max="6418" width="12.5703125" style="12" customWidth="1"/>
    <col min="6419" max="6419" width="14.42578125" style="12" customWidth="1"/>
    <col min="6420" max="6655" width="9.140625" style="12"/>
    <col min="6656" max="6656" width="6" style="12" customWidth="1"/>
    <col min="6657" max="6657" width="17" style="12" customWidth="1"/>
    <col min="6658" max="6658" width="12.5703125" style="12" customWidth="1"/>
    <col min="6659" max="6659" width="11.42578125" style="12" customWidth="1"/>
    <col min="6660" max="6660" width="11.28515625" style="12" customWidth="1"/>
    <col min="6661" max="6661" width="14.140625" style="12" customWidth="1"/>
    <col min="6662" max="6662" width="13.28515625" style="12" customWidth="1"/>
    <col min="6663" max="6663" width="12.5703125" style="12" customWidth="1"/>
    <col min="6664" max="6664" width="13" style="12" customWidth="1"/>
    <col min="6665" max="6668" width="12" style="12" customWidth="1"/>
    <col min="6669" max="6669" width="10.7109375" style="12" customWidth="1"/>
    <col min="6670" max="6670" width="13.5703125" style="12" customWidth="1"/>
    <col min="6671" max="6671" width="12.140625" style="12" customWidth="1"/>
    <col min="6672" max="6674" width="12.5703125" style="12" customWidth="1"/>
    <col min="6675" max="6675" width="14.42578125" style="12" customWidth="1"/>
    <col min="6676" max="6911" width="9.140625" style="12"/>
    <col min="6912" max="6912" width="6" style="12" customWidth="1"/>
    <col min="6913" max="6913" width="17" style="12" customWidth="1"/>
    <col min="6914" max="6914" width="12.5703125" style="12" customWidth="1"/>
    <col min="6915" max="6915" width="11.42578125" style="12" customWidth="1"/>
    <col min="6916" max="6916" width="11.28515625" style="12" customWidth="1"/>
    <col min="6917" max="6917" width="14.140625" style="12" customWidth="1"/>
    <col min="6918" max="6918" width="13.28515625" style="12" customWidth="1"/>
    <col min="6919" max="6919" width="12.5703125" style="12" customWidth="1"/>
    <col min="6920" max="6920" width="13" style="12" customWidth="1"/>
    <col min="6921" max="6924" width="12" style="12" customWidth="1"/>
    <col min="6925" max="6925" width="10.7109375" style="12" customWidth="1"/>
    <col min="6926" max="6926" width="13.5703125" style="12" customWidth="1"/>
    <col min="6927" max="6927" width="12.140625" style="12" customWidth="1"/>
    <col min="6928" max="6930" width="12.5703125" style="12" customWidth="1"/>
    <col min="6931" max="6931" width="14.42578125" style="12" customWidth="1"/>
    <col min="6932" max="7167" width="9.140625" style="12"/>
    <col min="7168" max="7168" width="6" style="12" customWidth="1"/>
    <col min="7169" max="7169" width="17" style="12" customWidth="1"/>
    <col min="7170" max="7170" width="12.5703125" style="12" customWidth="1"/>
    <col min="7171" max="7171" width="11.42578125" style="12" customWidth="1"/>
    <col min="7172" max="7172" width="11.28515625" style="12" customWidth="1"/>
    <col min="7173" max="7173" width="14.140625" style="12" customWidth="1"/>
    <col min="7174" max="7174" width="13.28515625" style="12" customWidth="1"/>
    <col min="7175" max="7175" width="12.5703125" style="12" customWidth="1"/>
    <col min="7176" max="7176" width="13" style="12" customWidth="1"/>
    <col min="7177" max="7180" width="12" style="12" customWidth="1"/>
    <col min="7181" max="7181" width="10.7109375" style="12" customWidth="1"/>
    <col min="7182" max="7182" width="13.5703125" style="12" customWidth="1"/>
    <col min="7183" max="7183" width="12.140625" style="12" customWidth="1"/>
    <col min="7184" max="7186" width="12.5703125" style="12" customWidth="1"/>
    <col min="7187" max="7187" width="14.42578125" style="12" customWidth="1"/>
    <col min="7188" max="7423" width="9.140625" style="12"/>
    <col min="7424" max="7424" width="6" style="12" customWidth="1"/>
    <col min="7425" max="7425" width="17" style="12" customWidth="1"/>
    <col min="7426" max="7426" width="12.5703125" style="12" customWidth="1"/>
    <col min="7427" max="7427" width="11.42578125" style="12" customWidth="1"/>
    <col min="7428" max="7428" width="11.28515625" style="12" customWidth="1"/>
    <col min="7429" max="7429" width="14.140625" style="12" customWidth="1"/>
    <col min="7430" max="7430" width="13.28515625" style="12" customWidth="1"/>
    <col min="7431" max="7431" width="12.5703125" style="12" customWidth="1"/>
    <col min="7432" max="7432" width="13" style="12" customWidth="1"/>
    <col min="7433" max="7436" width="12" style="12" customWidth="1"/>
    <col min="7437" max="7437" width="10.7109375" style="12" customWidth="1"/>
    <col min="7438" max="7438" width="13.5703125" style="12" customWidth="1"/>
    <col min="7439" max="7439" width="12.140625" style="12" customWidth="1"/>
    <col min="7440" max="7442" width="12.5703125" style="12" customWidth="1"/>
    <col min="7443" max="7443" width="14.42578125" style="12" customWidth="1"/>
    <col min="7444" max="7679" width="9.140625" style="12"/>
    <col min="7680" max="7680" width="6" style="12" customWidth="1"/>
    <col min="7681" max="7681" width="17" style="12" customWidth="1"/>
    <col min="7682" max="7682" width="12.5703125" style="12" customWidth="1"/>
    <col min="7683" max="7683" width="11.42578125" style="12" customWidth="1"/>
    <col min="7684" max="7684" width="11.28515625" style="12" customWidth="1"/>
    <col min="7685" max="7685" width="14.140625" style="12" customWidth="1"/>
    <col min="7686" max="7686" width="13.28515625" style="12" customWidth="1"/>
    <col min="7687" max="7687" width="12.5703125" style="12" customWidth="1"/>
    <col min="7688" max="7688" width="13" style="12" customWidth="1"/>
    <col min="7689" max="7692" width="12" style="12" customWidth="1"/>
    <col min="7693" max="7693" width="10.7109375" style="12" customWidth="1"/>
    <col min="7694" max="7694" width="13.5703125" style="12" customWidth="1"/>
    <col min="7695" max="7695" width="12.140625" style="12" customWidth="1"/>
    <col min="7696" max="7698" width="12.5703125" style="12" customWidth="1"/>
    <col min="7699" max="7699" width="14.42578125" style="12" customWidth="1"/>
    <col min="7700" max="7935" width="9.140625" style="12"/>
    <col min="7936" max="7936" width="6" style="12" customWidth="1"/>
    <col min="7937" max="7937" width="17" style="12" customWidth="1"/>
    <col min="7938" max="7938" width="12.5703125" style="12" customWidth="1"/>
    <col min="7939" max="7939" width="11.42578125" style="12" customWidth="1"/>
    <col min="7940" max="7940" width="11.28515625" style="12" customWidth="1"/>
    <col min="7941" max="7941" width="14.140625" style="12" customWidth="1"/>
    <col min="7942" max="7942" width="13.28515625" style="12" customWidth="1"/>
    <col min="7943" max="7943" width="12.5703125" style="12" customWidth="1"/>
    <col min="7944" max="7944" width="13" style="12" customWidth="1"/>
    <col min="7945" max="7948" width="12" style="12" customWidth="1"/>
    <col min="7949" max="7949" width="10.7109375" style="12" customWidth="1"/>
    <col min="7950" max="7950" width="13.5703125" style="12" customWidth="1"/>
    <col min="7951" max="7951" width="12.140625" style="12" customWidth="1"/>
    <col min="7952" max="7954" width="12.5703125" style="12" customWidth="1"/>
    <col min="7955" max="7955" width="14.42578125" style="12" customWidth="1"/>
    <col min="7956" max="8191" width="9.140625" style="12"/>
    <col min="8192" max="8192" width="6" style="12" customWidth="1"/>
    <col min="8193" max="8193" width="17" style="12" customWidth="1"/>
    <col min="8194" max="8194" width="12.5703125" style="12" customWidth="1"/>
    <col min="8195" max="8195" width="11.42578125" style="12" customWidth="1"/>
    <col min="8196" max="8196" width="11.28515625" style="12" customWidth="1"/>
    <col min="8197" max="8197" width="14.140625" style="12" customWidth="1"/>
    <col min="8198" max="8198" width="13.28515625" style="12" customWidth="1"/>
    <col min="8199" max="8199" width="12.5703125" style="12" customWidth="1"/>
    <col min="8200" max="8200" width="13" style="12" customWidth="1"/>
    <col min="8201" max="8204" width="12" style="12" customWidth="1"/>
    <col min="8205" max="8205" width="10.7109375" style="12" customWidth="1"/>
    <col min="8206" max="8206" width="13.5703125" style="12" customWidth="1"/>
    <col min="8207" max="8207" width="12.140625" style="12" customWidth="1"/>
    <col min="8208" max="8210" width="12.5703125" style="12" customWidth="1"/>
    <col min="8211" max="8211" width="14.42578125" style="12" customWidth="1"/>
    <col min="8212" max="8447" width="9.140625" style="12"/>
    <col min="8448" max="8448" width="6" style="12" customWidth="1"/>
    <col min="8449" max="8449" width="17" style="12" customWidth="1"/>
    <col min="8450" max="8450" width="12.5703125" style="12" customWidth="1"/>
    <col min="8451" max="8451" width="11.42578125" style="12" customWidth="1"/>
    <col min="8452" max="8452" width="11.28515625" style="12" customWidth="1"/>
    <col min="8453" max="8453" width="14.140625" style="12" customWidth="1"/>
    <col min="8454" max="8454" width="13.28515625" style="12" customWidth="1"/>
    <col min="8455" max="8455" width="12.5703125" style="12" customWidth="1"/>
    <col min="8456" max="8456" width="13" style="12" customWidth="1"/>
    <col min="8457" max="8460" width="12" style="12" customWidth="1"/>
    <col min="8461" max="8461" width="10.7109375" style="12" customWidth="1"/>
    <col min="8462" max="8462" width="13.5703125" style="12" customWidth="1"/>
    <col min="8463" max="8463" width="12.140625" style="12" customWidth="1"/>
    <col min="8464" max="8466" width="12.5703125" style="12" customWidth="1"/>
    <col min="8467" max="8467" width="14.42578125" style="12" customWidth="1"/>
    <col min="8468" max="8703" width="9.140625" style="12"/>
    <col min="8704" max="8704" width="6" style="12" customWidth="1"/>
    <col min="8705" max="8705" width="17" style="12" customWidth="1"/>
    <col min="8706" max="8706" width="12.5703125" style="12" customWidth="1"/>
    <col min="8707" max="8707" width="11.42578125" style="12" customWidth="1"/>
    <col min="8708" max="8708" width="11.28515625" style="12" customWidth="1"/>
    <col min="8709" max="8709" width="14.140625" style="12" customWidth="1"/>
    <col min="8710" max="8710" width="13.28515625" style="12" customWidth="1"/>
    <col min="8711" max="8711" width="12.5703125" style="12" customWidth="1"/>
    <col min="8712" max="8712" width="13" style="12" customWidth="1"/>
    <col min="8713" max="8716" width="12" style="12" customWidth="1"/>
    <col min="8717" max="8717" width="10.7109375" style="12" customWidth="1"/>
    <col min="8718" max="8718" width="13.5703125" style="12" customWidth="1"/>
    <col min="8719" max="8719" width="12.140625" style="12" customWidth="1"/>
    <col min="8720" max="8722" width="12.5703125" style="12" customWidth="1"/>
    <col min="8723" max="8723" width="14.42578125" style="12" customWidth="1"/>
    <col min="8724" max="8959" width="9.140625" style="12"/>
    <col min="8960" max="8960" width="6" style="12" customWidth="1"/>
    <col min="8961" max="8961" width="17" style="12" customWidth="1"/>
    <col min="8962" max="8962" width="12.5703125" style="12" customWidth="1"/>
    <col min="8963" max="8963" width="11.42578125" style="12" customWidth="1"/>
    <col min="8964" max="8964" width="11.28515625" style="12" customWidth="1"/>
    <col min="8965" max="8965" width="14.140625" style="12" customWidth="1"/>
    <col min="8966" max="8966" width="13.28515625" style="12" customWidth="1"/>
    <col min="8967" max="8967" width="12.5703125" style="12" customWidth="1"/>
    <col min="8968" max="8968" width="13" style="12" customWidth="1"/>
    <col min="8969" max="8972" width="12" style="12" customWidth="1"/>
    <col min="8973" max="8973" width="10.7109375" style="12" customWidth="1"/>
    <col min="8974" max="8974" width="13.5703125" style="12" customWidth="1"/>
    <col min="8975" max="8975" width="12.140625" style="12" customWidth="1"/>
    <col min="8976" max="8978" width="12.5703125" style="12" customWidth="1"/>
    <col min="8979" max="8979" width="14.42578125" style="12" customWidth="1"/>
    <col min="8980" max="9215" width="9.140625" style="12"/>
    <col min="9216" max="9216" width="6" style="12" customWidth="1"/>
    <col min="9217" max="9217" width="17" style="12" customWidth="1"/>
    <col min="9218" max="9218" width="12.5703125" style="12" customWidth="1"/>
    <col min="9219" max="9219" width="11.42578125" style="12" customWidth="1"/>
    <col min="9220" max="9220" width="11.28515625" style="12" customWidth="1"/>
    <col min="9221" max="9221" width="14.140625" style="12" customWidth="1"/>
    <col min="9222" max="9222" width="13.28515625" style="12" customWidth="1"/>
    <col min="9223" max="9223" width="12.5703125" style="12" customWidth="1"/>
    <col min="9224" max="9224" width="13" style="12" customWidth="1"/>
    <col min="9225" max="9228" width="12" style="12" customWidth="1"/>
    <col min="9229" max="9229" width="10.7109375" style="12" customWidth="1"/>
    <col min="9230" max="9230" width="13.5703125" style="12" customWidth="1"/>
    <col min="9231" max="9231" width="12.140625" style="12" customWidth="1"/>
    <col min="9232" max="9234" width="12.5703125" style="12" customWidth="1"/>
    <col min="9235" max="9235" width="14.42578125" style="12" customWidth="1"/>
    <col min="9236" max="9471" width="9.140625" style="12"/>
    <col min="9472" max="9472" width="6" style="12" customWidth="1"/>
    <col min="9473" max="9473" width="17" style="12" customWidth="1"/>
    <col min="9474" max="9474" width="12.5703125" style="12" customWidth="1"/>
    <col min="9475" max="9475" width="11.42578125" style="12" customWidth="1"/>
    <col min="9476" max="9476" width="11.28515625" style="12" customWidth="1"/>
    <col min="9477" max="9477" width="14.140625" style="12" customWidth="1"/>
    <col min="9478" max="9478" width="13.28515625" style="12" customWidth="1"/>
    <col min="9479" max="9479" width="12.5703125" style="12" customWidth="1"/>
    <col min="9480" max="9480" width="13" style="12" customWidth="1"/>
    <col min="9481" max="9484" width="12" style="12" customWidth="1"/>
    <col min="9485" max="9485" width="10.7109375" style="12" customWidth="1"/>
    <col min="9486" max="9486" width="13.5703125" style="12" customWidth="1"/>
    <col min="9487" max="9487" width="12.140625" style="12" customWidth="1"/>
    <col min="9488" max="9490" width="12.5703125" style="12" customWidth="1"/>
    <col min="9491" max="9491" width="14.42578125" style="12" customWidth="1"/>
    <col min="9492" max="9727" width="9.140625" style="12"/>
    <col min="9728" max="9728" width="6" style="12" customWidth="1"/>
    <col min="9729" max="9729" width="17" style="12" customWidth="1"/>
    <col min="9730" max="9730" width="12.5703125" style="12" customWidth="1"/>
    <col min="9731" max="9731" width="11.42578125" style="12" customWidth="1"/>
    <col min="9732" max="9732" width="11.28515625" style="12" customWidth="1"/>
    <col min="9733" max="9733" width="14.140625" style="12" customWidth="1"/>
    <col min="9734" max="9734" width="13.28515625" style="12" customWidth="1"/>
    <col min="9735" max="9735" width="12.5703125" style="12" customWidth="1"/>
    <col min="9736" max="9736" width="13" style="12" customWidth="1"/>
    <col min="9737" max="9740" width="12" style="12" customWidth="1"/>
    <col min="9741" max="9741" width="10.7109375" style="12" customWidth="1"/>
    <col min="9742" max="9742" width="13.5703125" style="12" customWidth="1"/>
    <col min="9743" max="9743" width="12.140625" style="12" customWidth="1"/>
    <col min="9744" max="9746" width="12.5703125" style="12" customWidth="1"/>
    <col min="9747" max="9747" width="14.42578125" style="12" customWidth="1"/>
    <col min="9748" max="9983" width="9.140625" style="12"/>
    <col min="9984" max="9984" width="6" style="12" customWidth="1"/>
    <col min="9985" max="9985" width="17" style="12" customWidth="1"/>
    <col min="9986" max="9986" width="12.5703125" style="12" customWidth="1"/>
    <col min="9987" max="9987" width="11.42578125" style="12" customWidth="1"/>
    <col min="9988" max="9988" width="11.28515625" style="12" customWidth="1"/>
    <col min="9989" max="9989" width="14.140625" style="12" customWidth="1"/>
    <col min="9990" max="9990" width="13.28515625" style="12" customWidth="1"/>
    <col min="9991" max="9991" width="12.5703125" style="12" customWidth="1"/>
    <col min="9992" max="9992" width="13" style="12" customWidth="1"/>
    <col min="9993" max="9996" width="12" style="12" customWidth="1"/>
    <col min="9997" max="9997" width="10.7109375" style="12" customWidth="1"/>
    <col min="9998" max="9998" width="13.5703125" style="12" customWidth="1"/>
    <col min="9999" max="9999" width="12.140625" style="12" customWidth="1"/>
    <col min="10000" max="10002" width="12.5703125" style="12" customWidth="1"/>
    <col min="10003" max="10003" width="14.42578125" style="12" customWidth="1"/>
    <col min="10004" max="10239" width="9.140625" style="12"/>
    <col min="10240" max="10240" width="6" style="12" customWidth="1"/>
    <col min="10241" max="10241" width="17" style="12" customWidth="1"/>
    <col min="10242" max="10242" width="12.5703125" style="12" customWidth="1"/>
    <col min="10243" max="10243" width="11.42578125" style="12" customWidth="1"/>
    <col min="10244" max="10244" width="11.28515625" style="12" customWidth="1"/>
    <col min="10245" max="10245" width="14.140625" style="12" customWidth="1"/>
    <col min="10246" max="10246" width="13.28515625" style="12" customWidth="1"/>
    <col min="10247" max="10247" width="12.5703125" style="12" customWidth="1"/>
    <col min="10248" max="10248" width="13" style="12" customWidth="1"/>
    <col min="10249" max="10252" width="12" style="12" customWidth="1"/>
    <col min="10253" max="10253" width="10.7109375" style="12" customWidth="1"/>
    <col min="10254" max="10254" width="13.5703125" style="12" customWidth="1"/>
    <col min="10255" max="10255" width="12.140625" style="12" customWidth="1"/>
    <col min="10256" max="10258" width="12.5703125" style="12" customWidth="1"/>
    <col min="10259" max="10259" width="14.42578125" style="12" customWidth="1"/>
    <col min="10260" max="10495" width="9.140625" style="12"/>
    <col min="10496" max="10496" width="6" style="12" customWidth="1"/>
    <col min="10497" max="10497" width="17" style="12" customWidth="1"/>
    <col min="10498" max="10498" width="12.5703125" style="12" customWidth="1"/>
    <col min="10499" max="10499" width="11.42578125" style="12" customWidth="1"/>
    <col min="10500" max="10500" width="11.28515625" style="12" customWidth="1"/>
    <col min="10501" max="10501" width="14.140625" style="12" customWidth="1"/>
    <col min="10502" max="10502" width="13.28515625" style="12" customWidth="1"/>
    <col min="10503" max="10503" width="12.5703125" style="12" customWidth="1"/>
    <col min="10504" max="10504" width="13" style="12" customWidth="1"/>
    <col min="10505" max="10508" width="12" style="12" customWidth="1"/>
    <col min="10509" max="10509" width="10.7109375" style="12" customWidth="1"/>
    <col min="10510" max="10510" width="13.5703125" style="12" customWidth="1"/>
    <col min="10511" max="10511" width="12.140625" style="12" customWidth="1"/>
    <col min="10512" max="10514" width="12.5703125" style="12" customWidth="1"/>
    <col min="10515" max="10515" width="14.42578125" style="12" customWidth="1"/>
    <col min="10516" max="10751" width="9.140625" style="12"/>
    <col min="10752" max="10752" width="6" style="12" customWidth="1"/>
    <col min="10753" max="10753" width="17" style="12" customWidth="1"/>
    <col min="10754" max="10754" width="12.5703125" style="12" customWidth="1"/>
    <col min="10755" max="10755" width="11.42578125" style="12" customWidth="1"/>
    <col min="10756" max="10756" width="11.28515625" style="12" customWidth="1"/>
    <col min="10757" max="10757" width="14.140625" style="12" customWidth="1"/>
    <col min="10758" max="10758" width="13.28515625" style="12" customWidth="1"/>
    <col min="10759" max="10759" width="12.5703125" style="12" customWidth="1"/>
    <col min="10760" max="10760" width="13" style="12" customWidth="1"/>
    <col min="10761" max="10764" width="12" style="12" customWidth="1"/>
    <col min="10765" max="10765" width="10.7109375" style="12" customWidth="1"/>
    <col min="10766" max="10766" width="13.5703125" style="12" customWidth="1"/>
    <col min="10767" max="10767" width="12.140625" style="12" customWidth="1"/>
    <col min="10768" max="10770" width="12.5703125" style="12" customWidth="1"/>
    <col min="10771" max="10771" width="14.42578125" style="12" customWidth="1"/>
    <col min="10772" max="11007" width="9.140625" style="12"/>
    <col min="11008" max="11008" width="6" style="12" customWidth="1"/>
    <col min="11009" max="11009" width="17" style="12" customWidth="1"/>
    <col min="11010" max="11010" width="12.5703125" style="12" customWidth="1"/>
    <col min="11011" max="11011" width="11.42578125" style="12" customWidth="1"/>
    <col min="11012" max="11012" width="11.28515625" style="12" customWidth="1"/>
    <col min="11013" max="11013" width="14.140625" style="12" customWidth="1"/>
    <col min="11014" max="11014" width="13.28515625" style="12" customWidth="1"/>
    <col min="11015" max="11015" width="12.5703125" style="12" customWidth="1"/>
    <col min="11016" max="11016" width="13" style="12" customWidth="1"/>
    <col min="11017" max="11020" width="12" style="12" customWidth="1"/>
    <col min="11021" max="11021" width="10.7109375" style="12" customWidth="1"/>
    <col min="11022" max="11022" width="13.5703125" style="12" customWidth="1"/>
    <col min="11023" max="11023" width="12.140625" style="12" customWidth="1"/>
    <col min="11024" max="11026" width="12.5703125" style="12" customWidth="1"/>
    <col min="11027" max="11027" width="14.42578125" style="12" customWidth="1"/>
    <col min="11028" max="11263" width="9.140625" style="12"/>
    <col min="11264" max="11264" width="6" style="12" customWidth="1"/>
    <col min="11265" max="11265" width="17" style="12" customWidth="1"/>
    <col min="11266" max="11266" width="12.5703125" style="12" customWidth="1"/>
    <col min="11267" max="11267" width="11.42578125" style="12" customWidth="1"/>
    <col min="11268" max="11268" width="11.28515625" style="12" customWidth="1"/>
    <col min="11269" max="11269" width="14.140625" style="12" customWidth="1"/>
    <col min="11270" max="11270" width="13.28515625" style="12" customWidth="1"/>
    <col min="11271" max="11271" width="12.5703125" style="12" customWidth="1"/>
    <col min="11272" max="11272" width="13" style="12" customWidth="1"/>
    <col min="11273" max="11276" width="12" style="12" customWidth="1"/>
    <col min="11277" max="11277" width="10.7109375" style="12" customWidth="1"/>
    <col min="11278" max="11278" width="13.5703125" style="12" customWidth="1"/>
    <col min="11279" max="11279" width="12.140625" style="12" customWidth="1"/>
    <col min="11280" max="11282" width="12.5703125" style="12" customWidth="1"/>
    <col min="11283" max="11283" width="14.42578125" style="12" customWidth="1"/>
    <col min="11284" max="11519" width="9.140625" style="12"/>
    <col min="11520" max="11520" width="6" style="12" customWidth="1"/>
    <col min="11521" max="11521" width="17" style="12" customWidth="1"/>
    <col min="11522" max="11522" width="12.5703125" style="12" customWidth="1"/>
    <col min="11523" max="11523" width="11.42578125" style="12" customWidth="1"/>
    <col min="11524" max="11524" width="11.28515625" style="12" customWidth="1"/>
    <col min="11525" max="11525" width="14.140625" style="12" customWidth="1"/>
    <col min="11526" max="11526" width="13.28515625" style="12" customWidth="1"/>
    <col min="11527" max="11527" width="12.5703125" style="12" customWidth="1"/>
    <col min="11528" max="11528" width="13" style="12" customWidth="1"/>
    <col min="11529" max="11532" width="12" style="12" customWidth="1"/>
    <col min="11533" max="11533" width="10.7109375" style="12" customWidth="1"/>
    <col min="11534" max="11534" width="13.5703125" style="12" customWidth="1"/>
    <col min="11535" max="11535" width="12.140625" style="12" customWidth="1"/>
    <col min="11536" max="11538" width="12.5703125" style="12" customWidth="1"/>
    <col min="11539" max="11539" width="14.42578125" style="12" customWidth="1"/>
    <col min="11540" max="11775" width="9.140625" style="12"/>
    <col min="11776" max="11776" width="6" style="12" customWidth="1"/>
    <col min="11777" max="11777" width="17" style="12" customWidth="1"/>
    <col min="11778" max="11778" width="12.5703125" style="12" customWidth="1"/>
    <col min="11779" max="11779" width="11.42578125" style="12" customWidth="1"/>
    <col min="11780" max="11780" width="11.28515625" style="12" customWidth="1"/>
    <col min="11781" max="11781" width="14.140625" style="12" customWidth="1"/>
    <col min="11782" max="11782" width="13.28515625" style="12" customWidth="1"/>
    <col min="11783" max="11783" width="12.5703125" style="12" customWidth="1"/>
    <col min="11784" max="11784" width="13" style="12" customWidth="1"/>
    <col min="11785" max="11788" width="12" style="12" customWidth="1"/>
    <col min="11789" max="11789" width="10.7109375" style="12" customWidth="1"/>
    <col min="11790" max="11790" width="13.5703125" style="12" customWidth="1"/>
    <col min="11791" max="11791" width="12.140625" style="12" customWidth="1"/>
    <col min="11792" max="11794" width="12.5703125" style="12" customWidth="1"/>
    <col min="11795" max="11795" width="14.42578125" style="12" customWidth="1"/>
    <col min="11796" max="12031" width="9.140625" style="12"/>
    <col min="12032" max="12032" width="6" style="12" customWidth="1"/>
    <col min="12033" max="12033" width="17" style="12" customWidth="1"/>
    <col min="12034" max="12034" width="12.5703125" style="12" customWidth="1"/>
    <col min="12035" max="12035" width="11.42578125" style="12" customWidth="1"/>
    <col min="12036" max="12036" width="11.28515625" style="12" customWidth="1"/>
    <col min="12037" max="12037" width="14.140625" style="12" customWidth="1"/>
    <col min="12038" max="12038" width="13.28515625" style="12" customWidth="1"/>
    <col min="12039" max="12039" width="12.5703125" style="12" customWidth="1"/>
    <col min="12040" max="12040" width="13" style="12" customWidth="1"/>
    <col min="12041" max="12044" width="12" style="12" customWidth="1"/>
    <col min="12045" max="12045" width="10.7109375" style="12" customWidth="1"/>
    <col min="12046" max="12046" width="13.5703125" style="12" customWidth="1"/>
    <col min="12047" max="12047" width="12.140625" style="12" customWidth="1"/>
    <col min="12048" max="12050" width="12.5703125" style="12" customWidth="1"/>
    <col min="12051" max="12051" width="14.42578125" style="12" customWidth="1"/>
    <col min="12052" max="12287" width="9.140625" style="12"/>
    <col min="12288" max="12288" width="6" style="12" customWidth="1"/>
    <col min="12289" max="12289" width="17" style="12" customWidth="1"/>
    <col min="12290" max="12290" width="12.5703125" style="12" customWidth="1"/>
    <col min="12291" max="12291" width="11.42578125" style="12" customWidth="1"/>
    <col min="12292" max="12292" width="11.28515625" style="12" customWidth="1"/>
    <col min="12293" max="12293" width="14.140625" style="12" customWidth="1"/>
    <col min="12294" max="12294" width="13.28515625" style="12" customWidth="1"/>
    <col min="12295" max="12295" width="12.5703125" style="12" customWidth="1"/>
    <col min="12296" max="12296" width="13" style="12" customWidth="1"/>
    <col min="12297" max="12300" width="12" style="12" customWidth="1"/>
    <col min="12301" max="12301" width="10.7109375" style="12" customWidth="1"/>
    <col min="12302" max="12302" width="13.5703125" style="12" customWidth="1"/>
    <col min="12303" max="12303" width="12.140625" style="12" customWidth="1"/>
    <col min="12304" max="12306" width="12.5703125" style="12" customWidth="1"/>
    <col min="12307" max="12307" width="14.42578125" style="12" customWidth="1"/>
    <col min="12308" max="12543" width="9.140625" style="12"/>
    <col min="12544" max="12544" width="6" style="12" customWidth="1"/>
    <col min="12545" max="12545" width="17" style="12" customWidth="1"/>
    <col min="12546" max="12546" width="12.5703125" style="12" customWidth="1"/>
    <col min="12547" max="12547" width="11.42578125" style="12" customWidth="1"/>
    <col min="12548" max="12548" width="11.28515625" style="12" customWidth="1"/>
    <col min="12549" max="12549" width="14.140625" style="12" customWidth="1"/>
    <col min="12550" max="12550" width="13.28515625" style="12" customWidth="1"/>
    <col min="12551" max="12551" width="12.5703125" style="12" customWidth="1"/>
    <col min="12552" max="12552" width="13" style="12" customWidth="1"/>
    <col min="12553" max="12556" width="12" style="12" customWidth="1"/>
    <col min="12557" max="12557" width="10.7109375" style="12" customWidth="1"/>
    <col min="12558" max="12558" width="13.5703125" style="12" customWidth="1"/>
    <col min="12559" max="12559" width="12.140625" style="12" customWidth="1"/>
    <col min="12560" max="12562" width="12.5703125" style="12" customWidth="1"/>
    <col min="12563" max="12563" width="14.42578125" style="12" customWidth="1"/>
    <col min="12564" max="12799" width="9.140625" style="12"/>
    <col min="12800" max="12800" width="6" style="12" customWidth="1"/>
    <col min="12801" max="12801" width="17" style="12" customWidth="1"/>
    <col min="12802" max="12802" width="12.5703125" style="12" customWidth="1"/>
    <col min="12803" max="12803" width="11.42578125" style="12" customWidth="1"/>
    <col min="12804" max="12804" width="11.28515625" style="12" customWidth="1"/>
    <col min="12805" max="12805" width="14.140625" style="12" customWidth="1"/>
    <col min="12806" max="12806" width="13.28515625" style="12" customWidth="1"/>
    <col min="12807" max="12807" width="12.5703125" style="12" customWidth="1"/>
    <col min="12808" max="12808" width="13" style="12" customWidth="1"/>
    <col min="12809" max="12812" width="12" style="12" customWidth="1"/>
    <col min="12813" max="12813" width="10.7109375" style="12" customWidth="1"/>
    <col min="12814" max="12814" width="13.5703125" style="12" customWidth="1"/>
    <col min="12815" max="12815" width="12.140625" style="12" customWidth="1"/>
    <col min="12816" max="12818" width="12.5703125" style="12" customWidth="1"/>
    <col min="12819" max="12819" width="14.42578125" style="12" customWidth="1"/>
    <col min="12820" max="13055" width="9.140625" style="12"/>
    <col min="13056" max="13056" width="6" style="12" customWidth="1"/>
    <col min="13057" max="13057" width="17" style="12" customWidth="1"/>
    <col min="13058" max="13058" width="12.5703125" style="12" customWidth="1"/>
    <col min="13059" max="13059" width="11.42578125" style="12" customWidth="1"/>
    <col min="13060" max="13060" width="11.28515625" style="12" customWidth="1"/>
    <col min="13061" max="13061" width="14.140625" style="12" customWidth="1"/>
    <col min="13062" max="13062" width="13.28515625" style="12" customWidth="1"/>
    <col min="13063" max="13063" width="12.5703125" style="12" customWidth="1"/>
    <col min="13064" max="13064" width="13" style="12" customWidth="1"/>
    <col min="13065" max="13068" width="12" style="12" customWidth="1"/>
    <col min="13069" max="13069" width="10.7109375" style="12" customWidth="1"/>
    <col min="13070" max="13070" width="13.5703125" style="12" customWidth="1"/>
    <col min="13071" max="13071" width="12.140625" style="12" customWidth="1"/>
    <col min="13072" max="13074" width="12.5703125" style="12" customWidth="1"/>
    <col min="13075" max="13075" width="14.42578125" style="12" customWidth="1"/>
    <col min="13076" max="13311" width="9.140625" style="12"/>
    <col min="13312" max="13312" width="6" style="12" customWidth="1"/>
    <col min="13313" max="13313" width="17" style="12" customWidth="1"/>
    <col min="13314" max="13314" width="12.5703125" style="12" customWidth="1"/>
    <col min="13315" max="13315" width="11.42578125" style="12" customWidth="1"/>
    <col min="13316" max="13316" width="11.28515625" style="12" customWidth="1"/>
    <col min="13317" max="13317" width="14.140625" style="12" customWidth="1"/>
    <col min="13318" max="13318" width="13.28515625" style="12" customWidth="1"/>
    <col min="13319" max="13319" width="12.5703125" style="12" customWidth="1"/>
    <col min="13320" max="13320" width="13" style="12" customWidth="1"/>
    <col min="13321" max="13324" width="12" style="12" customWidth="1"/>
    <col min="13325" max="13325" width="10.7109375" style="12" customWidth="1"/>
    <col min="13326" max="13326" width="13.5703125" style="12" customWidth="1"/>
    <col min="13327" max="13327" width="12.140625" style="12" customWidth="1"/>
    <col min="13328" max="13330" width="12.5703125" style="12" customWidth="1"/>
    <col min="13331" max="13331" width="14.42578125" style="12" customWidth="1"/>
    <col min="13332" max="13567" width="9.140625" style="12"/>
    <col min="13568" max="13568" width="6" style="12" customWidth="1"/>
    <col min="13569" max="13569" width="17" style="12" customWidth="1"/>
    <col min="13570" max="13570" width="12.5703125" style="12" customWidth="1"/>
    <col min="13571" max="13571" width="11.42578125" style="12" customWidth="1"/>
    <col min="13572" max="13572" width="11.28515625" style="12" customWidth="1"/>
    <col min="13573" max="13573" width="14.140625" style="12" customWidth="1"/>
    <col min="13574" max="13574" width="13.28515625" style="12" customWidth="1"/>
    <col min="13575" max="13575" width="12.5703125" style="12" customWidth="1"/>
    <col min="13576" max="13576" width="13" style="12" customWidth="1"/>
    <col min="13577" max="13580" width="12" style="12" customWidth="1"/>
    <col min="13581" max="13581" width="10.7109375" style="12" customWidth="1"/>
    <col min="13582" max="13582" width="13.5703125" style="12" customWidth="1"/>
    <col min="13583" max="13583" width="12.140625" style="12" customWidth="1"/>
    <col min="13584" max="13586" width="12.5703125" style="12" customWidth="1"/>
    <col min="13587" max="13587" width="14.42578125" style="12" customWidth="1"/>
    <col min="13588" max="13823" width="9.140625" style="12"/>
    <col min="13824" max="13824" width="6" style="12" customWidth="1"/>
    <col min="13825" max="13825" width="17" style="12" customWidth="1"/>
    <col min="13826" max="13826" width="12.5703125" style="12" customWidth="1"/>
    <col min="13827" max="13827" width="11.42578125" style="12" customWidth="1"/>
    <col min="13828" max="13828" width="11.28515625" style="12" customWidth="1"/>
    <col min="13829" max="13829" width="14.140625" style="12" customWidth="1"/>
    <col min="13830" max="13830" width="13.28515625" style="12" customWidth="1"/>
    <col min="13831" max="13831" width="12.5703125" style="12" customWidth="1"/>
    <col min="13832" max="13832" width="13" style="12" customWidth="1"/>
    <col min="13833" max="13836" width="12" style="12" customWidth="1"/>
    <col min="13837" max="13837" width="10.7109375" style="12" customWidth="1"/>
    <col min="13838" max="13838" width="13.5703125" style="12" customWidth="1"/>
    <col min="13839" max="13839" width="12.140625" style="12" customWidth="1"/>
    <col min="13840" max="13842" width="12.5703125" style="12" customWidth="1"/>
    <col min="13843" max="13843" width="14.42578125" style="12" customWidth="1"/>
    <col min="13844" max="14079" width="9.140625" style="12"/>
    <col min="14080" max="14080" width="6" style="12" customWidth="1"/>
    <col min="14081" max="14081" width="17" style="12" customWidth="1"/>
    <col min="14082" max="14082" width="12.5703125" style="12" customWidth="1"/>
    <col min="14083" max="14083" width="11.42578125" style="12" customWidth="1"/>
    <col min="14084" max="14084" width="11.28515625" style="12" customWidth="1"/>
    <col min="14085" max="14085" width="14.140625" style="12" customWidth="1"/>
    <col min="14086" max="14086" width="13.28515625" style="12" customWidth="1"/>
    <col min="14087" max="14087" width="12.5703125" style="12" customWidth="1"/>
    <col min="14088" max="14088" width="13" style="12" customWidth="1"/>
    <col min="14089" max="14092" width="12" style="12" customWidth="1"/>
    <col min="14093" max="14093" width="10.7109375" style="12" customWidth="1"/>
    <col min="14094" max="14094" width="13.5703125" style="12" customWidth="1"/>
    <col min="14095" max="14095" width="12.140625" style="12" customWidth="1"/>
    <col min="14096" max="14098" width="12.5703125" style="12" customWidth="1"/>
    <col min="14099" max="14099" width="14.42578125" style="12" customWidth="1"/>
    <col min="14100" max="14335" width="9.140625" style="12"/>
    <col min="14336" max="14336" width="6" style="12" customWidth="1"/>
    <col min="14337" max="14337" width="17" style="12" customWidth="1"/>
    <col min="14338" max="14338" width="12.5703125" style="12" customWidth="1"/>
    <col min="14339" max="14339" width="11.42578125" style="12" customWidth="1"/>
    <col min="14340" max="14340" width="11.28515625" style="12" customWidth="1"/>
    <col min="14341" max="14341" width="14.140625" style="12" customWidth="1"/>
    <col min="14342" max="14342" width="13.28515625" style="12" customWidth="1"/>
    <col min="14343" max="14343" width="12.5703125" style="12" customWidth="1"/>
    <col min="14344" max="14344" width="13" style="12" customWidth="1"/>
    <col min="14345" max="14348" width="12" style="12" customWidth="1"/>
    <col min="14349" max="14349" width="10.7109375" style="12" customWidth="1"/>
    <col min="14350" max="14350" width="13.5703125" style="12" customWidth="1"/>
    <col min="14351" max="14351" width="12.140625" style="12" customWidth="1"/>
    <col min="14352" max="14354" width="12.5703125" style="12" customWidth="1"/>
    <col min="14355" max="14355" width="14.42578125" style="12" customWidth="1"/>
    <col min="14356" max="14591" width="9.140625" style="12"/>
    <col min="14592" max="14592" width="6" style="12" customWidth="1"/>
    <col min="14593" max="14593" width="17" style="12" customWidth="1"/>
    <col min="14594" max="14594" width="12.5703125" style="12" customWidth="1"/>
    <col min="14595" max="14595" width="11.42578125" style="12" customWidth="1"/>
    <col min="14596" max="14596" width="11.28515625" style="12" customWidth="1"/>
    <col min="14597" max="14597" width="14.140625" style="12" customWidth="1"/>
    <col min="14598" max="14598" width="13.28515625" style="12" customWidth="1"/>
    <col min="14599" max="14599" width="12.5703125" style="12" customWidth="1"/>
    <col min="14600" max="14600" width="13" style="12" customWidth="1"/>
    <col min="14601" max="14604" width="12" style="12" customWidth="1"/>
    <col min="14605" max="14605" width="10.7109375" style="12" customWidth="1"/>
    <col min="14606" max="14606" width="13.5703125" style="12" customWidth="1"/>
    <col min="14607" max="14607" width="12.140625" style="12" customWidth="1"/>
    <col min="14608" max="14610" width="12.5703125" style="12" customWidth="1"/>
    <col min="14611" max="14611" width="14.42578125" style="12" customWidth="1"/>
    <col min="14612" max="14847" width="9.140625" style="12"/>
    <col min="14848" max="14848" width="6" style="12" customWidth="1"/>
    <col min="14849" max="14849" width="17" style="12" customWidth="1"/>
    <col min="14850" max="14850" width="12.5703125" style="12" customWidth="1"/>
    <col min="14851" max="14851" width="11.42578125" style="12" customWidth="1"/>
    <col min="14852" max="14852" width="11.28515625" style="12" customWidth="1"/>
    <col min="14853" max="14853" width="14.140625" style="12" customWidth="1"/>
    <col min="14854" max="14854" width="13.28515625" style="12" customWidth="1"/>
    <col min="14855" max="14855" width="12.5703125" style="12" customWidth="1"/>
    <col min="14856" max="14856" width="13" style="12" customWidth="1"/>
    <col min="14857" max="14860" width="12" style="12" customWidth="1"/>
    <col min="14861" max="14861" width="10.7109375" style="12" customWidth="1"/>
    <col min="14862" max="14862" width="13.5703125" style="12" customWidth="1"/>
    <col min="14863" max="14863" width="12.140625" style="12" customWidth="1"/>
    <col min="14864" max="14866" width="12.5703125" style="12" customWidth="1"/>
    <col min="14867" max="14867" width="14.42578125" style="12" customWidth="1"/>
    <col min="14868" max="15103" width="9.140625" style="12"/>
    <col min="15104" max="15104" width="6" style="12" customWidth="1"/>
    <col min="15105" max="15105" width="17" style="12" customWidth="1"/>
    <col min="15106" max="15106" width="12.5703125" style="12" customWidth="1"/>
    <col min="15107" max="15107" width="11.42578125" style="12" customWidth="1"/>
    <col min="15108" max="15108" width="11.28515625" style="12" customWidth="1"/>
    <col min="15109" max="15109" width="14.140625" style="12" customWidth="1"/>
    <col min="15110" max="15110" width="13.28515625" style="12" customWidth="1"/>
    <col min="15111" max="15111" width="12.5703125" style="12" customWidth="1"/>
    <col min="15112" max="15112" width="13" style="12" customWidth="1"/>
    <col min="15113" max="15116" width="12" style="12" customWidth="1"/>
    <col min="15117" max="15117" width="10.7109375" style="12" customWidth="1"/>
    <col min="15118" max="15118" width="13.5703125" style="12" customWidth="1"/>
    <col min="15119" max="15119" width="12.140625" style="12" customWidth="1"/>
    <col min="15120" max="15122" width="12.5703125" style="12" customWidth="1"/>
    <col min="15123" max="15123" width="14.42578125" style="12" customWidth="1"/>
    <col min="15124" max="15359" width="9.140625" style="12"/>
    <col min="15360" max="15360" width="6" style="12" customWidth="1"/>
    <col min="15361" max="15361" width="17" style="12" customWidth="1"/>
    <col min="15362" max="15362" width="12.5703125" style="12" customWidth="1"/>
    <col min="15363" max="15363" width="11.42578125" style="12" customWidth="1"/>
    <col min="15364" max="15364" width="11.28515625" style="12" customWidth="1"/>
    <col min="15365" max="15365" width="14.140625" style="12" customWidth="1"/>
    <col min="15366" max="15366" width="13.28515625" style="12" customWidth="1"/>
    <col min="15367" max="15367" width="12.5703125" style="12" customWidth="1"/>
    <col min="15368" max="15368" width="13" style="12" customWidth="1"/>
    <col min="15369" max="15372" width="12" style="12" customWidth="1"/>
    <col min="15373" max="15373" width="10.7109375" style="12" customWidth="1"/>
    <col min="15374" max="15374" width="13.5703125" style="12" customWidth="1"/>
    <col min="15375" max="15375" width="12.140625" style="12" customWidth="1"/>
    <col min="15376" max="15378" width="12.5703125" style="12" customWidth="1"/>
    <col min="15379" max="15379" width="14.42578125" style="12" customWidth="1"/>
    <col min="15380" max="15615" width="9.140625" style="12"/>
    <col min="15616" max="15616" width="6" style="12" customWidth="1"/>
    <col min="15617" max="15617" width="17" style="12" customWidth="1"/>
    <col min="15618" max="15618" width="12.5703125" style="12" customWidth="1"/>
    <col min="15619" max="15619" width="11.42578125" style="12" customWidth="1"/>
    <col min="15620" max="15620" width="11.28515625" style="12" customWidth="1"/>
    <col min="15621" max="15621" width="14.140625" style="12" customWidth="1"/>
    <col min="15622" max="15622" width="13.28515625" style="12" customWidth="1"/>
    <col min="15623" max="15623" width="12.5703125" style="12" customWidth="1"/>
    <col min="15624" max="15624" width="13" style="12" customWidth="1"/>
    <col min="15625" max="15628" width="12" style="12" customWidth="1"/>
    <col min="15629" max="15629" width="10.7109375" style="12" customWidth="1"/>
    <col min="15630" max="15630" width="13.5703125" style="12" customWidth="1"/>
    <col min="15631" max="15631" width="12.140625" style="12" customWidth="1"/>
    <col min="15632" max="15634" width="12.5703125" style="12" customWidth="1"/>
    <col min="15635" max="15635" width="14.42578125" style="12" customWidth="1"/>
    <col min="15636" max="15871" width="9.140625" style="12"/>
    <col min="15872" max="15872" width="6" style="12" customWidth="1"/>
    <col min="15873" max="15873" width="17" style="12" customWidth="1"/>
    <col min="15874" max="15874" width="12.5703125" style="12" customWidth="1"/>
    <col min="15875" max="15875" width="11.42578125" style="12" customWidth="1"/>
    <col min="15876" max="15876" width="11.28515625" style="12" customWidth="1"/>
    <col min="15877" max="15877" width="14.140625" style="12" customWidth="1"/>
    <col min="15878" max="15878" width="13.28515625" style="12" customWidth="1"/>
    <col min="15879" max="15879" width="12.5703125" style="12" customWidth="1"/>
    <col min="15880" max="15880" width="13" style="12" customWidth="1"/>
    <col min="15881" max="15884" width="12" style="12" customWidth="1"/>
    <col min="15885" max="15885" width="10.7109375" style="12" customWidth="1"/>
    <col min="15886" max="15886" width="13.5703125" style="12" customWidth="1"/>
    <col min="15887" max="15887" width="12.140625" style="12" customWidth="1"/>
    <col min="15888" max="15890" width="12.5703125" style="12" customWidth="1"/>
    <col min="15891" max="15891" width="14.42578125" style="12" customWidth="1"/>
    <col min="15892" max="16127" width="9.140625" style="12"/>
    <col min="16128" max="16128" width="6" style="12" customWidth="1"/>
    <col min="16129" max="16129" width="17" style="12" customWidth="1"/>
    <col min="16130" max="16130" width="12.5703125" style="12" customWidth="1"/>
    <col min="16131" max="16131" width="11.42578125" style="12" customWidth="1"/>
    <col min="16132" max="16132" width="11.28515625" style="12" customWidth="1"/>
    <col min="16133" max="16133" width="14.140625" style="12" customWidth="1"/>
    <col min="16134" max="16134" width="13.28515625" style="12" customWidth="1"/>
    <col min="16135" max="16135" width="12.5703125" style="12" customWidth="1"/>
    <col min="16136" max="16136" width="13" style="12" customWidth="1"/>
    <col min="16137" max="16140" width="12" style="12" customWidth="1"/>
    <col min="16141" max="16141" width="10.7109375" style="12" customWidth="1"/>
    <col min="16142" max="16142" width="13.5703125" style="12" customWidth="1"/>
    <col min="16143" max="16143" width="12.140625" style="12" customWidth="1"/>
    <col min="16144" max="16146" width="12.5703125" style="12" customWidth="1"/>
    <col min="16147" max="16147" width="14.42578125" style="12" customWidth="1"/>
    <col min="16148" max="16384" width="9.140625" style="12"/>
  </cols>
  <sheetData>
    <row r="7" spans="1:19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9" ht="15.75" x14ac:dyDescent="0.25">
      <c r="A8" s="77" t="s">
        <v>425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</row>
    <row r="9" spans="1:19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s="13" customFormat="1" x14ac:dyDescent="0.2">
      <c r="I10" s="28" t="s">
        <v>421</v>
      </c>
      <c r="J10" s="71"/>
      <c r="K10" s="13" t="s">
        <v>422</v>
      </c>
      <c r="L10" s="71"/>
      <c r="M10" s="13" t="s">
        <v>423</v>
      </c>
    </row>
    <row r="11" spans="1:19" x14ac:dyDescent="0.2">
      <c r="E11" s="14"/>
      <c r="F11" s="14"/>
      <c r="G11" s="14"/>
      <c r="H11" s="14"/>
      <c r="I11" s="14"/>
      <c r="J11" s="14"/>
    </row>
    <row r="12" spans="1:19" x14ac:dyDescent="0.2">
      <c r="A12" s="72"/>
      <c r="B12" s="72"/>
      <c r="C12" s="72"/>
      <c r="D12" s="72"/>
      <c r="E12" s="72"/>
      <c r="F12" s="72"/>
      <c r="G12" s="72"/>
      <c r="H12" s="72"/>
      <c r="I12" s="72"/>
      <c r="J12" s="16" t="s">
        <v>218</v>
      </c>
      <c r="K12" s="73"/>
      <c r="L12" s="72"/>
      <c r="M12" s="72"/>
      <c r="N12" s="72"/>
      <c r="O12" s="72"/>
      <c r="P12" s="72"/>
      <c r="Q12" s="72"/>
      <c r="R12" s="72"/>
      <c r="S12" s="72"/>
    </row>
    <row r="13" spans="1:19" x14ac:dyDescent="0.2">
      <c r="C13" s="15"/>
      <c r="D13" s="15"/>
      <c r="H13" s="16"/>
    </row>
    <row r="14" spans="1:19" x14ac:dyDescent="0.2">
      <c r="A14" s="78" t="s">
        <v>228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17"/>
      <c r="Q14" s="17"/>
      <c r="R14" s="17"/>
      <c r="S14" s="17"/>
    </row>
    <row r="15" spans="1:19" ht="15.75" customHeight="1" x14ac:dyDescent="0.2">
      <c r="A15" s="79" t="s">
        <v>215</v>
      </c>
      <c r="B15" s="79"/>
      <c r="C15" s="79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</row>
    <row r="16" spans="1:19" ht="15.75" customHeight="1" x14ac:dyDescent="0.2">
      <c r="A16" s="79" t="s">
        <v>227</v>
      </c>
      <c r="B16" s="79"/>
      <c r="C16" s="79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</row>
    <row r="17" spans="1:19" x14ac:dyDescent="0.2">
      <c r="A17" s="18"/>
      <c r="B17" s="18"/>
      <c r="C17" s="19"/>
      <c r="D17" s="19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</row>
    <row r="18" spans="1:19" x14ac:dyDescent="0.2">
      <c r="A18" s="83" t="s">
        <v>241</v>
      </c>
      <c r="B18" s="83"/>
      <c r="C18" s="84"/>
      <c r="D18" s="85"/>
      <c r="E18" s="85"/>
      <c r="F18" s="86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</row>
    <row r="19" spans="1:19" x14ac:dyDescent="0.2">
      <c r="A19" s="21"/>
      <c r="B19" s="21"/>
      <c r="C19" s="21"/>
      <c r="D19" s="21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</row>
    <row r="20" spans="1:19" x14ac:dyDescent="0.2">
      <c r="A20" s="82" t="s">
        <v>231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</row>
    <row r="21" spans="1:19" s="13" customFormat="1" ht="12.75" customHeight="1" x14ac:dyDescent="0.2">
      <c r="A21" s="74" t="s">
        <v>224</v>
      </c>
      <c r="B21" s="74" t="s">
        <v>232</v>
      </c>
      <c r="C21" s="74" t="s">
        <v>216</v>
      </c>
      <c r="D21" s="74"/>
      <c r="E21" s="74" t="s">
        <v>233</v>
      </c>
      <c r="F21" s="81"/>
      <c r="G21" s="74" t="s">
        <v>234</v>
      </c>
      <c r="H21" s="74" t="s">
        <v>235</v>
      </c>
      <c r="I21" s="74" t="s">
        <v>236</v>
      </c>
      <c r="J21" s="74" t="s">
        <v>242</v>
      </c>
      <c r="K21" s="74" t="s">
        <v>237</v>
      </c>
      <c r="L21" s="74" t="s">
        <v>238</v>
      </c>
      <c r="M21" s="74" t="s">
        <v>243</v>
      </c>
      <c r="N21" s="74" t="s">
        <v>239</v>
      </c>
      <c r="O21" s="74" t="s">
        <v>429</v>
      </c>
      <c r="P21" s="74" t="s">
        <v>244</v>
      </c>
      <c r="Q21" s="74" t="s">
        <v>430</v>
      </c>
      <c r="R21" s="74" t="s">
        <v>0</v>
      </c>
      <c r="S21" s="74" t="s">
        <v>240</v>
      </c>
    </row>
    <row r="22" spans="1:19" s="13" customFormat="1" ht="12.75" customHeight="1" x14ac:dyDescent="0.2">
      <c r="A22" s="74"/>
      <c r="B22" s="74"/>
      <c r="C22" s="74"/>
      <c r="D22" s="74"/>
      <c r="E22" s="81"/>
      <c r="F22" s="81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</row>
    <row r="23" spans="1:19" s="13" customFormat="1" ht="78" customHeight="1" x14ac:dyDescent="0.2">
      <c r="A23" s="74"/>
      <c r="B23" s="74"/>
      <c r="C23" s="74"/>
      <c r="D23" s="74"/>
      <c r="E23" s="60" t="s">
        <v>217</v>
      </c>
      <c r="F23" s="60" t="s">
        <v>218</v>
      </c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</row>
    <row r="24" spans="1:19" s="13" customFormat="1" x14ac:dyDescent="0.2">
      <c r="A24" s="61">
        <v>1</v>
      </c>
      <c r="B24" s="61">
        <v>2</v>
      </c>
      <c r="C24" s="75">
        <v>3</v>
      </c>
      <c r="D24" s="75"/>
      <c r="E24" s="61">
        <v>4</v>
      </c>
      <c r="F24" s="61">
        <v>5</v>
      </c>
      <c r="G24" s="61">
        <v>6</v>
      </c>
      <c r="H24" s="61">
        <v>7</v>
      </c>
      <c r="I24" s="61">
        <v>8</v>
      </c>
      <c r="J24" s="61">
        <v>9</v>
      </c>
      <c r="K24" s="61">
        <v>10</v>
      </c>
      <c r="L24" s="61">
        <v>11</v>
      </c>
      <c r="M24" s="61">
        <v>12</v>
      </c>
      <c r="N24" s="61">
        <v>13</v>
      </c>
      <c r="O24" s="61">
        <v>14</v>
      </c>
      <c r="P24" s="61">
        <v>15</v>
      </c>
      <c r="Q24" s="61">
        <v>16</v>
      </c>
      <c r="R24" s="61">
        <v>17</v>
      </c>
      <c r="S24" s="61">
        <v>18</v>
      </c>
    </row>
    <row r="25" spans="1:19" s="23" customFormat="1" x14ac:dyDescent="0.2">
      <c r="A25" s="47"/>
      <c r="B25" s="24"/>
      <c r="C25" s="57"/>
      <c r="D25" s="45"/>
      <c r="E25" s="46"/>
      <c r="F25" s="45"/>
      <c r="G25" s="26"/>
      <c r="H25" s="26"/>
      <c r="I25" s="58">
        <f t="shared" ref="I25" si="0">IF(G25&gt;0,H25-G25+1,)</f>
        <v>0</v>
      </c>
      <c r="J25" s="59" t="str">
        <f>IF(C25&gt;0,VLOOKUP(C25,'FĮ KU'!$A$2:$B$208,2,FALSE),"")</f>
        <v/>
      </c>
      <c r="K25" s="59">
        <f>+'FĮ VKTMI + FĮ KTMI'!$B$3</f>
        <v>4.9800000000000004</v>
      </c>
      <c r="L25" s="59" t="str">
        <f t="shared" ref="L25:L52" si="1">IF(I25&gt;0,K25*I25,"")</f>
        <v/>
      </c>
      <c r="M25" s="59">
        <f>+'FĮ VKTMI + FĮ KTMI'!$B$4</f>
        <v>0.21</v>
      </c>
      <c r="N25" s="59" t="str">
        <f t="shared" ref="N25:N52" si="2">IF(I25&gt;0,I25*M25,"")</f>
        <v/>
      </c>
      <c r="O25" s="59" t="str">
        <f>IF(C25&gt;0,VLOOKUP(C25,'Dienpinigiai ir apgyvendinimas'!A:B,2,FALSE),"")</f>
        <v/>
      </c>
      <c r="P25" s="59" t="str">
        <f t="shared" ref="P25:P52" si="3">IF(I25&gt;0,I25*O25,"")</f>
        <v/>
      </c>
      <c r="Q25" s="59" t="str">
        <f>IF(C25&gt;0,VLOOKUP(C25,'Dienpinigiai ir apgyvendinimas'!A:C,3,FALSE),"")</f>
        <v/>
      </c>
      <c r="R25" s="59" t="str">
        <f t="shared" ref="R25:R52" si="4">IF(I25&gt;0,(I25-1)*Q25,"")</f>
        <v/>
      </c>
      <c r="S25" s="44" t="str">
        <f t="shared" ref="S25:S52" si="5">IF(H25&gt;0,IF(J25="Kita",(L25+N25+P25+R25),(J25+L25+N25+P25+R25)),"")</f>
        <v/>
      </c>
    </row>
    <row r="26" spans="1:19" s="23" customFormat="1" x14ac:dyDescent="0.2">
      <c r="A26" s="47"/>
      <c r="B26" s="24"/>
      <c r="C26" s="57"/>
      <c r="D26" s="45"/>
      <c r="E26" s="46"/>
      <c r="F26" s="45"/>
      <c r="G26" s="26"/>
      <c r="H26" s="26"/>
      <c r="I26" s="58">
        <f t="shared" ref="I26:I52" si="6">IF(G26&gt;0,H26-G26+1,)</f>
        <v>0</v>
      </c>
      <c r="J26" s="59" t="str">
        <f>IF(C26&gt;0,VLOOKUP(C26,'FĮ KU'!$A$2:$B$208,2,FALSE),"")</f>
        <v/>
      </c>
      <c r="K26" s="59">
        <f>+'FĮ VKTMI + FĮ KTMI'!$B$3</f>
        <v>4.9800000000000004</v>
      </c>
      <c r="L26" s="59" t="str">
        <f t="shared" si="1"/>
        <v/>
      </c>
      <c r="M26" s="59">
        <f>+'FĮ VKTMI + FĮ KTMI'!$B$4</f>
        <v>0.21</v>
      </c>
      <c r="N26" s="59" t="str">
        <f t="shared" si="2"/>
        <v/>
      </c>
      <c r="O26" s="59" t="str">
        <f>IF(C26&gt;0,VLOOKUP(C26,'Dienpinigiai ir apgyvendinimas'!A:B,2,FALSE),"")</f>
        <v/>
      </c>
      <c r="P26" s="59" t="str">
        <f t="shared" si="3"/>
        <v/>
      </c>
      <c r="Q26" s="59" t="str">
        <f>IF(C26&gt;0,VLOOKUP(C26,'Dienpinigiai ir apgyvendinimas'!A:C,3,FALSE),"")</f>
        <v/>
      </c>
      <c r="R26" s="59" t="str">
        <f t="shared" si="4"/>
        <v/>
      </c>
      <c r="S26" s="44" t="str">
        <f t="shared" si="5"/>
        <v/>
      </c>
    </row>
    <row r="27" spans="1:19" s="13" customFormat="1" x14ac:dyDescent="0.2">
      <c r="A27" s="47"/>
      <c r="B27" s="24"/>
      <c r="C27" s="57"/>
      <c r="D27" s="25"/>
      <c r="E27" s="25"/>
      <c r="F27" s="25"/>
      <c r="G27" s="26"/>
      <c r="H27" s="26"/>
      <c r="I27" s="58">
        <f t="shared" si="6"/>
        <v>0</v>
      </c>
      <c r="J27" s="59" t="str">
        <f>IF(C27&gt;0,VLOOKUP(C27,'FĮ KU'!$A$2:$B$208,2,FALSE),"")</f>
        <v/>
      </c>
      <c r="K27" s="59">
        <f>+'FĮ VKTMI + FĮ KTMI'!$B$3</f>
        <v>4.9800000000000004</v>
      </c>
      <c r="L27" s="59" t="str">
        <f t="shared" si="1"/>
        <v/>
      </c>
      <c r="M27" s="59">
        <f>+'FĮ VKTMI + FĮ KTMI'!$B$4</f>
        <v>0.21</v>
      </c>
      <c r="N27" s="59" t="str">
        <f t="shared" si="2"/>
        <v/>
      </c>
      <c r="O27" s="59" t="str">
        <f>IF(C27&gt;0,VLOOKUP(C27,'Dienpinigiai ir apgyvendinimas'!A:B,2,FALSE),"")</f>
        <v/>
      </c>
      <c r="P27" s="59" t="str">
        <f t="shared" si="3"/>
        <v/>
      </c>
      <c r="Q27" s="59" t="str">
        <f>IF(C27&gt;0,VLOOKUP(C27,'Dienpinigiai ir apgyvendinimas'!A:C,3,FALSE),"")</f>
        <v/>
      </c>
      <c r="R27" s="59" t="str">
        <f t="shared" si="4"/>
        <v/>
      </c>
      <c r="S27" s="44" t="str">
        <f t="shared" si="5"/>
        <v/>
      </c>
    </row>
    <row r="28" spans="1:19" s="13" customFormat="1" x14ac:dyDescent="0.2">
      <c r="A28" s="47"/>
      <c r="B28" s="24"/>
      <c r="C28" s="57"/>
      <c r="D28" s="25"/>
      <c r="E28" s="25"/>
      <c r="F28" s="25"/>
      <c r="G28" s="26"/>
      <c r="H28" s="26"/>
      <c r="I28" s="58">
        <f t="shared" si="6"/>
        <v>0</v>
      </c>
      <c r="J28" s="59" t="str">
        <f>IF(C28&gt;0,VLOOKUP(C28,'FĮ KU'!$A$2:$B$208,2,FALSE),"")</f>
        <v/>
      </c>
      <c r="K28" s="59">
        <f>+'FĮ VKTMI + FĮ KTMI'!$B$3</f>
        <v>4.9800000000000004</v>
      </c>
      <c r="L28" s="59" t="str">
        <f t="shared" si="1"/>
        <v/>
      </c>
      <c r="M28" s="59">
        <f>+'FĮ VKTMI + FĮ KTMI'!$B$4</f>
        <v>0.21</v>
      </c>
      <c r="N28" s="59" t="str">
        <f t="shared" si="2"/>
        <v/>
      </c>
      <c r="O28" s="59" t="str">
        <f>IF(C28&gt;0,VLOOKUP(C28,'Dienpinigiai ir apgyvendinimas'!A:B,2,FALSE),"")</f>
        <v/>
      </c>
      <c r="P28" s="59" t="str">
        <f t="shared" si="3"/>
        <v/>
      </c>
      <c r="Q28" s="59" t="str">
        <f>IF(C28&gt;0,VLOOKUP(C28,'Dienpinigiai ir apgyvendinimas'!A:C,3,FALSE),"")</f>
        <v/>
      </c>
      <c r="R28" s="59" t="str">
        <f t="shared" si="4"/>
        <v/>
      </c>
      <c r="S28" s="44" t="str">
        <f t="shared" si="5"/>
        <v/>
      </c>
    </row>
    <row r="29" spans="1:19" s="13" customFormat="1" x14ac:dyDescent="0.2">
      <c r="A29" s="47"/>
      <c r="B29" s="24"/>
      <c r="C29" s="57"/>
      <c r="D29" s="25"/>
      <c r="E29" s="25"/>
      <c r="F29" s="25"/>
      <c r="G29" s="26"/>
      <c r="H29" s="26"/>
      <c r="I29" s="58">
        <f t="shared" si="6"/>
        <v>0</v>
      </c>
      <c r="J29" s="59" t="str">
        <f>IF(C29&gt;0,VLOOKUP(C29,'FĮ KU'!$A$2:$B$208,2,FALSE),"")</f>
        <v/>
      </c>
      <c r="K29" s="59">
        <f>+'FĮ VKTMI + FĮ KTMI'!$B$3</f>
        <v>4.9800000000000004</v>
      </c>
      <c r="L29" s="59" t="str">
        <f t="shared" si="1"/>
        <v/>
      </c>
      <c r="M29" s="59">
        <f>+'FĮ VKTMI + FĮ KTMI'!$B$4</f>
        <v>0.21</v>
      </c>
      <c r="N29" s="59" t="str">
        <f t="shared" si="2"/>
        <v/>
      </c>
      <c r="O29" s="59" t="str">
        <f>IF(C29&gt;0,VLOOKUP(C29,'Dienpinigiai ir apgyvendinimas'!A:B,2,FALSE),"")</f>
        <v/>
      </c>
      <c r="P29" s="59" t="str">
        <f t="shared" si="3"/>
        <v/>
      </c>
      <c r="Q29" s="59" t="str">
        <f>IF(C29&gt;0,VLOOKUP(C29,'Dienpinigiai ir apgyvendinimas'!A:C,3,FALSE),"")</f>
        <v/>
      </c>
      <c r="R29" s="59" t="str">
        <f t="shared" si="4"/>
        <v/>
      </c>
      <c r="S29" s="44" t="str">
        <f t="shared" si="5"/>
        <v/>
      </c>
    </row>
    <row r="30" spans="1:19" s="13" customFormat="1" x14ac:dyDescent="0.2">
      <c r="A30" s="47"/>
      <c r="B30" s="24"/>
      <c r="C30" s="57"/>
      <c r="D30" s="25"/>
      <c r="E30" s="25"/>
      <c r="F30" s="25"/>
      <c r="G30" s="26"/>
      <c r="H30" s="26"/>
      <c r="I30" s="58">
        <f t="shared" ref="I30:I39" si="7">IF(G30&gt;0,H30-G30+1,)</f>
        <v>0</v>
      </c>
      <c r="J30" s="59" t="str">
        <f>IF(C30&gt;0,VLOOKUP(C30,'FĮ KU'!$A$2:$B$208,2,FALSE),"")</f>
        <v/>
      </c>
      <c r="K30" s="59">
        <f>+'FĮ VKTMI + FĮ KTMI'!$B$3</f>
        <v>4.9800000000000004</v>
      </c>
      <c r="L30" s="59" t="str">
        <f t="shared" si="1"/>
        <v/>
      </c>
      <c r="M30" s="59">
        <f>+'FĮ VKTMI + FĮ KTMI'!$B$4</f>
        <v>0.21</v>
      </c>
      <c r="N30" s="59" t="str">
        <f t="shared" si="2"/>
        <v/>
      </c>
      <c r="O30" s="59" t="str">
        <f>IF(C30&gt;0,VLOOKUP(C30,'Dienpinigiai ir apgyvendinimas'!A:B,2,FALSE),"")</f>
        <v/>
      </c>
      <c r="P30" s="59" t="str">
        <f t="shared" si="3"/>
        <v/>
      </c>
      <c r="Q30" s="59" t="str">
        <f>IF(C30&gt;0,VLOOKUP(C30,'Dienpinigiai ir apgyvendinimas'!A:C,3,FALSE),"")</f>
        <v/>
      </c>
      <c r="R30" s="59" t="str">
        <f t="shared" si="4"/>
        <v/>
      </c>
      <c r="S30" s="44" t="str">
        <f t="shared" si="5"/>
        <v/>
      </c>
    </row>
    <row r="31" spans="1:19" s="13" customFormat="1" x14ac:dyDescent="0.2">
      <c r="A31" s="47"/>
      <c r="B31" s="24"/>
      <c r="C31" s="57"/>
      <c r="D31" s="25"/>
      <c r="E31" s="25"/>
      <c r="F31" s="25"/>
      <c r="G31" s="26"/>
      <c r="H31" s="26"/>
      <c r="I31" s="58">
        <f t="shared" si="7"/>
        <v>0</v>
      </c>
      <c r="J31" s="59" t="str">
        <f>IF(C31&gt;0,VLOOKUP(C31,'FĮ KU'!$A$2:$B$208,2,FALSE),"")</f>
        <v/>
      </c>
      <c r="K31" s="59">
        <f>+'FĮ VKTMI + FĮ KTMI'!$B$3</f>
        <v>4.9800000000000004</v>
      </c>
      <c r="L31" s="59" t="str">
        <f t="shared" si="1"/>
        <v/>
      </c>
      <c r="M31" s="59">
        <f>+'FĮ VKTMI + FĮ KTMI'!$B$4</f>
        <v>0.21</v>
      </c>
      <c r="N31" s="59" t="str">
        <f t="shared" si="2"/>
        <v/>
      </c>
      <c r="O31" s="59" t="str">
        <f>IF(C31&gt;0,VLOOKUP(C31,'Dienpinigiai ir apgyvendinimas'!A:B,2,FALSE),"")</f>
        <v/>
      </c>
      <c r="P31" s="59" t="str">
        <f t="shared" si="3"/>
        <v/>
      </c>
      <c r="Q31" s="59" t="str">
        <f>IF(C31&gt;0,VLOOKUP(C31,'Dienpinigiai ir apgyvendinimas'!A:C,3,FALSE),"")</f>
        <v/>
      </c>
      <c r="R31" s="59" t="str">
        <f t="shared" si="4"/>
        <v/>
      </c>
      <c r="S31" s="44" t="str">
        <f t="shared" si="5"/>
        <v/>
      </c>
    </row>
    <row r="32" spans="1:19" s="13" customFormat="1" x14ac:dyDescent="0.2">
      <c r="A32" s="47"/>
      <c r="B32" s="24"/>
      <c r="C32" s="57"/>
      <c r="D32" s="25"/>
      <c r="E32" s="25"/>
      <c r="F32" s="25"/>
      <c r="G32" s="26"/>
      <c r="H32" s="26"/>
      <c r="I32" s="58">
        <f t="shared" si="7"/>
        <v>0</v>
      </c>
      <c r="J32" s="59" t="str">
        <f>IF(C32&gt;0,VLOOKUP(C32,'FĮ KU'!$A$2:$B$208,2,FALSE),"")</f>
        <v/>
      </c>
      <c r="K32" s="59">
        <f>+'FĮ VKTMI + FĮ KTMI'!$B$3</f>
        <v>4.9800000000000004</v>
      </c>
      <c r="L32" s="59" t="str">
        <f t="shared" si="1"/>
        <v/>
      </c>
      <c r="M32" s="59">
        <f>+'FĮ VKTMI + FĮ KTMI'!$B$4</f>
        <v>0.21</v>
      </c>
      <c r="N32" s="59" t="str">
        <f t="shared" si="2"/>
        <v/>
      </c>
      <c r="O32" s="59" t="str">
        <f>IF(C32&gt;0,VLOOKUP(C32,'Dienpinigiai ir apgyvendinimas'!A:B,2,FALSE),"")</f>
        <v/>
      </c>
      <c r="P32" s="59" t="str">
        <f t="shared" si="3"/>
        <v/>
      </c>
      <c r="Q32" s="59" t="str">
        <f>IF(C32&gt;0,VLOOKUP(C32,'Dienpinigiai ir apgyvendinimas'!A:C,3,FALSE),"")</f>
        <v/>
      </c>
      <c r="R32" s="59" t="str">
        <f t="shared" si="4"/>
        <v/>
      </c>
      <c r="S32" s="44" t="str">
        <f t="shared" si="5"/>
        <v/>
      </c>
    </row>
    <row r="33" spans="1:19" s="13" customFormat="1" x14ac:dyDescent="0.2">
      <c r="A33" s="47"/>
      <c r="B33" s="24"/>
      <c r="C33" s="57"/>
      <c r="D33" s="25"/>
      <c r="E33" s="25"/>
      <c r="F33" s="25"/>
      <c r="G33" s="26"/>
      <c r="H33" s="26"/>
      <c r="I33" s="58">
        <f t="shared" si="7"/>
        <v>0</v>
      </c>
      <c r="J33" s="59" t="str">
        <f>IF(C33&gt;0,VLOOKUP(C33,'FĮ KU'!$A$2:$B$208,2,FALSE),"")</f>
        <v/>
      </c>
      <c r="K33" s="59">
        <f>+'FĮ VKTMI + FĮ KTMI'!$B$3</f>
        <v>4.9800000000000004</v>
      </c>
      <c r="L33" s="59" t="str">
        <f t="shared" si="1"/>
        <v/>
      </c>
      <c r="M33" s="59">
        <f>+'FĮ VKTMI + FĮ KTMI'!$B$4</f>
        <v>0.21</v>
      </c>
      <c r="N33" s="59" t="str">
        <f t="shared" si="2"/>
        <v/>
      </c>
      <c r="O33" s="59" t="str">
        <f>IF(C33&gt;0,VLOOKUP(C33,'Dienpinigiai ir apgyvendinimas'!A:B,2,FALSE),"")</f>
        <v/>
      </c>
      <c r="P33" s="59" t="str">
        <f t="shared" si="3"/>
        <v/>
      </c>
      <c r="Q33" s="59" t="str">
        <f>IF(C33&gt;0,VLOOKUP(C33,'Dienpinigiai ir apgyvendinimas'!A:C,3,FALSE),"")</f>
        <v/>
      </c>
      <c r="R33" s="59" t="str">
        <f t="shared" si="4"/>
        <v/>
      </c>
      <c r="S33" s="44" t="str">
        <f t="shared" si="5"/>
        <v/>
      </c>
    </row>
    <row r="34" spans="1:19" s="13" customFormat="1" x14ac:dyDescent="0.2">
      <c r="A34" s="47"/>
      <c r="B34" s="24"/>
      <c r="C34" s="57"/>
      <c r="D34" s="25"/>
      <c r="E34" s="25"/>
      <c r="F34" s="25"/>
      <c r="G34" s="26"/>
      <c r="H34" s="26"/>
      <c r="I34" s="58">
        <f t="shared" si="7"/>
        <v>0</v>
      </c>
      <c r="J34" s="59" t="str">
        <f>IF(C34&gt;0,VLOOKUP(C34,'FĮ KU'!$A$2:$B$208,2,FALSE),"")</f>
        <v/>
      </c>
      <c r="K34" s="59">
        <f>+'FĮ VKTMI + FĮ KTMI'!$B$3</f>
        <v>4.9800000000000004</v>
      </c>
      <c r="L34" s="59" t="str">
        <f t="shared" si="1"/>
        <v/>
      </c>
      <c r="M34" s="59">
        <f>+'FĮ VKTMI + FĮ KTMI'!$B$4</f>
        <v>0.21</v>
      </c>
      <c r="N34" s="59" t="str">
        <f t="shared" si="2"/>
        <v/>
      </c>
      <c r="O34" s="59" t="str">
        <f>IF(C34&gt;0,VLOOKUP(C34,'Dienpinigiai ir apgyvendinimas'!A:B,2,FALSE),"")</f>
        <v/>
      </c>
      <c r="P34" s="59" t="str">
        <f t="shared" si="3"/>
        <v/>
      </c>
      <c r="Q34" s="59" t="str">
        <f>IF(C34&gt;0,VLOOKUP(C34,'Dienpinigiai ir apgyvendinimas'!A:C,3,FALSE),"")</f>
        <v/>
      </c>
      <c r="R34" s="59" t="str">
        <f t="shared" si="4"/>
        <v/>
      </c>
      <c r="S34" s="44" t="str">
        <f t="shared" si="5"/>
        <v/>
      </c>
    </row>
    <row r="35" spans="1:19" s="13" customFormat="1" x14ac:dyDescent="0.2">
      <c r="A35" s="47"/>
      <c r="B35" s="24"/>
      <c r="C35" s="57"/>
      <c r="D35" s="25"/>
      <c r="E35" s="25"/>
      <c r="F35" s="25"/>
      <c r="G35" s="26"/>
      <c r="H35" s="26"/>
      <c r="I35" s="58">
        <f t="shared" si="7"/>
        <v>0</v>
      </c>
      <c r="J35" s="59" t="str">
        <f>IF(C35&gt;0,VLOOKUP(C35,'FĮ KU'!$A$2:$B$208,2,FALSE),"")</f>
        <v/>
      </c>
      <c r="K35" s="59">
        <f>+'FĮ VKTMI + FĮ KTMI'!$B$3</f>
        <v>4.9800000000000004</v>
      </c>
      <c r="L35" s="59" t="str">
        <f t="shared" si="1"/>
        <v/>
      </c>
      <c r="M35" s="59">
        <f>+'FĮ VKTMI + FĮ KTMI'!$B$4</f>
        <v>0.21</v>
      </c>
      <c r="N35" s="59" t="str">
        <f t="shared" si="2"/>
        <v/>
      </c>
      <c r="O35" s="59" t="str">
        <f>IF(C35&gt;0,VLOOKUP(C35,'Dienpinigiai ir apgyvendinimas'!A:B,2,FALSE),"")</f>
        <v/>
      </c>
      <c r="P35" s="59" t="str">
        <f t="shared" si="3"/>
        <v/>
      </c>
      <c r="Q35" s="59" t="str">
        <f>IF(C35&gt;0,VLOOKUP(C35,'Dienpinigiai ir apgyvendinimas'!A:C,3,FALSE),"")</f>
        <v/>
      </c>
      <c r="R35" s="59" t="str">
        <f t="shared" si="4"/>
        <v/>
      </c>
      <c r="S35" s="44" t="str">
        <f t="shared" si="5"/>
        <v/>
      </c>
    </row>
    <row r="36" spans="1:19" s="13" customFormat="1" x14ac:dyDescent="0.2">
      <c r="A36" s="47"/>
      <c r="B36" s="24"/>
      <c r="C36" s="57"/>
      <c r="D36" s="25"/>
      <c r="E36" s="25"/>
      <c r="F36" s="25"/>
      <c r="G36" s="26"/>
      <c r="H36" s="26"/>
      <c r="I36" s="58">
        <f t="shared" si="7"/>
        <v>0</v>
      </c>
      <c r="J36" s="59" t="str">
        <f>IF(C36&gt;0,VLOOKUP(C36,'FĮ KU'!$A$2:$B$208,2,FALSE),"")</f>
        <v/>
      </c>
      <c r="K36" s="59">
        <f>+'FĮ VKTMI + FĮ KTMI'!$B$3</f>
        <v>4.9800000000000004</v>
      </c>
      <c r="L36" s="59" t="str">
        <f t="shared" si="1"/>
        <v/>
      </c>
      <c r="M36" s="59">
        <f>+'FĮ VKTMI + FĮ KTMI'!$B$4</f>
        <v>0.21</v>
      </c>
      <c r="N36" s="59" t="str">
        <f t="shared" si="2"/>
        <v/>
      </c>
      <c r="O36" s="59" t="str">
        <f>IF(C36&gt;0,VLOOKUP(C36,'Dienpinigiai ir apgyvendinimas'!A:B,2,FALSE),"")</f>
        <v/>
      </c>
      <c r="P36" s="59" t="str">
        <f t="shared" si="3"/>
        <v/>
      </c>
      <c r="Q36" s="59" t="str">
        <f>IF(C36&gt;0,VLOOKUP(C36,'Dienpinigiai ir apgyvendinimas'!A:C,3,FALSE),"")</f>
        <v/>
      </c>
      <c r="R36" s="59" t="str">
        <f t="shared" si="4"/>
        <v/>
      </c>
      <c r="S36" s="44" t="str">
        <f t="shared" si="5"/>
        <v/>
      </c>
    </row>
    <row r="37" spans="1:19" s="13" customFormat="1" x14ac:dyDescent="0.2">
      <c r="A37" s="47"/>
      <c r="B37" s="24"/>
      <c r="C37" s="57"/>
      <c r="D37" s="25"/>
      <c r="E37" s="25"/>
      <c r="F37" s="25"/>
      <c r="G37" s="26"/>
      <c r="H37" s="26"/>
      <c r="I37" s="58">
        <f t="shared" si="7"/>
        <v>0</v>
      </c>
      <c r="J37" s="59" t="str">
        <f>IF(C37&gt;0,VLOOKUP(C37,'FĮ KU'!$A$2:$B$208,2,FALSE),"")</f>
        <v/>
      </c>
      <c r="K37" s="59">
        <f>+'FĮ VKTMI + FĮ KTMI'!$B$3</f>
        <v>4.9800000000000004</v>
      </c>
      <c r="L37" s="59" t="str">
        <f t="shared" si="1"/>
        <v/>
      </c>
      <c r="M37" s="59">
        <f>+'FĮ VKTMI + FĮ KTMI'!$B$4</f>
        <v>0.21</v>
      </c>
      <c r="N37" s="59" t="str">
        <f t="shared" si="2"/>
        <v/>
      </c>
      <c r="O37" s="59" t="str">
        <f>IF(C37&gt;0,VLOOKUP(C37,'Dienpinigiai ir apgyvendinimas'!A:B,2,FALSE),"")</f>
        <v/>
      </c>
      <c r="P37" s="59" t="str">
        <f t="shared" si="3"/>
        <v/>
      </c>
      <c r="Q37" s="59" t="str">
        <f>IF(C37&gt;0,VLOOKUP(C37,'Dienpinigiai ir apgyvendinimas'!A:C,3,FALSE),"")</f>
        <v/>
      </c>
      <c r="R37" s="59" t="str">
        <f t="shared" si="4"/>
        <v/>
      </c>
      <c r="S37" s="44" t="str">
        <f t="shared" si="5"/>
        <v/>
      </c>
    </row>
    <row r="38" spans="1:19" s="13" customFormat="1" x14ac:dyDescent="0.2">
      <c r="A38" s="47"/>
      <c r="B38" s="24"/>
      <c r="C38" s="57"/>
      <c r="D38" s="25"/>
      <c r="E38" s="25"/>
      <c r="F38" s="25"/>
      <c r="G38" s="26"/>
      <c r="H38" s="26"/>
      <c r="I38" s="58">
        <f t="shared" si="7"/>
        <v>0</v>
      </c>
      <c r="J38" s="59" t="str">
        <f>IF(C38&gt;0,VLOOKUP(C38,'FĮ KU'!$A$2:$B$208,2,FALSE),"")</f>
        <v/>
      </c>
      <c r="K38" s="59">
        <f>+'FĮ VKTMI + FĮ KTMI'!$B$3</f>
        <v>4.9800000000000004</v>
      </c>
      <c r="L38" s="59" t="str">
        <f t="shared" si="1"/>
        <v/>
      </c>
      <c r="M38" s="59">
        <f>+'FĮ VKTMI + FĮ KTMI'!$B$4</f>
        <v>0.21</v>
      </c>
      <c r="N38" s="59" t="str">
        <f t="shared" si="2"/>
        <v/>
      </c>
      <c r="O38" s="59" t="str">
        <f>IF(C38&gt;0,VLOOKUP(C38,'Dienpinigiai ir apgyvendinimas'!A:B,2,FALSE),"")</f>
        <v/>
      </c>
      <c r="P38" s="59" t="str">
        <f t="shared" si="3"/>
        <v/>
      </c>
      <c r="Q38" s="59" t="str">
        <f>IF(C38&gt;0,VLOOKUP(C38,'Dienpinigiai ir apgyvendinimas'!A:C,3,FALSE),"")</f>
        <v/>
      </c>
      <c r="R38" s="59" t="str">
        <f t="shared" si="4"/>
        <v/>
      </c>
      <c r="S38" s="44" t="str">
        <f t="shared" si="5"/>
        <v/>
      </c>
    </row>
    <row r="39" spans="1:19" s="13" customFormat="1" x14ac:dyDescent="0.2">
      <c r="A39" s="47"/>
      <c r="B39" s="24"/>
      <c r="C39" s="57"/>
      <c r="D39" s="25"/>
      <c r="E39" s="25"/>
      <c r="F39" s="25"/>
      <c r="G39" s="26"/>
      <c r="H39" s="26"/>
      <c r="I39" s="58">
        <f t="shared" si="7"/>
        <v>0</v>
      </c>
      <c r="J39" s="59" t="str">
        <f>IF(C39&gt;0,VLOOKUP(C39,'FĮ KU'!$A$2:$B$208,2,FALSE),"")</f>
        <v/>
      </c>
      <c r="K39" s="59">
        <f>+'FĮ VKTMI + FĮ KTMI'!$B$3</f>
        <v>4.9800000000000004</v>
      </c>
      <c r="L39" s="59" t="str">
        <f t="shared" si="1"/>
        <v/>
      </c>
      <c r="M39" s="59">
        <f>+'FĮ VKTMI + FĮ KTMI'!$B$4</f>
        <v>0.21</v>
      </c>
      <c r="N39" s="59" t="str">
        <f t="shared" si="2"/>
        <v/>
      </c>
      <c r="O39" s="59" t="str">
        <f>IF(C39&gt;0,VLOOKUP(C39,'Dienpinigiai ir apgyvendinimas'!A:B,2,FALSE),"")</f>
        <v/>
      </c>
      <c r="P39" s="59" t="str">
        <f t="shared" si="3"/>
        <v/>
      </c>
      <c r="Q39" s="59" t="str">
        <f>IF(C39&gt;0,VLOOKUP(C39,'Dienpinigiai ir apgyvendinimas'!A:C,3,FALSE),"")</f>
        <v/>
      </c>
      <c r="R39" s="59" t="str">
        <f t="shared" si="4"/>
        <v/>
      </c>
      <c r="S39" s="44" t="str">
        <f t="shared" si="5"/>
        <v/>
      </c>
    </row>
    <row r="40" spans="1:19" s="13" customFormat="1" x14ac:dyDescent="0.2">
      <c r="A40" s="47"/>
      <c r="B40" s="24"/>
      <c r="C40" s="57"/>
      <c r="D40" s="25"/>
      <c r="E40" s="25"/>
      <c r="F40" s="25"/>
      <c r="G40" s="26"/>
      <c r="H40" s="26"/>
      <c r="I40" s="58">
        <f t="shared" si="6"/>
        <v>0</v>
      </c>
      <c r="J40" s="59" t="str">
        <f>IF(C40&gt;0,VLOOKUP(C40,'FĮ KU'!$A$2:$B$208,2,FALSE),"")</f>
        <v/>
      </c>
      <c r="K40" s="59">
        <f>+'FĮ VKTMI + FĮ KTMI'!$B$3</f>
        <v>4.9800000000000004</v>
      </c>
      <c r="L40" s="59" t="str">
        <f t="shared" si="1"/>
        <v/>
      </c>
      <c r="M40" s="59">
        <f>+'FĮ VKTMI + FĮ KTMI'!$B$4</f>
        <v>0.21</v>
      </c>
      <c r="N40" s="59" t="str">
        <f t="shared" si="2"/>
        <v/>
      </c>
      <c r="O40" s="59" t="str">
        <f>IF(C40&gt;0,VLOOKUP(C40,'Dienpinigiai ir apgyvendinimas'!A:B,2,FALSE),"")</f>
        <v/>
      </c>
      <c r="P40" s="59" t="str">
        <f t="shared" si="3"/>
        <v/>
      </c>
      <c r="Q40" s="59" t="str">
        <f>IF(C40&gt;0,VLOOKUP(C40,'Dienpinigiai ir apgyvendinimas'!A:C,3,FALSE),"")</f>
        <v/>
      </c>
      <c r="R40" s="59" t="str">
        <f t="shared" si="4"/>
        <v/>
      </c>
      <c r="S40" s="44" t="str">
        <f t="shared" si="5"/>
        <v/>
      </c>
    </row>
    <row r="41" spans="1:19" s="13" customFormat="1" x14ac:dyDescent="0.2">
      <c r="A41" s="47"/>
      <c r="B41" s="24"/>
      <c r="C41" s="57"/>
      <c r="D41" s="25"/>
      <c r="E41" s="25"/>
      <c r="F41" s="25"/>
      <c r="G41" s="26"/>
      <c r="H41" s="26"/>
      <c r="I41" s="58">
        <f t="shared" si="6"/>
        <v>0</v>
      </c>
      <c r="J41" s="59" t="str">
        <f>IF(C41&gt;0,VLOOKUP(C41,'FĮ KU'!$A$2:$B$208,2,FALSE),"")</f>
        <v/>
      </c>
      <c r="K41" s="59">
        <f>+'FĮ VKTMI + FĮ KTMI'!$B$3</f>
        <v>4.9800000000000004</v>
      </c>
      <c r="L41" s="59" t="str">
        <f t="shared" si="1"/>
        <v/>
      </c>
      <c r="M41" s="59">
        <f>+'FĮ VKTMI + FĮ KTMI'!$B$4</f>
        <v>0.21</v>
      </c>
      <c r="N41" s="59" t="str">
        <f t="shared" si="2"/>
        <v/>
      </c>
      <c r="O41" s="59" t="str">
        <f>IF(C41&gt;0,VLOOKUP(C41,'Dienpinigiai ir apgyvendinimas'!A:B,2,FALSE),"")</f>
        <v/>
      </c>
      <c r="P41" s="59" t="str">
        <f t="shared" si="3"/>
        <v/>
      </c>
      <c r="Q41" s="59" t="str">
        <f>IF(C41&gt;0,VLOOKUP(C41,'Dienpinigiai ir apgyvendinimas'!A:C,3,FALSE),"")</f>
        <v/>
      </c>
      <c r="R41" s="59" t="str">
        <f t="shared" si="4"/>
        <v/>
      </c>
      <c r="S41" s="44" t="str">
        <f t="shared" si="5"/>
        <v/>
      </c>
    </row>
    <row r="42" spans="1:19" s="13" customFormat="1" x14ac:dyDescent="0.2">
      <c r="A42" s="47"/>
      <c r="B42" s="24"/>
      <c r="C42" s="57"/>
      <c r="D42" s="25"/>
      <c r="E42" s="25"/>
      <c r="F42" s="25"/>
      <c r="G42" s="26"/>
      <c r="H42" s="26"/>
      <c r="I42" s="58">
        <f t="shared" si="6"/>
        <v>0</v>
      </c>
      <c r="J42" s="59" t="str">
        <f>IF(C42&gt;0,VLOOKUP(C42,'FĮ KU'!$A$2:$B$208,2,FALSE),"")</f>
        <v/>
      </c>
      <c r="K42" s="59">
        <f>+'FĮ VKTMI + FĮ KTMI'!$B$3</f>
        <v>4.9800000000000004</v>
      </c>
      <c r="L42" s="59" t="str">
        <f t="shared" si="1"/>
        <v/>
      </c>
      <c r="M42" s="59">
        <f>+'FĮ VKTMI + FĮ KTMI'!$B$4</f>
        <v>0.21</v>
      </c>
      <c r="N42" s="59" t="str">
        <f t="shared" si="2"/>
        <v/>
      </c>
      <c r="O42" s="59" t="str">
        <f>IF(C42&gt;0,VLOOKUP(C42,'Dienpinigiai ir apgyvendinimas'!A:B,2,FALSE),"")</f>
        <v/>
      </c>
      <c r="P42" s="59" t="str">
        <f t="shared" si="3"/>
        <v/>
      </c>
      <c r="Q42" s="59" t="str">
        <f>IF(C42&gt;0,VLOOKUP(C42,'Dienpinigiai ir apgyvendinimas'!A:C,3,FALSE),"")</f>
        <v/>
      </c>
      <c r="R42" s="59" t="str">
        <f t="shared" si="4"/>
        <v/>
      </c>
      <c r="S42" s="44" t="str">
        <f t="shared" si="5"/>
        <v/>
      </c>
    </row>
    <row r="43" spans="1:19" s="13" customFormat="1" x14ac:dyDescent="0.2">
      <c r="A43" s="47"/>
      <c r="B43" s="24"/>
      <c r="C43" s="57"/>
      <c r="D43" s="25"/>
      <c r="E43" s="25"/>
      <c r="F43" s="25"/>
      <c r="G43" s="26"/>
      <c r="H43" s="26"/>
      <c r="I43" s="58">
        <f t="shared" si="6"/>
        <v>0</v>
      </c>
      <c r="J43" s="59" t="str">
        <f>IF(C43&gt;0,VLOOKUP(C43,'FĮ KU'!$A$2:$B$208,2,FALSE),"")</f>
        <v/>
      </c>
      <c r="K43" s="59">
        <f>+'FĮ VKTMI + FĮ KTMI'!$B$3</f>
        <v>4.9800000000000004</v>
      </c>
      <c r="L43" s="59" t="str">
        <f t="shared" si="1"/>
        <v/>
      </c>
      <c r="M43" s="59">
        <f>+'FĮ VKTMI + FĮ KTMI'!$B$4</f>
        <v>0.21</v>
      </c>
      <c r="N43" s="59" t="str">
        <f t="shared" si="2"/>
        <v/>
      </c>
      <c r="O43" s="59" t="str">
        <f>IF(C43&gt;0,VLOOKUP(C43,'Dienpinigiai ir apgyvendinimas'!A:B,2,FALSE),"")</f>
        <v/>
      </c>
      <c r="P43" s="59" t="str">
        <f t="shared" si="3"/>
        <v/>
      </c>
      <c r="Q43" s="59" t="str">
        <f>IF(C43&gt;0,VLOOKUP(C43,'Dienpinigiai ir apgyvendinimas'!A:C,3,FALSE),"")</f>
        <v/>
      </c>
      <c r="R43" s="59" t="str">
        <f t="shared" si="4"/>
        <v/>
      </c>
      <c r="S43" s="44" t="str">
        <f t="shared" si="5"/>
        <v/>
      </c>
    </row>
    <row r="44" spans="1:19" s="13" customFormat="1" x14ac:dyDescent="0.2">
      <c r="A44" s="47"/>
      <c r="B44" s="24"/>
      <c r="C44" s="57"/>
      <c r="D44" s="25"/>
      <c r="E44" s="25"/>
      <c r="F44" s="25"/>
      <c r="G44" s="26"/>
      <c r="H44" s="26"/>
      <c r="I44" s="58">
        <f t="shared" si="6"/>
        <v>0</v>
      </c>
      <c r="J44" s="59" t="str">
        <f>IF(C44&gt;0,VLOOKUP(C44,'FĮ KU'!$A$2:$B$208,2,FALSE),"")</f>
        <v/>
      </c>
      <c r="K44" s="59">
        <f>+'FĮ VKTMI + FĮ KTMI'!$B$3</f>
        <v>4.9800000000000004</v>
      </c>
      <c r="L44" s="59" t="str">
        <f t="shared" si="1"/>
        <v/>
      </c>
      <c r="M44" s="59">
        <f>+'FĮ VKTMI + FĮ KTMI'!$B$4</f>
        <v>0.21</v>
      </c>
      <c r="N44" s="59" t="str">
        <f t="shared" si="2"/>
        <v/>
      </c>
      <c r="O44" s="59" t="str">
        <f>IF(C44&gt;0,VLOOKUP(C44,'Dienpinigiai ir apgyvendinimas'!A:B,2,FALSE),"")</f>
        <v/>
      </c>
      <c r="P44" s="59" t="str">
        <f t="shared" si="3"/>
        <v/>
      </c>
      <c r="Q44" s="59" t="str">
        <f>IF(C44&gt;0,VLOOKUP(C44,'Dienpinigiai ir apgyvendinimas'!A:C,3,FALSE),"")</f>
        <v/>
      </c>
      <c r="R44" s="59" t="str">
        <f t="shared" si="4"/>
        <v/>
      </c>
      <c r="S44" s="44" t="str">
        <f t="shared" si="5"/>
        <v/>
      </c>
    </row>
    <row r="45" spans="1:19" s="13" customFormat="1" x14ac:dyDescent="0.2">
      <c r="A45" s="47"/>
      <c r="B45" s="24"/>
      <c r="C45" s="57"/>
      <c r="D45" s="25"/>
      <c r="E45" s="25"/>
      <c r="F45" s="25"/>
      <c r="G45" s="26"/>
      <c r="H45" s="26"/>
      <c r="I45" s="58">
        <f t="shared" si="6"/>
        <v>0</v>
      </c>
      <c r="J45" s="59" t="str">
        <f>IF(C45&gt;0,VLOOKUP(C45,'FĮ KU'!$A$2:$B$208,2,FALSE),"")</f>
        <v/>
      </c>
      <c r="K45" s="59">
        <f>+'FĮ VKTMI + FĮ KTMI'!$B$3</f>
        <v>4.9800000000000004</v>
      </c>
      <c r="L45" s="59" t="str">
        <f t="shared" si="1"/>
        <v/>
      </c>
      <c r="M45" s="59">
        <f>+'FĮ VKTMI + FĮ KTMI'!$B$4</f>
        <v>0.21</v>
      </c>
      <c r="N45" s="59" t="str">
        <f t="shared" si="2"/>
        <v/>
      </c>
      <c r="O45" s="59" t="str">
        <f>IF(C45&gt;0,VLOOKUP(C45,'Dienpinigiai ir apgyvendinimas'!A:B,2,FALSE),"")</f>
        <v/>
      </c>
      <c r="P45" s="59" t="str">
        <f t="shared" si="3"/>
        <v/>
      </c>
      <c r="Q45" s="59" t="str">
        <f>IF(C45&gt;0,VLOOKUP(C45,'Dienpinigiai ir apgyvendinimas'!A:C,3,FALSE),"")</f>
        <v/>
      </c>
      <c r="R45" s="59" t="str">
        <f t="shared" si="4"/>
        <v/>
      </c>
      <c r="S45" s="44" t="str">
        <f t="shared" si="5"/>
        <v/>
      </c>
    </row>
    <row r="46" spans="1:19" s="13" customFormat="1" x14ac:dyDescent="0.2">
      <c r="A46" s="47"/>
      <c r="B46" s="24"/>
      <c r="C46" s="57"/>
      <c r="D46" s="25"/>
      <c r="E46" s="25"/>
      <c r="F46" s="25"/>
      <c r="G46" s="26"/>
      <c r="H46" s="26"/>
      <c r="I46" s="58">
        <f t="shared" si="6"/>
        <v>0</v>
      </c>
      <c r="J46" s="59" t="str">
        <f>IF(C46&gt;0,VLOOKUP(C46,'FĮ KU'!$A$2:$B$208,2,FALSE),"")</f>
        <v/>
      </c>
      <c r="K46" s="59">
        <f>+'FĮ VKTMI + FĮ KTMI'!$B$3</f>
        <v>4.9800000000000004</v>
      </c>
      <c r="L46" s="59" t="str">
        <f t="shared" si="1"/>
        <v/>
      </c>
      <c r="M46" s="59">
        <f>+'FĮ VKTMI + FĮ KTMI'!$B$4</f>
        <v>0.21</v>
      </c>
      <c r="N46" s="59" t="str">
        <f t="shared" si="2"/>
        <v/>
      </c>
      <c r="O46" s="59" t="str">
        <f>IF(C46&gt;0,VLOOKUP(C46,'Dienpinigiai ir apgyvendinimas'!A:B,2,FALSE),"")</f>
        <v/>
      </c>
      <c r="P46" s="59" t="str">
        <f t="shared" si="3"/>
        <v/>
      </c>
      <c r="Q46" s="59" t="str">
        <f>IF(C46&gt;0,VLOOKUP(C46,'Dienpinigiai ir apgyvendinimas'!A:C,3,FALSE),"")</f>
        <v/>
      </c>
      <c r="R46" s="59" t="str">
        <f t="shared" si="4"/>
        <v/>
      </c>
      <c r="S46" s="44" t="str">
        <f t="shared" si="5"/>
        <v/>
      </c>
    </row>
    <row r="47" spans="1:19" s="13" customFormat="1" x14ac:dyDescent="0.2">
      <c r="A47" s="47"/>
      <c r="B47" s="24"/>
      <c r="C47" s="57"/>
      <c r="D47" s="25"/>
      <c r="E47" s="25"/>
      <c r="F47" s="25"/>
      <c r="G47" s="26"/>
      <c r="H47" s="26"/>
      <c r="I47" s="58">
        <f t="shared" si="6"/>
        <v>0</v>
      </c>
      <c r="J47" s="59" t="str">
        <f>IF(C47&gt;0,VLOOKUP(C47,'FĮ KU'!$A$2:$B$208,2,FALSE),"")</f>
        <v/>
      </c>
      <c r="K47" s="59">
        <f>+'FĮ VKTMI + FĮ KTMI'!$B$3</f>
        <v>4.9800000000000004</v>
      </c>
      <c r="L47" s="59" t="str">
        <f t="shared" si="1"/>
        <v/>
      </c>
      <c r="M47" s="59">
        <f>+'FĮ VKTMI + FĮ KTMI'!$B$4</f>
        <v>0.21</v>
      </c>
      <c r="N47" s="59" t="str">
        <f t="shared" si="2"/>
        <v/>
      </c>
      <c r="O47" s="59" t="str">
        <f>IF(C47&gt;0,VLOOKUP(C47,'Dienpinigiai ir apgyvendinimas'!A:B,2,FALSE),"")</f>
        <v/>
      </c>
      <c r="P47" s="59" t="str">
        <f t="shared" si="3"/>
        <v/>
      </c>
      <c r="Q47" s="59" t="str">
        <f>IF(C47&gt;0,VLOOKUP(C47,'Dienpinigiai ir apgyvendinimas'!A:C,3,FALSE),"")</f>
        <v/>
      </c>
      <c r="R47" s="59" t="str">
        <f t="shared" si="4"/>
        <v/>
      </c>
      <c r="S47" s="44" t="str">
        <f t="shared" si="5"/>
        <v/>
      </c>
    </row>
    <row r="48" spans="1:19" s="13" customFormat="1" x14ac:dyDescent="0.2">
      <c r="A48" s="47"/>
      <c r="B48" s="24"/>
      <c r="C48" s="57"/>
      <c r="D48" s="25"/>
      <c r="E48" s="25"/>
      <c r="F48" s="25"/>
      <c r="G48" s="26"/>
      <c r="H48" s="26"/>
      <c r="I48" s="58">
        <f t="shared" si="6"/>
        <v>0</v>
      </c>
      <c r="J48" s="59" t="str">
        <f>IF(C48&gt;0,VLOOKUP(C48,'FĮ KU'!$A$2:$B$208,2,FALSE),"")</f>
        <v/>
      </c>
      <c r="K48" s="59">
        <f>+'FĮ VKTMI + FĮ KTMI'!$B$3</f>
        <v>4.9800000000000004</v>
      </c>
      <c r="L48" s="59" t="str">
        <f t="shared" si="1"/>
        <v/>
      </c>
      <c r="M48" s="59">
        <f>+'FĮ VKTMI + FĮ KTMI'!$B$4</f>
        <v>0.21</v>
      </c>
      <c r="N48" s="59" t="str">
        <f t="shared" si="2"/>
        <v/>
      </c>
      <c r="O48" s="59" t="str">
        <f>IF(C48&gt;0,VLOOKUP(C48,'Dienpinigiai ir apgyvendinimas'!A:B,2,FALSE),"")</f>
        <v/>
      </c>
      <c r="P48" s="59" t="str">
        <f t="shared" si="3"/>
        <v/>
      </c>
      <c r="Q48" s="59" t="str">
        <f>IF(C48&gt;0,VLOOKUP(C48,'Dienpinigiai ir apgyvendinimas'!A:C,3,FALSE),"")</f>
        <v/>
      </c>
      <c r="R48" s="59" t="str">
        <f t="shared" si="4"/>
        <v/>
      </c>
      <c r="S48" s="44" t="str">
        <f t="shared" si="5"/>
        <v/>
      </c>
    </row>
    <row r="49" spans="1:19" s="13" customFormat="1" x14ac:dyDescent="0.2">
      <c r="A49" s="47"/>
      <c r="B49" s="24"/>
      <c r="C49" s="57"/>
      <c r="D49" s="25"/>
      <c r="E49" s="25"/>
      <c r="F49" s="25"/>
      <c r="G49" s="26"/>
      <c r="H49" s="26"/>
      <c r="I49" s="58">
        <f t="shared" si="6"/>
        <v>0</v>
      </c>
      <c r="J49" s="59" t="str">
        <f>IF(C49&gt;0,VLOOKUP(C49,'FĮ KU'!$A$2:$B$208,2,FALSE),"")</f>
        <v/>
      </c>
      <c r="K49" s="59">
        <f>+'FĮ VKTMI + FĮ KTMI'!$B$3</f>
        <v>4.9800000000000004</v>
      </c>
      <c r="L49" s="59" t="str">
        <f t="shared" si="1"/>
        <v/>
      </c>
      <c r="M49" s="59">
        <f>+'FĮ VKTMI + FĮ KTMI'!$B$4</f>
        <v>0.21</v>
      </c>
      <c r="N49" s="59" t="str">
        <f t="shared" si="2"/>
        <v/>
      </c>
      <c r="O49" s="59" t="str">
        <f>IF(C49&gt;0,VLOOKUP(C49,'Dienpinigiai ir apgyvendinimas'!A:B,2,FALSE),"")</f>
        <v/>
      </c>
      <c r="P49" s="59" t="str">
        <f t="shared" si="3"/>
        <v/>
      </c>
      <c r="Q49" s="59" t="str">
        <f>IF(C49&gt;0,VLOOKUP(C49,'Dienpinigiai ir apgyvendinimas'!A:C,3,FALSE),"")</f>
        <v/>
      </c>
      <c r="R49" s="59" t="str">
        <f t="shared" si="4"/>
        <v/>
      </c>
      <c r="S49" s="44" t="str">
        <f t="shared" si="5"/>
        <v/>
      </c>
    </row>
    <row r="50" spans="1:19" s="13" customFormat="1" x14ac:dyDescent="0.2">
      <c r="A50" s="47"/>
      <c r="B50" s="24"/>
      <c r="C50" s="57"/>
      <c r="D50" s="25"/>
      <c r="E50" s="25"/>
      <c r="F50" s="25"/>
      <c r="G50" s="26"/>
      <c r="H50" s="26"/>
      <c r="I50" s="58">
        <f t="shared" si="6"/>
        <v>0</v>
      </c>
      <c r="J50" s="59" t="str">
        <f>IF(C50&gt;0,VLOOKUP(C50,'FĮ KU'!$A$2:$B$208,2,FALSE),"")</f>
        <v/>
      </c>
      <c r="K50" s="59">
        <f>+'FĮ VKTMI + FĮ KTMI'!$B$3</f>
        <v>4.9800000000000004</v>
      </c>
      <c r="L50" s="59" t="str">
        <f t="shared" si="1"/>
        <v/>
      </c>
      <c r="M50" s="59">
        <f>+'FĮ VKTMI + FĮ KTMI'!$B$4</f>
        <v>0.21</v>
      </c>
      <c r="N50" s="59" t="str">
        <f t="shared" si="2"/>
        <v/>
      </c>
      <c r="O50" s="59" t="str">
        <f>IF(C50&gt;0,VLOOKUP(C50,'Dienpinigiai ir apgyvendinimas'!A:B,2,FALSE),"")</f>
        <v/>
      </c>
      <c r="P50" s="59" t="str">
        <f t="shared" si="3"/>
        <v/>
      </c>
      <c r="Q50" s="59" t="str">
        <f>IF(C50&gt;0,VLOOKUP(C50,'Dienpinigiai ir apgyvendinimas'!A:C,3,FALSE),"")</f>
        <v/>
      </c>
      <c r="R50" s="59" t="str">
        <f t="shared" si="4"/>
        <v/>
      </c>
      <c r="S50" s="44" t="str">
        <f t="shared" si="5"/>
        <v/>
      </c>
    </row>
    <row r="51" spans="1:19" s="13" customFormat="1" x14ac:dyDescent="0.2">
      <c r="A51" s="47"/>
      <c r="B51" s="24"/>
      <c r="C51" s="57"/>
      <c r="D51" s="25"/>
      <c r="E51" s="25"/>
      <c r="F51" s="25"/>
      <c r="G51" s="26"/>
      <c r="H51" s="26"/>
      <c r="I51" s="58">
        <f t="shared" si="6"/>
        <v>0</v>
      </c>
      <c r="J51" s="59" t="str">
        <f>IF(C51&gt;0,VLOOKUP(C51,'FĮ KU'!$A$2:$B$208,2,FALSE),"")</f>
        <v/>
      </c>
      <c r="K51" s="59">
        <f>+'FĮ VKTMI + FĮ KTMI'!$B$3</f>
        <v>4.9800000000000004</v>
      </c>
      <c r="L51" s="59" t="str">
        <f t="shared" si="1"/>
        <v/>
      </c>
      <c r="M51" s="59">
        <f>+'FĮ VKTMI + FĮ KTMI'!$B$4</f>
        <v>0.21</v>
      </c>
      <c r="N51" s="59" t="str">
        <f t="shared" si="2"/>
        <v/>
      </c>
      <c r="O51" s="59" t="str">
        <f>IF(C51&gt;0,VLOOKUP(C51,'Dienpinigiai ir apgyvendinimas'!A:B,2,FALSE),"")</f>
        <v/>
      </c>
      <c r="P51" s="59" t="str">
        <f t="shared" si="3"/>
        <v/>
      </c>
      <c r="Q51" s="59" t="str">
        <f>IF(C51&gt;0,VLOOKUP(C51,'Dienpinigiai ir apgyvendinimas'!A:C,3,FALSE),"")</f>
        <v/>
      </c>
      <c r="R51" s="59" t="str">
        <f t="shared" si="4"/>
        <v/>
      </c>
      <c r="S51" s="44" t="str">
        <f t="shared" si="5"/>
        <v/>
      </c>
    </row>
    <row r="52" spans="1:19" s="13" customFormat="1" x14ac:dyDescent="0.2">
      <c r="A52" s="47"/>
      <c r="B52" s="24"/>
      <c r="C52" s="57"/>
      <c r="D52" s="25"/>
      <c r="E52" s="25"/>
      <c r="F52" s="25"/>
      <c r="G52" s="26"/>
      <c r="H52" s="26"/>
      <c r="I52" s="58">
        <f t="shared" si="6"/>
        <v>0</v>
      </c>
      <c r="J52" s="59" t="str">
        <f>IF(C52&gt;0,VLOOKUP(C52,'FĮ KU'!$A$2:$B$208,2,FALSE),"")</f>
        <v/>
      </c>
      <c r="K52" s="59">
        <f>+'FĮ VKTMI + FĮ KTMI'!$B$3</f>
        <v>4.9800000000000004</v>
      </c>
      <c r="L52" s="59" t="str">
        <f t="shared" si="1"/>
        <v/>
      </c>
      <c r="M52" s="59">
        <f>+'FĮ VKTMI + FĮ KTMI'!$B$4</f>
        <v>0.21</v>
      </c>
      <c r="N52" s="59" t="str">
        <f t="shared" si="2"/>
        <v/>
      </c>
      <c r="O52" s="59" t="str">
        <f>IF(C52&gt;0,VLOOKUP(C52,'Dienpinigiai ir apgyvendinimas'!A:B,2,FALSE),"")</f>
        <v/>
      </c>
      <c r="P52" s="59" t="str">
        <f t="shared" si="3"/>
        <v/>
      </c>
      <c r="Q52" s="59" t="str">
        <f>IF(C52&gt;0,VLOOKUP(C52,'Dienpinigiai ir apgyvendinimas'!A:C,3,FALSE),"")</f>
        <v/>
      </c>
      <c r="R52" s="59" t="str">
        <f t="shared" si="4"/>
        <v/>
      </c>
      <c r="S52" s="44" t="str">
        <f t="shared" si="5"/>
        <v/>
      </c>
    </row>
    <row r="53" spans="1:19" s="13" customFormat="1" x14ac:dyDescent="0.2">
      <c r="A53" s="76" t="s">
        <v>221</v>
      </c>
      <c r="B53" s="76"/>
      <c r="C53" s="76"/>
      <c r="D53" s="62"/>
      <c r="E53" s="62"/>
      <c r="F53" s="62"/>
      <c r="G53" s="48"/>
      <c r="H53" s="48"/>
      <c r="I53" s="48"/>
      <c r="J53" s="48">
        <f>SUM(J25:J52)</f>
        <v>0</v>
      </c>
      <c r="K53" s="48"/>
      <c r="L53" s="48">
        <f>SUM(L25:L52)</f>
        <v>0</v>
      </c>
      <c r="M53" s="48"/>
      <c r="N53" s="48">
        <f>SUM(N25:N52)</f>
        <v>0</v>
      </c>
      <c r="O53" s="48"/>
      <c r="P53" s="48">
        <f>SUM(P25:P52)</f>
        <v>0</v>
      </c>
      <c r="Q53" s="48"/>
      <c r="R53" s="48">
        <f>SUM(R25:R52)</f>
        <v>0</v>
      </c>
      <c r="S53" s="48">
        <f t="shared" ref="S53" si="8">SUM(S25:S52)</f>
        <v>0</v>
      </c>
    </row>
    <row r="54" spans="1:19" s="13" customFormat="1" x14ac:dyDescent="0.2">
      <c r="A54" s="27"/>
      <c r="B54" s="28"/>
      <c r="C54" s="28"/>
      <c r="D54" s="28"/>
      <c r="E54" s="28"/>
      <c r="F54" s="28"/>
      <c r="G54" s="29"/>
      <c r="H54" s="29"/>
      <c r="I54" s="29"/>
      <c r="J54" s="29"/>
      <c r="K54" s="29"/>
      <c r="L54" s="30"/>
      <c r="M54" s="30"/>
      <c r="N54" s="30"/>
      <c r="O54" s="29"/>
      <c r="P54" s="30"/>
      <c r="Q54" s="29"/>
      <c r="R54" s="30"/>
      <c r="S54" s="30"/>
    </row>
    <row r="55" spans="1:19" ht="12.75" customHeight="1" x14ac:dyDescent="0.2">
      <c r="A55" s="34" t="s">
        <v>424</v>
      </c>
      <c r="C55" s="34"/>
    </row>
    <row r="56" spans="1:19" s="13" customFormat="1" x14ac:dyDescent="0.2">
      <c r="A56" s="34" t="s">
        <v>427</v>
      </c>
      <c r="B56" s="31"/>
      <c r="C56" s="31"/>
      <c r="D56" s="31"/>
      <c r="E56" s="31"/>
      <c r="F56" s="31"/>
      <c r="G56" s="32"/>
      <c r="H56" s="32"/>
      <c r="I56" s="32"/>
      <c r="J56" s="32"/>
      <c r="K56" s="32"/>
      <c r="L56" s="33"/>
      <c r="M56" s="33"/>
      <c r="N56" s="33"/>
      <c r="O56" s="32"/>
      <c r="P56" s="33"/>
      <c r="Q56" s="32"/>
      <c r="R56" s="33"/>
      <c r="S56" s="33"/>
    </row>
    <row r="57" spans="1:19" s="13" customFormat="1" x14ac:dyDescent="0.2">
      <c r="A57" s="34" t="s">
        <v>428</v>
      </c>
      <c r="B57" s="31"/>
      <c r="C57" s="31"/>
      <c r="D57" s="31"/>
      <c r="E57" s="31"/>
      <c r="F57" s="31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</row>
    <row r="60" spans="1:19" ht="16.5" customHeight="1" x14ac:dyDescent="0.2">
      <c r="A60" s="35"/>
      <c r="B60" s="36"/>
      <c r="C60" s="36"/>
      <c r="D60" s="37"/>
      <c r="E60" s="37"/>
      <c r="F60" s="37"/>
      <c r="G60" s="37"/>
      <c r="H60" s="37"/>
      <c r="I60" s="38"/>
      <c r="J60" s="39"/>
      <c r="K60" s="39"/>
      <c r="S60" s="40"/>
    </row>
    <row r="61" spans="1:19" ht="18" customHeight="1" x14ac:dyDescent="0.2">
      <c r="A61" s="41"/>
      <c r="B61" s="41" t="s">
        <v>229</v>
      </c>
      <c r="C61" s="41"/>
      <c r="D61" s="42"/>
      <c r="E61" s="42"/>
      <c r="F61" s="42"/>
      <c r="G61" s="42"/>
      <c r="H61" s="42"/>
      <c r="I61" s="43"/>
      <c r="J61" s="43"/>
      <c r="K61" s="43" t="s">
        <v>230</v>
      </c>
    </row>
  </sheetData>
  <mergeCells count="28">
    <mergeCell ref="A8:S8"/>
    <mergeCell ref="A14:O14"/>
    <mergeCell ref="A15:C15"/>
    <mergeCell ref="D15:S15"/>
    <mergeCell ref="A21:A23"/>
    <mergeCell ref="B21:B23"/>
    <mergeCell ref="C21:D23"/>
    <mergeCell ref="E21:F22"/>
    <mergeCell ref="G21:G23"/>
    <mergeCell ref="A16:C16"/>
    <mergeCell ref="A20:Q20"/>
    <mergeCell ref="A18:B18"/>
    <mergeCell ref="C18:F18"/>
    <mergeCell ref="D16:S16"/>
    <mergeCell ref="L21:L23"/>
    <mergeCell ref="M21:M23"/>
    <mergeCell ref="C24:D24"/>
    <mergeCell ref="A53:C53"/>
    <mergeCell ref="N21:N23"/>
    <mergeCell ref="O21:O23"/>
    <mergeCell ref="P21:P23"/>
    <mergeCell ref="Q21:Q23"/>
    <mergeCell ref="R21:R23"/>
    <mergeCell ref="S21:S23"/>
    <mergeCell ref="H21:H23"/>
    <mergeCell ref="I21:I23"/>
    <mergeCell ref="J21:J23"/>
    <mergeCell ref="K21:K23"/>
  </mergeCells>
  <conditionalFormatting sqref="I25:I52">
    <cfRule type="cellIs" dxfId="2" priority="1" operator="greaterThan">
      <formula>14</formula>
    </cfRule>
  </conditionalFormatting>
  <dataValidations count="3">
    <dataValidation type="list" allowBlank="1" showInputMessage="1" showErrorMessage="1" sqref="C18:F18" xr:uid="{00000000-0002-0000-0000-000000000000}">
      <formula1>"Projektą vykdančių asmenų išvykos, Projekto veiklose dalyvaujančių asmenų išvykos"</formula1>
    </dataValidation>
    <dataValidation type="list" allowBlank="1" showInputMessage="1" showErrorMessage="1" sqref="J10" xr:uid="{00000000-0002-0000-0000-000001000000}">
      <formula1>"2018, 2019, 2020, 2021, 2022, 2023"</formula1>
    </dataValidation>
    <dataValidation type="list" allowBlank="1" showInputMessage="1" showErrorMessage="1" sqref="L10" xr:uid="{00000000-0002-0000-0000-000002000000}">
      <formula1>"sausio, vasario, kovo, balandžio, gegužės, birželio, liepos, rugpjūčio, rugsėjo, spalio, lapkričio, gruodžio"</formula1>
    </dataValidation>
  </dataValidations>
  <pageMargins left="0.7" right="0.7" top="0.75" bottom="0.75" header="0.3" footer="0.3"/>
  <pageSetup paperSize="9" scale="5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'FĮ KU'!$A$2:$A$208</xm:f>
          </x14:formula1>
          <xm:sqref>C25:C52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S61"/>
  <sheetViews>
    <sheetView showGridLines="0" topLeftCell="A14" zoomScale="90" zoomScaleNormal="90" workbookViewId="0">
      <selection activeCell="C28" sqref="C28"/>
    </sheetView>
  </sheetViews>
  <sheetFormatPr defaultRowHeight="12.75" x14ac:dyDescent="0.2"/>
  <cols>
    <col min="1" max="1" width="8.140625" style="12" customWidth="1"/>
    <col min="2" max="2" width="17" style="12" customWidth="1"/>
    <col min="3" max="4" width="12.5703125" style="12" customWidth="1"/>
    <col min="5" max="5" width="14" style="12" customWidth="1"/>
    <col min="6" max="6" width="11.28515625" style="12" customWidth="1"/>
    <col min="7" max="8" width="11" style="12" customWidth="1"/>
    <col min="9" max="9" width="10.28515625" style="12" customWidth="1"/>
    <col min="10" max="10" width="13" style="12" customWidth="1"/>
    <col min="11" max="14" width="12" style="12" customWidth="1"/>
    <col min="15" max="15" width="10.7109375" style="12" customWidth="1"/>
    <col min="16" max="16" width="12.5703125" style="12" customWidth="1"/>
    <col min="17" max="17" width="12.140625" style="12" customWidth="1"/>
    <col min="18" max="19" width="12.5703125" style="12" customWidth="1"/>
    <col min="20" max="255" width="9.140625" style="12"/>
    <col min="256" max="256" width="6" style="12" customWidth="1"/>
    <col min="257" max="257" width="17" style="12" customWidth="1"/>
    <col min="258" max="258" width="12.5703125" style="12" customWidth="1"/>
    <col min="259" max="259" width="11.42578125" style="12" customWidth="1"/>
    <col min="260" max="260" width="11.28515625" style="12" customWidth="1"/>
    <col min="261" max="261" width="14.140625" style="12" customWidth="1"/>
    <col min="262" max="262" width="13.28515625" style="12" customWidth="1"/>
    <col min="263" max="263" width="12.5703125" style="12" customWidth="1"/>
    <col min="264" max="264" width="13" style="12" customWidth="1"/>
    <col min="265" max="268" width="12" style="12" customWidth="1"/>
    <col min="269" max="269" width="10.7109375" style="12" customWidth="1"/>
    <col min="270" max="270" width="13.5703125" style="12" customWidth="1"/>
    <col min="271" max="271" width="12.140625" style="12" customWidth="1"/>
    <col min="272" max="274" width="12.5703125" style="12" customWidth="1"/>
    <col min="275" max="275" width="14.42578125" style="12" customWidth="1"/>
    <col min="276" max="511" width="9.140625" style="12"/>
    <col min="512" max="512" width="6" style="12" customWidth="1"/>
    <col min="513" max="513" width="17" style="12" customWidth="1"/>
    <col min="514" max="514" width="12.5703125" style="12" customWidth="1"/>
    <col min="515" max="515" width="11.42578125" style="12" customWidth="1"/>
    <col min="516" max="516" width="11.28515625" style="12" customWidth="1"/>
    <col min="517" max="517" width="14.140625" style="12" customWidth="1"/>
    <col min="518" max="518" width="13.28515625" style="12" customWidth="1"/>
    <col min="519" max="519" width="12.5703125" style="12" customWidth="1"/>
    <col min="520" max="520" width="13" style="12" customWidth="1"/>
    <col min="521" max="524" width="12" style="12" customWidth="1"/>
    <col min="525" max="525" width="10.7109375" style="12" customWidth="1"/>
    <col min="526" max="526" width="13.5703125" style="12" customWidth="1"/>
    <col min="527" max="527" width="12.140625" style="12" customWidth="1"/>
    <col min="528" max="530" width="12.5703125" style="12" customWidth="1"/>
    <col min="531" max="531" width="14.42578125" style="12" customWidth="1"/>
    <col min="532" max="767" width="9.140625" style="12"/>
    <col min="768" max="768" width="6" style="12" customWidth="1"/>
    <col min="769" max="769" width="17" style="12" customWidth="1"/>
    <col min="770" max="770" width="12.5703125" style="12" customWidth="1"/>
    <col min="771" max="771" width="11.42578125" style="12" customWidth="1"/>
    <col min="772" max="772" width="11.28515625" style="12" customWidth="1"/>
    <col min="773" max="773" width="14.140625" style="12" customWidth="1"/>
    <col min="774" max="774" width="13.28515625" style="12" customWidth="1"/>
    <col min="775" max="775" width="12.5703125" style="12" customWidth="1"/>
    <col min="776" max="776" width="13" style="12" customWidth="1"/>
    <col min="777" max="780" width="12" style="12" customWidth="1"/>
    <col min="781" max="781" width="10.7109375" style="12" customWidth="1"/>
    <col min="782" max="782" width="13.5703125" style="12" customWidth="1"/>
    <col min="783" max="783" width="12.140625" style="12" customWidth="1"/>
    <col min="784" max="786" width="12.5703125" style="12" customWidth="1"/>
    <col min="787" max="787" width="14.42578125" style="12" customWidth="1"/>
    <col min="788" max="1023" width="9.140625" style="12"/>
    <col min="1024" max="1024" width="6" style="12" customWidth="1"/>
    <col min="1025" max="1025" width="17" style="12" customWidth="1"/>
    <col min="1026" max="1026" width="12.5703125" style="12" customWidth="1"/>
    <col min="1027" max="1027" width="11.42578125" style="12" customWidth="1"/>
    <col min="1028" max="1028" width="11.28515625" style="12" customWidth="1"/>
    <col min="1029" max="1029" width="14.140625" style="12" customWidth="1"/>
    <col min="1030" max="1030" width="13.28515625" style="12" customWidth="1"/>
    <col min="1031" max="1031" width="12.5703125" style="12" customWidth="1"/>
    <col min="1032" max="1032" width="13" style="12" customWidth="1"/>
    <col min="1033" max="1036" width="12" style="12" customWidth="1"/>
    <col min="1037" max="1037" width="10.7109375" style="12" customWidth="1"/>
    <col min="1038" max="1038" width="13.5703125" style="12" customWidth="1"/>
    <col min="1039" max="1039" width="12.140625" style="12" customWidth="1"/>
    <col min="1040" max="1042" width="12.5703125" style="12" customWidth="1"/>
    <col min="1043" max="1043" width="14.42578125" style="12" customWidth="1"/>
    <col min="1044" max="1279" width="9.140625" style="12"/>
    <col min="1280" max="1280" width="6" style="12" customWidth="1"/>
    <col min="1281" max="1281" width="17" style="12" customWidth="1"/>
    <col min="1282" max="1282" width="12.5703125" style="12" customWidth="1"/>
    <col min="1283" max="1283" width="11.42578125" style="12" customWidth="1"/>
    <col min="1284" max="1284" width="11.28515625" style="12" customWidth="1"/>
    <col min="1285" max="1285" width="14.140625" style="12" customWidth="1"/>
    <col min="1286" max="1286" width="13.28515625" style="12" customWidth="1"/>
    <col min="1287" max="1287" width="12.5703125" style="12" customWidth="1"/>
    <col min="1288" max="1288" width="13" style="12" customWidth="1"/>
    <col min="1289" max="1292" width="12" style="12" customWidth="1"/>
    <col min="1293" max="1293" width="10.7109375" style="12" customWidth="1"/>
    <col min="1294" max="1294" width="13.5703125" style="12" customWidth="1"/>
    <col min="1295" max="1295" width="12.140625" style="12" customWidth="1"/>
    <col min="1296" max="1298" width="12.5703125" style="12" customWidth="1"/>
    <col min="1299" max="1299" width="14.42578125" style="12" customWidth="1"/>
    <col min="1300" max="1535" width="9.140625" style="12"/>
    <col min="1536" max="1536" width="6" style="12" customWidth="1"/>
    <col min="1537" max="1537" width="17" style="12" customWidth="1"/>
    <col min="1538" max="1538" width="12.5703125" style="12" customWidth="1"/>
    <col min="1539" max="1539" width="11.42578125" style="12" customWidth="1"/>
    <col min="1540" max="1540" width="11.28515625" style="12" customWidth="1"/>
    <col min="1541" max="1541" width="14.140625" style="12" customWidth="1"/>
    <col min="1542" max="1542" width="13.28515625" style="12" customWidth="1"/>
    <col min="1543" max="1543" width="12.5703125" style="12" customWidth="1"/>
    <col min="1544" max="1544" width="13" style="12" customWidth="1"/>
    <col min="1545" max="1548" width="12" style="12" customWidth="1"/>
    <col min="1549" max="1549" width="10.7109375" style="12" customWidth="1"/>
    <col min="1550" max="1550" width="13.5703125" style="12" customWidth="1"/>
    <col min="1551" max="1551" width="12.140625" style="12" customWidth="1"/>
    <col min="1552" max="1554" width="12.5703125" style="12" customWidth="1"/>
    <col min="1555" max="1555" width="14.42578125" style="12" customWidth="1"/>
    <col min="1556" max="1791" width="9.140625" style="12"/>
    <col min="1792" max="1792" width="6" style="12" customWidth="1"/>
    <col min="1793" max="1793" width="17" style="12" customWidth="1"/>
    <col min="1794" max="1794" width="12.5703125" style="12" customWidth="1"/>
    <col min="1795" max="1795" width="11.42578125" style="12" customWidth="1"/>
    <col min="1796" max="1796" width="11.28515625" style="12" customWidth="1"/>
    <col min="1797" max="1797" width="14.140625" style="12" customWidth="1"/>
    <col min="1798" max="1798" width="13.28515625" style="12" customWidth="1"/>
    <col min="1799" max="1799" width="12.5703125" style="12" customWidth="1"/>
    <col min="1800" max="1800" width="13" style="12" customWidth="1"/>
    <col min="1801" max="1804" width="12" style="12" customWidth="1"/>
    <col min="1805" max="1805" width="10.7109375" style="12" customWidth="1"/>
    <col min="1806" max="1806" width="13.5703125" style="12" customWidth="1"/>
    <col min="1807" max="1807" width="12.140625" style="12" customWidth="1"/>
    <col min="1808" max="1810" width="12.5703125" style="12" customWidth="1"/>
    <col min="1811" max="1811" width="14.42578125" style="12" customWidth="1"/>
    <col min="1812" max="2047" width="9.140625" style="12"/>
    <col min="2048" max="2048" width="6" style="12" customWidth="1"/>
    <col min="2049" max="2049" width="17" style="12" customWidth="1"/>
    <col min="2050" max="2050" width="12.5703125" style="12" customWidth="1"/>
    <col min="2051" max="2051" width="11.42578125" style="12" customWidth="1"/>
    <col min="2052" max="2052" width="11.28515625" style="12" customWidth="1"/>
    <col min="2053" max="2053" width="14.140625" style="12" customWidth="1"/>
    <col min="2054" max="2054" width="13.28515625" style="12" customWidth="1"/>
    <col min="2055" max="2055" width="12.5703125" style="12" customWidth="1"/>
    <col min="2056" max="2056" width="13" style="12" customWidth="1"/>
    <col min="2057" max="2060" width="12" style="12" customWidth="1"/>
    <col min="2061" max="2061" width="10.7109375" style="12" customWidth="1"/>
    <col min="2062" max="2062" width="13.5703125" style="12" customWidth="1"/>
    <col min="2063" max="2063" width="12.140625" style="12" customWidth="1"/>
    <col min="2064" max="2066" width="12.5703125" style="12" customWidth="1"/>
    <col min="2067" max="2067" width="14.42578125" style="12" customWidth="1"/>
    <col min="2068" max="2303" width="9.140625" style="12"/>
    <col min="2304" max="2304" width="6" style="12" customWidth="1"/>
    <col min="2305" max="2305" width="17" style="12" customWidth="1"/>
    <col min="2306" max="2306" width="12.5703125" style="12" customWidth="1"/>
    <col min="2307" max="2307" width="11.42578125" style="12" customWidth="1"/>
    <col min="2308" max="2308" width="11.28515625" style="12" customWidth="1"/>
    <col min="2309" max="2309" width="14.140625" style="12" customWidth="1"/>
    <col min="2310" max="2310" width="13.28515625" style="12" customWidth="1"/>
    <col min="2311" max="2311" width="12.5703125" style="12" customWidth="1"/>
    <col min="2312" max="2312" width="13" style="12" customWidth="1"/>
    <col min="2313" max="2316" width="12" style="12" customWidth="1"/>
    <col min="2317" max="2317" width="10.7109375" style="12" customWidth="1"/>
    <col min="2318" max="2318" width="13.5703125" style="12" customWidth="1"/>
    <col min="2319" max="2319" width="12.140625" style="12" customWidth="1"/>
    <col min="2320" max="2322" width="12.5703125" style="12" customWidth="1"/>
    <col min="2323" max="2323" width="14.42578125" style="12" customWidth="1"/>
    <col min="2324" max="2559" width="9.140625" style="12"/>
    <col min="2560" max="2560" width="6" style="12" customWidth="1"/>
    <col min="2561" max="2561" width="17" style="12" customWidth="1"/>
    <col min="2562" max="2562" width="12.5703125" style="12" customWidth="1"/>
    <col min="2563" max="2563" width="11.42578125" style="12" customWidth="1"/>
    <col min="2564" max="2564" width="11.28515625" style="12" customWidth="1"/>
    <col min="2565" max="2565" width="14.140625" style="12" customWidth="1"/>
    <col min="2566" max="2566" width="13.28515625" style="12" customWidth="1"/>
    <col min="2567" max="2567" width="12.5703125" style="12" customWidth="1"/>
    <col min="2568" max="2568" width="13" style="12" customWidth="1"/>
    <col min="2569" max="2572" width="12" style="12" customWidth="1"/>
    <col min="2573" max="2573" width="10.7109375" style="12" customWidth="1"/>
    <col min="2574" max="2574" width="13.5703125" style="12" customWidth="1"/>
    <col min="2575" max="2575" width="12.140625" style="12" customWidth="1"/>
    <col min="2576" max="2578" width="12.5703125" style="12" customWidth="1"/>
    <col min="2579" max="2579" width="14.42578125" style="12" customWidth="1"/>
    <col min="2580" max="2815" width="9.140625" style="12"/>
    <col min="2816" max="2816" width="6" style="12" customWidth="1"/>
    <col min="2817" max="2817" width="17" style="12" customWidth="1"/>
    <col min="2818" max="2818" width="12.5703125" style="12" customWidth="1"/>
    <col min="2819" max="2819" width="11.42578125" style="12" customWidth="1"/>
    <col min="2820" max="2820" width="11.28515625" style="12" customWidth="1"/>
    <col min="2821" max="2821" width="14.140625" style="12" customWidth="1"/>
    <col min="2822" max="2822" width="13.28515625" style="12" customWidth="1"/>
    <col min="2823" max="2823" width="12.5703125" style="12" customWidth="1"/>
    <col min="2824" max="2824" width="13" style="12" customWidth="1"/>
    <col min="2825" max="2828" width="12" style="12" customWidth="1"/>
    <col min="2829" max="2829" width="10.7109375" style="12" customWidth="1"/>
    <col min="2830" max="2830" width="13.5703125" style="12" customWidth="1"/>
    <col min="2831" max="2831" width="12.140625" style="12" customWidth="1"/>
    <col min="2832" max="2834" width="12.5703125" style="12" customWidth="1"/>
    <col min="2835" max="2835" width="14.42578125" style="12" customWidth="1"/>
    <col min="2836" max="3071" width="9.140625" style="12"/>
    <col min="3072" max="3072" width="6" style="12" customWidth="1"/>
    <col min="3073" max="3073" width="17" style="12" customWidth="1"/>
    <col min="3074" max="3074" width="12.5703125" style="12" customWidth="1"/>
    <col min="3075" max="3075" width="11.42578125" style="12" customWidth="1"/>
    <col min="3076" max="3076" width="11.28515625" style="12" customWidth="1"/>
    <col min="3077" max="3077" width="14.140625" style="12" customWidth="1"/>
    <col min="3078" max="3078" width="13.28515625" style="12" customWidth="1"/>
    <col min="3079" max="3079" width="12.5703125" style="12" customWidth="1"/>
    <col min="3080" max="3080" width="13" style="12" customWidth="1"/>
    <col min="3081" max="3084" width="12" style="12" customWidth="1"/>
    <col min="3085" max="3085" width="10.7109375" style="12" customWidth="1"/>
    <col min="3086" max="3086" width="13.5703125" style="12" customWidth="1"/>
    <col min="3087" max="3087" width="12.140625" style="12" customWidth="1"/>
    <col min="3088" max="3090" width="12.5703125" style="12" customWidth="1"/>
    <col min="3091" max="3091" width="14.42578125" style="12" customWidth="1"/>
    <col min="3092" max="3327" width="9.140625" style="12"/>
    <col min="3328" max="3328" width="6" style="12" customWidth="1"/>
    <col min="3329" max="3329" width="17" style="12" customWidth="1"/>
    <col min="3330" max="3330" width="12.5703125" style="12" customWidth="1"/>
    <col min="3331" max="3331" width="11.42578125" style="12" customWidth="1"/>
    <col min="3332" max="3332" width="11.28515625" style="12" customWidth="1"/>
    <col min="3333" max="3333" width="14.140625" style="12" customWidth="1"/>
    <col min="3334" max="3334" width="13.28515625" style="12" customWidth="1"/>
    <col min="3335" max="3335" width="12.5703125" style="12" customWidth="1"/>
    <col min="3336" max="3336" width="13" style="12" customWidth="1"/>
    <col min="3337" max="3340" width="12" style="12" customWidth="1"/>
    <col min="3341" max="3341" width="10.7109375" style="12" customWidth="1"/>
    <col min="3342" max="3342" width="13.5703125" style="12" customWidth="1"/>
    <col min="3343" max="3343" width="12.140625" style="12" customWidth="1"/>
    <col min="3344" max="3346" width="12.5703125" style="12" customWidth="1"/>
    <col min="3347" max="3347" width="14.42578125" style="12" customWidth="1"/>
    <col min="3348" max="3583" width="9.140625" style="12"/>
    <col min="3584" max="3584" width="6" style="12" customWidth="1"/>
    <col min="3585" max="3585" width="17" style="12" customWidth="1"/>
    <col min="3586" max="3586" width="12.5703125" style="12" customWidth="1"/>
    <col min="3587" max="3587" width="11.42578125" style="12" customWidth="1"/>
    <col min="3588" max="3588" width="11.28515625" style="12" customWidth="1"/>
    <col min="3589" max="3589" width="14.140625" style="12" customWidth="1"/>
    <col min="3590" max="3590" width="13.28515625" style="12" customWidth="1"/>
    <col min="3591" max="3591" width="12.5703125" style="12" customWidth="1"/>
    <col min="3592" max="3592" width="13" style="12" customWidth="1"/>
    <col min="3593" max="3596" width="12" style="12" customWidth="1"/>
    <col min="3597" max="3597" width="10.7109375" style="12" customWidth="1"/>
    <col min="3598" max="3598" width="13.5703125" style="12" customWidth="1"/>
    <col min="3599" max="3599" width="12.140625" style="12" customWidth="1"/>
    <col min="3600" max="3602" width="12.5703125" style="12" customWidth="1"/>
    <col min="3603" max="3603" width="14.42578125" style="12" customWidth="1"/>
    <col min="3604" max="3839" width="9.140625" style="12"/>
    <col min="3840" max="3840" width="6" style="12" customWidth="1"/>
    <col min="3841" max="3841" width="17" style="12" customWidth="1"/>
    <col min="3842" max="3842" width="12.5703125" style="12" customWidth="1"/>
    <col min="3843" max="3843" width="11.42578125" style="12" customWidth="1"/>
    <col min="3844" max="3844" width="11.28515625" style="12" customWidth="1"/>
    <col min="3845" max="3845" width="14.140625" style="12" customWidth="1"/>
    <col min="3846" max="3846" width="13.28515625" style="12" customWidth="1"/>
    <col min="3847" max="3847" width="12.5703125" style="12" customWidth="1"/>
    <col min="3848" max="3848" width="13" style="12" customWidth="1"/>
    <col min="3849" max="3852" width="12" style="12" customWidth="1"/>
    <col min="3853" max="3853" width="10.7109375" style="12" customWidth="1"/>
    <col min="3854" max="3854" width="13.5703125" style="12" customWidth="1"/>
    <col min="3855" max="3855" width="12.140625" style="12" customWidth="1"/>
    <col min="3856" max="3858" width="12.5703125" style="12" customWidth="1"/>
    <col min="3859" max="3859" width="14.42578125" style="12" customWidth="1"/>
    <col min="3860" max="4095" width="9.140625" style="12"/>
    <col min="4096" max="4096" width="6" style="12" customWidth="1"/>
    <col min="4097" max="4097" width="17" style="12" customWidth="1"/>
    <col min="4098" max="4098" width="12.5703125" style="12" customWidth="1"/>
    <col min="4099" max="4099" width="11.42578125" style="12" customWidth="1"/>
    <col min="4100" max="4100" width="11.28515625" style="12" customWidth="1"/>
    <col min="4101" max="4101" width="14.140625" style="12" customWidth="1"/>
    <col min="4102" max="4102" width="13.28515625" style="12" customWidth="1"/>
    <col min="4103" max="4103" width="12.5703125" style="12" customWidth="1"/>
    <col min="4104" max="4104" width="13" style="12" customWidth="1"/>
    <col min="4105" max="4108" width="12" style="12" customWidth="1"/>
    <col min="4109" max="4109" width="10.7109375" style="12" customWidth="1"/>
    <col min="4110" max="4110" width="13.5703125" style="12" customWidth="1"/>
    <col min="4111" max="4111" width="12.140625" style="12" customWidth="1"/>
    <col min="4112" max="4114" width="12.5703125" style="12" customWidth="1"/>
    <col min="4115" max="4115" width="14.42578125" style="12" customWidth="1"/>
    <col min="4116" max="4351" width="9.140625" style="12"/>
    <col min="4352" max="4352" width="6" style="12" customWidth="1"/>
    <col min="4353" max="4353" width="17" style="12" customWidth="1"/>
    <col min="4354" max="4354" width="12.5703125" style="12" customWidth="1"/>
    <col min="4355" max="4355" width="11.42578125" style="12" customWidth="1"/>
    <col min="4356" max="4356" width="11.28515625" style="12" customWidth="1"/>
    <col min="4357" max="4357" width="14.140625" style="12" customWidth="1"/>
    <col min="4358" max="4358" width="13.28515625" style="12" customWidth="1"/>
    <col min="4359" max="4359" width="12.5703125" style="12" customWidth="1"/>
    <col min="4360" max="4360" width="13" style="12" customWidth="1"/>
    <col min="4361" max="4364" width="12" style="12" customWidth="1"/>
    <col min="4365" max="4365" width="10.7109375" style="12" customWidth="1"/>
    <col min="4366" max="4366" width="13.5703125" style="12" customWidth="1"/>
    <col min="4367" max="4367" width="12.140625" style="12" customWidth="1"/>
    <col min="4368" max="4370" width="12.5703125" style="12" customWidth="1"/>
    <col min="4371" max="4371" width="14.42578125" style="12" customWidth="1"/>
    <col min="4372" max="4607" width="9.140625" style="12"/>
    <col min="4608" max="4608" width="6" style="12" customWidth="1"/>
    <col min="4609" max="4609" width="17" style="12" customWidth="1"/>
    <col min="4610" max="4610" width="12.5703125" style="12" customWidth="1"/>
    <col min="4611" max="4611" width="11.42578125" style="12" customWidth="1"/>
    <col min="4612" max="4612" width="11.28515625" style="12" customWidth="1"/>
    <col min="4613" max="4613" width="14.140625" style="12" customWidth="1"/>
    <col min="4614" max="4614" width="13.28515625" style="12" customWidth="1"/>
    <col min="4615" max="4615" width="12.5703125" style="12" customWidth="1"/>
    <col min="4616" max="4616" width="13" style="12" customWidth="1"/>
    <col min="4617" max="4620" width="12" style="12" customWidth="1"/>
    <col min="4621" max="4621" width="10.7109375" style="12" customWidth="1"/>
    <col min="4622" max="4622" width="13.5703125" style="12" customWidth="1"/>
    <col min="4623" max="4623" width="12.140625" style="12" customWidth="1"/>
    <col min="4624" max="4626" width="12.5703125" style="12" customWidth="1"/>
    <col min="4627" max="4627" width="14.42578125" style="12" customWidth="1"/>
    <col min="4628" max="4863" width="9.140625" style="12"/>
    <col min="4864" max="4864" width="6" style="12" customWidth="1"/>
    <col min="4865" max="4865" width="17" style="12" customWidth="1"/>
    <col min="4866" max="4866" width="12.5703125" style="12" customWidth="1"/>
    <col min="4867" max="4867" width="11.42578125" style="12" customWidth="1"/>
    <col min="4868" max="4868" width="11.28515625" style="12" customWidth="1"/>
    <col min="4869" max="4869" width="14.140625" style="12" customWidth="1"/>
    <col min="4870" max="4870" width="13.28515625" style="12" customWidth="1"/>
    <col min="4871" max="4871" width="12.5703125" style="12" customWidth="1"/>
    <col min="4872" max="4872" width="13" style="12" customWidth="1"/>
    <col min="4873" max="4876" width="12" style="12" customWidth="1"/>
    <col min="4877" max="4877" width="10.7109375" style="12" customWidth="1"/>
    <col min="4878" max="4878" width="13.5703125" style="12" customWidth="1"/>
    <col min="4879" max="4879" width="12.140625" style="12" customWidth="1"/>
    <col min="4880" max="4882" width="12.5703125" style="12" customWidth="1"/>
    <col min="4883" max="4883" width="14.42578125" style="12" customWidth="1"/>
    <col min="4884" max="5119" width="9.140625" style="12"/>
    <col min="5120" max="5120" width="6" style="12" customWidth="1"/>
    <col min="5121" max="5121" width="17" style="12" customWidth="1"/>
    <col min="5122" max="5122" width="12.5703125" style="12" customWidth="1"/>
    <col min="5123" max="5123" width="11.42578125" style="12" customWidth="1"/>
    <col min="5124" max="5124" width="11.28515625" style="12" customWidth="1"/>
    <col min="5125" max="5125" width="14.140625" style="12" customWidth="1"/>
    <col min="5126" max="5126" width="13.28515625" style="12" customWidth="1"/>
    <col min="5127" max="5127" width="12.5703125" style="12" customWidth="1"/>
    <col min="5128" max="5128" width="13" style="12" customWidth="1"/>
    <col min="5129" max="5132" width="12" style="12" customWidth="1"/>
    <col min="5133" max="5133" width="10.7109375" style="12" customWidth="1"/>
    <col min="5134" max="5134" width="13.5703125" style="12" customWidth="1"/>
    <col min="5135" max="5135" width="12.140625" style="12" customWidth="1"/>
    <col min="5136" max="5138" width="12.5703125" style="12" customWidth="1"/>
    <col min="5139" max="5139" width="14.42578125" style="12" customWidth="1"/>
    <col min="5140" max="5375" width="9.140625" style="12"/>
    <col min="5376" max="5376" width="6" style="12" customWidth="1"/>
    <col min="5377" max="5377" width="17" style="12" customWidth="1"/>
    <col min="5378" max="5378" width="12.5703125" style="12" customWidth="1"/>
    <col min="5379" max="5379" width="11.42578125" style="12" customWidth="1"/>
    <col min="5380" max="5380" width="11.28515625" style="12" customWidth="1"/>
    <col min="5381" max="5381" width="14.140625" style="12" customWidth="1"/>
    <col min="5382" max="5382" width="13.28515625" style="12" customWidth="1"/>
    <col min="5383" max="5383" width="12.5703125" style="12" customWidth="1"/>
    <col min="5384" max="5384" width="13" style="12" customWidth="1"/>
    <col min="5385" max="5388" width="12" style="12" customWidth="1"/>
    <col min="5389" max="5389" width="10.7109375" style="12" customWidth="1"/>
    <col min="5390" max="5390" width="13.5703125" style="12" customWidth="1"/>
    <col min="5391" max="5391" width="12.140625" style="12" customWidth="1"/>
    <col min="5392" max="5394" width="12.5703125" style="12" customWidth="1"/>
    <col min="5395" max="5395" width="14.42578125" style="12" customWidth="1"/>
    <col min="5396" max="5631" width="9.140625" style="12"/>
    <col min="5632" max="5632" width="6" style="12" customWidth="1"/>
    <col min="5633" max="5633" width="17" style="12" customWidth="1"/>
    <col min="5634" max="5634" width="12.5703125" style="12" customWidth="1"/>
    <col min="5635" max="5635" width="11.42578125" style="12" customWidth="1"/>
    <col min="5636" max="5636" width="11.28515625" style="12" customWidth="1"/>
    <col min="5637" max="5637" width="14.140625" style="12" customWidth="1"/>
    <col min="5638" max="5638" width="13.28515625" style="12" customWidth="1"/>
    <col min="5639" max="5639" width="12.5703125" style="12" customWidth="1"/>
    <col min="5640" max="5640" width="13" style="12" customWidth="1"/>
    <col min="5641" max="5644" width="12" style="12" customWidth="1"/>
    <col min="5645" max="5645" width="10.7109375" style="12" customWidth="1"/>
    <col min="5646" max="5646" width="13.5703125" style="12" customWidth="1"/>
    <col min="5647" max="5647" width="12.140625" style="12" customWidth="1"/>
    <col min="5648" max="5650" width="12.5703125" style="12" customWidth="1"/>
    <col min="5651" max="5651" width="14.42578125" style="12" customWidth="1"/>
    <col min="5652" max="5887" width="9.140625" style="12"/>
    <col min="5888" max="5888" width="6" style="12" customWidth="1"/>
    <col min="5889" max="5889" width="17" style="12" customWidth="1"/>
    <col min="5890" max="5890" width="12.5703125" style="12" customWidth="1"/>
    <col min="5891" max="5891" width="11.42578125" style="12" customWidth="1"/>
    <col min="5892" max="5892" width="11.28515625" style="12" customWidth="1"/>
    <col min="5893" max="5893" width="14.140625" style="12" customWidth="1"/>
    <col min="5894" max="5894" width="13.28515625" style="12" customWidth="1"/>
    <col min="5895" max="5895" width="12.5703125" style="12" customWidth="1"/>
    <col min="5896" max="5896" width="13" style="12" customWidth="1"/>
    <col min="5897" max="5900" width="12" style="12" customWidth="1"/>
    <col min="5901" max="5901" width="10.7109375" style="12" customWidth="1"/>
    <col min="5902" max="5902" width="13.5703125" style="12" customWidth="1"/>
    <col min="5903" max="5903" width="12.140625" style="12" customWidth="1"/>
    <col min="5904" max="5906" width="12.5703125" style="12" customWidth="1"/>
    <col min="5907" max="5907" width="14.42578125" style="12" customWidth="1"/>
    <col min="5908" max="6143" width="9.140625" style="12"/>
    <col min="6144" max="6144" width="6" style="12" customWidth="1"/>
    <col min="6145" max="6145" width="17" style="12" customWidth="1"/>
    <col min="6146" max="6146" width="12.5703125" style="12" customWidth="1"/>
    <col min="6147" max="6147" width="11.42578125" style="12" customWidth="1"/>
    <col min="6148" max="6148" width="11.28515625" style="12" customWidth="1"/>
    <col min="6149" max="6149" width="14.140625" style="12" customWidth="1"/>
    <col min="6150" max="6150" width="13.28515625" style="12" customWidth="1"/>
    <col min="6151" max="6151" width="12.5703125" style="12" customWidth="1"/>
    <col min="6152" max="6152" width="13" style="12" customWidth="1"/>
    <col min="6153" max="6156" width="12" style="12" customWidth="1"/>
    <col min="6157" max="6157" width="10.7109375" style="12" customWidth="1"/>
    <col min="6158" max="6158" width="13.5703125" style="12" customWidth="1"/>
    <col min="6159" max="6159" width="12.140625" style="12" customWidth="1"/>
    <col min="6160" max="6162" width="12.5703125" style="12" customWidth="1"/>
    <col min="6163" max="6163" width="14.42578125" style="12" customWidth="1"/>
    <col min="6164" max="6399" width="9.140625" style="12"/>
    <col min="6400" max="6400" width="6" style="12" customWidth="1"/>
    <col min="6401" max="6401" width="17" style="12" customWidth="1"/>
    <col min="6402" max="6402" width="12.5703125" style="12" customWidth="1"/>
    <col min="6403" max="6403" width="11.42578125" style="12" customWidth="1"/>
    <col min="6404" max="6404" width="11.28515625" style="12" customWidth="1"/>
    <col min="6405" max="6405" width="14.140625" style="12" customWidth="1"/>
    <col min="6406" max="6406" width="13.28515625" style="12" customWidth="1"/>
    <col min="6407" max="6407" width="12.5703125" style="12" customWidth="1"/>
    <col min="6408" max="6408" width="13" style="12" customWidth="1"/>
    <col min="6409" max="6412" width="12" style="12" customWidth="1"/>
    <col min="6413" max="6413" width="10.7109375" style="12" customWidth="1"/>
    <col min="6414" max="6414" width="13.5703125" style="12" customWidth="1"/>
    <col min="6415" max="6415" width="12.140625" style="12" customWidth="1"/>
    <col min="6416" max="6418" width="12.5703125" style="12" customWidth="1"/>
    <col min="6419" max="6419" width="14.42578125" style="12" customWidth="1"/>
    <col min="6420" max="6655" width="9.140625" style="12"/>
    <col min="6656" max="6656" width="6" style="12" customWidth="1"/>
    <col min="6657" max="6657" width="17" style="12" customWidth="1"/>
    <col min="6658" max="6658" width="12.5703125" style="12" customWidth="1"/>
    <col min="6659" max="6659" width="11.42578125" style="12" customWidth="1"/>
    <col min="6660" max="6660" width="11.28515625" style="12" customWidth="1"/>
    <col min="6661" max="6661" width="14.140625" style="12" customWidth="1"/>
    <col min="6662" max="6662" width="13.28515625" style="12" customWidth="1"/>
    <col min="6663" max="6663" width="12.5703125" style="12" customWidth="1"/>
    <col min="6664" max="6664" width="13" style="12" customWidth="1"/>
    <col min="6665" max="6668" width="12" style="12" customWidth="1"/>
    <col min="6669" max="6669" width="10.7109375" style="12" customWidth="1"/>
    <col min="6670" max="6670" width="13.5703125" style="12" customWidth="1"/>
    <col min="6671" max="6671" width="12.140625" style="12" customWidth="1"/>
    <col min="6672" max="6674" width="12.5703125" style="12" customWidth="1"/>
    <col min="6675" max="6675" width="14.42578125" style="12" customWidth="1"/>
    <col min="6676" max="6911" width="9.140625" style="12"/>
    <col min="6912" max="6912" width="6" style="12" customWidth="1"/>
    <col min="6913" max="6913" width="17" style="12" customWidth="1"/>
    <col min="6914" max="6914" width="12.5703125" style="12" customWidth="1"/>
    <col min="6915" max="6915" width="11.42578125" style="12" customWidth="1"/>
    <col min="6916" max="6916" width="11.28515625" style="12" customWidth="1"/>
    <col min="6917" max="6917" width="14.140625" style="12" customWidth="1"/>
    <col min="6918" max="6918" width="13.28515625" style="12" customWidth="1"/>
    <col min="6919" max="6919" width="12.5703125" style="12" customWidth="1"/>
    <col min="6920" max="6920" width="13" style="12" customWidth="1"/>
    <col min="6921" max="6924" width="12" style="12" customWidth="1"/>
    <col min="6925" max="6925" width="10.7109375" style="12" customWidth="1"/>
    <col min="6926" max="6926" width="13.5703125" style="12" customWidth="1"/>
    <col min="6927" max="6927" width="12.140625" style="12" customWidth="1"/>
    <col min="6928" max="6930" width="12.5703125" style="12" customWidth="1"/>
    <col min="6931" max="6931" width="14.42578125" style="12" customWidth="1"/>
    <col min="6932" max="7167" width="9.140625" style="12"/>
    <col min="7168" max="7168" width="6" style="12" customWidth="1"/>
    <col min="7169" max="7169" width="17" style="12" customWidth="1"/>
    <col min="7170" max="7170" width="12.5703125" style="12" customWidth="1"/>
    <col min="7171" max="7171" width="11.42578125" style="12" customWidth="1"/>
    <col min="7172" max="7172" width="11.28515625" style="12" customWidth="1"/>
    <col min="7173" max="7173" width="14.140625" style="12" customWidth="1"/>
    <col min="7174" max="7174" width="13.28515625" style="12" customWidth="1"/>
    <col min="7175" max="7175" width="12.5703125" style="12" customWidth="1"/>
    <col min="7176" max="7176" width="13" style="12" customWidth="1"/>
    <col min="7177" max="7180" width="12" style="12" customWidth="1"/>
    <col min="7181" max="7181" width="10.7109375" style="12" customWidth="1"/>
    <col min="7182" max="7182" width="13.5703125" style="12" customWidth="1"/>
    <col min="7183" max="7183" width="12.140625" style="12" customWidth="1"/>
    <col min="7184" max="7186" width="12.5703125" style="12" customWidth="1"/>
    <col min="7187" max="7187" width="14.42578125" style="12" customWidth="1"/>
    <col min="7188" max="7423" width="9.140625" style="12"/>
    <col min="7424" max="7424" width="6" style="12" customWidth="1"/>
    <col min="7425" max="7425" width="17" style="12" customWidth="1"/>
    <col min="7426" max="7426" width="12.5703125" style="12" customWidth="1"/>
    <col min="7427" max="7427" width="11.42578125" style="12" customWidth="1"/>
    <col min="7428" max="7428" width="11.28515625" style="12" customWidth="1"/>
    <col min="7429" max="7429" width="14.140625" style="12" customWidth="1"/>
    <col min="7430" max="7430" width="13.28515625" style="12" customWidth="1"/>
    <col min="7431" max="7431" width="12.5703125" style="12" customWidth="1"/>
    <col min="7432" max="7432" width="13" style="12" customWidth="1"/>
    <col min="7433" max="7436" width="12" style="12" customWidth="1"/>
    <col min="7437" max="7437" width="10.7109375" style="12" customWidth="1"/>
    <col min="7438" max="7438" width="13.5703125" style="12" customWidth="1"/>
    <col min="7439" max="7439" width="12.140625" style="12" customWidth="1"/>
    <col min="7440" max="7442" width="12.5703125" style="12" customWidth="1"/>
    <col min="7443" max="7443" width="14.42578125" style="12" customWidth="1"/>
    <col min="7444" max="7679" width="9.140625" style="12"/>
    <col min="7680" max="7680" width="6" style="12" customWidth="1"/>
    <col min="7681" max="7681" width="17" style="12" customWidth="1"/>
    <col min="7682" max="7682" width="12.5703125" style="12" customWidth="1"/>
    <col min="7683" max="7683" width="11.42578125" style="12" customWidth="1"/>
    <col min="7684" max="7684" width="11.28515625" style="12" customWidth="1"/>
    <col min="7685" max="7685" width="14.140625" style="12" customWidth="1"/>
    <col min="7686" max="7686" width="13.28515625" style="12" customWidth="1"/>
    <col min="7687" max="7687" width="12.5703125" style="12" customWidth="1"/>
    <col min="7688" max="7688" width="13" style="12" customWidth="1"/>
    <col min="7689" max="7692" width="12" style="12" customWidth="1"/>
    <col min="7693" max="7693" width="10.7109375" style="12" customWidth="1"/>
    <col min="7694" max="7694" width="13.5703125" style="12" customWidth="1"/>
    <col min="7695" max="7695" width="12.140625" style="12" customWidth="1"/>
    <col min="7696" max="7698" width="12.5703125" style="12" customWidth="1"/>
    <col min="7699" max="7699" width="14.42578125" style="12" customWidth="1"/>
    <col min="7700" max="7935" width="9.140625" style="12"/>
    <col min="7936" max="7936" width="6" style="12" customWidth="1"/>
    <col min="7937" max="7937" width="17" style="12" customWidth="1"/>
    <col min="7938" max="7938" width="12.5703125" style="12" customWidth="1"/>
    <col min="7939" max="7939" width="11.42578125" style="12" customWidth="1"/>
    <col min="7940" max="7940" width="11.28515625" style="12" customWidth="1"/>
    <col min="7941" max="7941" width="14.140625" style="12" customWidth="1"/>
    <col min="7942" max="7942" width="13.28515625" style="12" customWidth="1"/>
    <col min="7943" max="7943" width="12.5703125" style="12" customWidth="1"/>
    <col min="7944" max="7944" width="13" style="12" customWidth="1"/>
    <col min="7945" max="7948" width="12" style="12" customWidth="1"/>
    <col min="7949" max="7949" width="10.7109375" style="12" customWidth="1"/>
    <col min="7950" max="7950" width="13.5703125" style="12" customWidth="1"/>
    <col min="7951" max="7951" width="12.140625" style="12" customWidth="1"/>
    <col min="7952" max="7954" width="12.5703125" style="12" customWidth="1"/>
    <col min="7955" max="7955" width="14.42578125" style="12" customWidth="1"/>
    <col min="7956" max="8191" width="9.140625" style="12"/>
    <col min="8192" max="8192" width="6" style="12" customWidth="1"/>
    <col min="8193" max="8193" width="17" style="12" customWidth="1"/>
    <col min="8194" max="8194" width="12.5703125" style="12" customWidth="1"/>
    <col min="8195" max="8195" width="11.42578125" style="12" customWidth="1"/>
    <col min="8196" max="8196" width="11.28515625" style="12" customWidth="1"/>
    <col min="8197" max="8197" width="14.140625" style="12" customWidth="1"/>
    <col min="8198" max="8198" width="13.28515625" style="12" customWidth="1"/>
    <col min="8199" max="8199" width="12.5703125" style="12" customWidth="1"/>
    <col min="8200" max="8200" width="13" style="12" customWidth="1"/>
    <col min="8201" max="8204" width="12" style="12" customWidth="1"/>
    <col min="8205" max="8205" width="10.7109375" style="12" customWidth="1"/>
    <col min="8206" max="8206" width="13.5703125" style="12" customWidth="1"/>
    <col min="8207" max="8207" width="12.140625" style="12" customWidth="1"/>
    <col min="8208" max="8210" width="12.5703125" style="12" customWidth="1"/>
    <col min="8211" max="8211" width="14.42578125" style="12" customWidth="1"/>
    <col min="8212" max="8447" width="9.140625" style="12"/>
    <col min="8448" max="8448" width="6" style="12" customWidth="1"/>
    <col min="8449" max="8449" width="17" style="12" customWidth="1"/>
    <col min="8450" max="8450" width="12.5703125" style="12" customWidth="1"/>
    <col min="8451" max="8451" width="11.42578125" style="12" customWidth="1"/>
    <col min="8452" max="8452" width="11.28515625" style="12" customWidth="1"/>
    <col min="8453" max="8453" width="14.140625" style="12" customWidth="1"/>
    <col min="8454" max="8454" width="13.28515625" style="12" customWidth="1"/>
    <col min="8455" max="8455" width="12.5703125" style="12" customWidth="1"/>
    <col min="8456" max="8456" width="13" style="12" customWidth="1"/>
    <col min="8457" max="8460" width="12" style="12" customWidth="1"/>
    <col min="8461" max="8461" width="10.7109375" style="12" customWidth="1"/>
    <col min="8462" max="8462" width="13.5703125" style="12" customWidth="1"/>
    <col min="8463" max="8463" width="12.140625" style="12" customWidth="1"/>
    <col min="8464" max="8466" width="12.5703125" style="12" customWidth="1"/>
    <col min="8467" max="8467" width="14.42578125" style="12" customWidth="1"/>
    <col min="8468" max="8703" width="9.140625" style="12"/>
    <col min="8704" max="8704" width="6" style="12" customWidth="1"/>
    <col min="8705" max="8705" width="17" style="12" customWidth="1"/>
    <col min="8706" max="8706" width="12.5703125" style="12" customWidth="1"/>
    <col min="8707" max="8707" width="11.42578125" style="12" customWidth="1"/>
    <col min="8708" max="8708" width="11.28515625" style="12" customWidth="1"/>
    <col min="8709" max="8709" width="14.140625" style="12" customWidth="1"/>
    <col min="8710" max="8710" width="13.28515625" style="12" customWidth="1"/>
    <col min="8711" max="8711" width="12.5703125" style="12" customWidth="1"/>
    <col min="8712" max="8712" width="13" style="12" customWidth="1"/>
    <col min="8713" max="8716" width="12" style="12" customWidth="1"/>
    <col min="8717" max="8717" width="10.7109375" style="12" customWidth="1"/>
    <col min="8718" max="8718" width="13.5703125" style="12" customWidth="1"/>
    <col min="8719" max="8719" width="12.140625" style="12" customWidth="1"/>
    <col min="8720" max="8722" width="12.5703125" style="12" customWidth="1"/>
    <col min="8723" max="8723" width="14.42578125" style="12" customWidth="1"/>
    <col min="8724" max="8959" width="9.140625" style="12"/>
    <col min="8960" max="8960" width="6" style="12" customWidth="1"/>
    <col min="8961" max="8961" width="17" style="12" customWidth="1"/>
    <col min="8962" max="8962" width="12.5703125" style="12" customWidth="1"/>
    <col min="8963" max="8963" width="11.42578125" style="12" customWidth="1"/>
    <col min="8964" max="8964" width="11.28515625" style="12" customWidth="1"/>
    <col min="8965" max="8965" width="14.140625" style="12" customWidth="1"/>
    <col min="8966" max="8966" width="13.28515625" style="12" customWidth="1"/>
    <col min="8967" max="8967" width="12.5703125" style="12" customWidth="1"/>
    <col min="8968" max="8968" width="13" style="12" customWidth="1"/>
    <col min="8969" max="8972" width="12" style="12" customWidth="1"/>
    <col min="8973" max="8973" width="10.7109375" style="12" customWidth="1"/>
    <col min="8974" max="8974" width="13.5703125" style="12" customWidth="1"/>
    <col min="8975" max="8975" width="12.140625" style="12" customWidth="1"/>
    <col min="8976" max="8978" width="12.5703125" style="12" customWidth="1"/>
    <col min="8979" max="8979" width="14.42578125" style="12" customWidth="1"/>
    <col min="8980" max="9215" width="9.140625" style="12"/>
    <col min="9216" max="9216" width="6" style="12" customWidth="1"/>
    <col min="9217" max="9217" width="17" style="12" customWidth="1"/>
    <col min="9218" max="9218" width="12.5703125" style="12" customWidth="1"/>
    <col min="9219" max="9219" width="11.42578125" style="12" customWidth="1"/>
    <col min="9220" max="9220" width="11.28515625" style="12" customWidth="1"/>
    <col min="9221" max="9221" width="14.140625" style="12" customWidth="1"/>
    <col min="9222" max="9222" width="13.28515625" style="12" customWidth="1"/>
    <col min="9223" max="9223" width="12.5703125" style="12" customWidth="1"/>
    <col min="9224" max="9224" width="13" style="12" customWidth="1"/>
    <col min="9225" max="9228" width="12" style="12" customWidth="1"/>
    <col min="9229" max="9229" width="10.7109375" style="12" customWidth="1"/>
    <col min="9230" max="9230" width="13.5703125" style="12" customWidth="1"/>
    <col min="9231" max="9231" width="12.140625" style="12" customWidth="1"/>
    <col min="9232" max="9234" width="12.5703125" style="12" customWidth="1"/>
    <col min="9235" max="9235" width="14.42578125" style="12" customWidth="1"/>
    <col min="9236" max="9471" width="9.140625" style="12"/>
    <col min="9472" max="9472" width="6" style="12" customWidth="1"/>
    <col min="9473" max="9473" width="17" style="12" customWidth="1"/>
    <col min="9474" max="9474" width="12.5703125" style="12" customWidth="1"/>
    <col min="9475" max="9475" width="11.42578125" style="12" customWidth="1"/>
    <col min="9476" max="9476" width="11.28515625" style="12" customWidth="1"/>
    <col min="9477" max="9477" width="14.140625" style="12" customWidth="1"/>
    <col min="9478" max="9478" width="13.28515625" style="12" customWidth="1"/>
    <col min="9479" max="9479" width="12.5703125" style="12" customWidth="1"/>
    <col min="9480" max="9480" width="13" style="12" customWidth="1"/>
    <col min="9481" max="9484" width="12" style="12" customWidth="1"/>
    <col min="9485" max="9485" width="10.7109375" style="12" customWidth="1"/>
    <col min="9486" max="9486" width="13.5703125" style="12" customWidth="1"/>
    <col min="9487" max="9487" width="12.140625" style="12" customWidth="1"/>
    <col min="9488" max="9490" width="12.5703125" style="12" customWidth="1"/>
    <col min="9491" max="9491" width="14.42578125" style="12" customWidth="1"/>
    <col min="9492" max="9727" width="9.140625" style="12"/>
    <col min="9728" max="9728" width="6" style="12" customWidth="1"/>
    <col min="9729" max="9729" width="17" style="12" customWidth="1"/>
    <col min="9730" max="9730" width="12.5703125" style="12" customWidth="1"/>
    <col min="9731" max="9731" width="11.42578125" style="12" customWidth="1"/>
    <col min="9732" max="9732" width="11.28515625" style="12" customWidth="1"/>
    <col min="9733" max="9733" width="14.140625" style="12" customWidth="1"/>
    <col min="9734" max="9734" width="13.28515625" style="12" customWidth="1"/>
    <col min="9735" max="9735" width="12.5703125" style="12" customWidth="1"/>
    <col min="9736" max="9736" width="13" style="12" customWidth="1"/>
    <col min="9737" max="9740" width="12" style="12" customWidth="1"/>
    <col min="9741" max="9741" width="10.7109375" style="12" customWidth="1"/>
    <col min="9742" max="9742" width="13.5703125" style="12" customWidth="1"/>
    <col min="9743" max="9743" width="12.140625" style="12" customWidth="1"/>
    <col min="9744" max="9746" width="12.5703125" style="12" customWidth="1"/>
    <col min="9747" max="9747" width="14.42578125" style="12" customWidth="1"/>
    <col min="9748" max="9983" width="9.140625" style="12"/>
    <col min="9984" max="9984" width="6" style="12" customWidth="1"/>
    <col min="9985" max="9985" width="17" style="12" customWidth="1"/>
    <col min="9986" max="9986" width="12.5703125" style="12" customWidth="1"/>
    <col min="9987" max="9987" width="11.42578125" style="12" customWidth="1"/>
    <col min="9988" max="9988" width="11.28515625" style="12" customWidth="1"/>
    <col min="9989" max="9989" width="14.140625" style="12" customWidth="1"/>
    <col min="9990" max="9990" width="13.28515625" style="12" customWidth="1"/>
    <col min="9991" max="9991" width="12.5703125" style="12" customWidth="1"/>
    <col min="9992" max="9992" width="13" style="12" customWidth="1"/>
    <col min="9993" max="9996" width="12" style="12" customWidth="1"/>
    <col min="9997" max="9997" width="10.7109375" style="12" customWidth="1"/>
    <col min="9998" max="9998" width="13.5703125" style="12" customWidth="1"/>
    <col min="9999" max="9999" width="12.140625" style="12" customWidth="1"/>
    <col min="10000" max="10002" width="12.5703125" style="12" customWidth="1"/>
    <col min="10003" max="10003" width="14.42578125" style="12" customWidth="1"/>
    <col min="10004" max="10239" width="9.140625" style="12"/>
    <col min="10240" max="10240" width="6" style="12" customWidth="1"/>
    <col min="10241" max="10241" width="17" style="12" customWidth="1"/>
    <col min="10242" max="10242" width="12.5703125" style="12" customWidth="1"/>
    <col min="10243" max="10243" width="11.42578125" style="12" customWidth="1"/>
    <col min="10244" max="10244" width="11.28515625" style="12" customWidth="1"/>
    <col min="10245" max="10245" width="14.140625" style="12" customWidth="1"/>
    <col min="10246" max="10246" width="13.28515625" style="12" customWidth="1"/>
    <col min="10247" max="10247" width="12.5703125" style="12" customWidth="1"/>
    <col min="10248" max="10248" width="13" style="12" customWidth="1"/>
    <col min="10249" max="10252" width="12" style="12" customWidth="1"/>
    <col min="10253" max="10253" width="10.7109375" style="12" customWidth="1"/>
    <col min="10254" max="10254" width="13.5703125" style="12" customWidth="1"/>
    <col min="10255" max="10255" width="12.140625" style="12" customWidth="1"/>
    <col min="10256" max="10258" width="12.5703125" style="12" customWidth="1"/>
    <col min="10259" max="10259" width="14.42578125" style="12" customWidth="1"/>
    <col min="10260" max="10495" width="9.140625" style="12"/>
    <col min="10496" max="10496" width="6" style="12" customWidth="1"/>
    <col min="10497" max="10497" width="17" style="12" customWidth="1"/>
    <col min="10498" max="10498" width="12.5703125" style="12" customWidth="1"/>
    <col min="10499" max="10499" width="11.42578125" style="12" customWidth="1"/>
    <col min="10500" max="10500" width="11.28515625" style="12" customWidth="1"/>
    <col min="10501" max="10501" width="14.140625" style="12" customWidth="1"/>
    <col min="10502" max="10502" width="13.28515625" style="12" customWidth="1"/>
    <col min="10503" max="10503" width="12.5703125" style="12" customWidth="1"/>
    <col min="10504" max="10504" width="13" style="12" customWidth="1"/>
    <col min="10505" max="10508" width="12" style="12" customWidth="1"/>
    <col min="10509" max="10509" width="10.7109375" style="12" customWidth="1"/>
    <col min="10510" max="10510" width="13.5703125" style="12" customWidth="1"/>
    <col min="10511" max="10511" width="12.140625" style="12" customWidth="1"/>
    <col min="10512" max="10514" width="12.5703125" style="12" customWidth="1"/>
    <col min="10515" max="10515" width="14.42578125" style="12" customWidth="1"/>
    <col min="10516" max="10751" width="9.140625" style="12"/>
    <col min="10752" max="10752" width="6" style="12" customWidth="1"/>
    <col min="10753" max="10753" width="17" style="12" customWidth="1"/>
    <col min="10754" max="10754" width="12.5703125" style="12" customWidth="1"/>
    <col min="10755" max="10755" width="11.42578125" style="12" customWidth="1"/>
    <col min="10756" max="10756" width="11.28515625" style="12" customWidth="1"/>
    <col min="10757" max="10757" width="14.140625" style="12" customWidth="1"/>
    <col min="10758" max="10758" width="13.28515625" style="12" customWidth="1"/>
    <col min="10759" max="10759" width="12.5703125" style="12" customWidth="1"/>
    <col min="10760" max="10760" width="13" style="12" customWidth="1"/>
    <col min="10761" max="10764" width="12" style="12" customWidth="1"/>
    <col min="10765" max="10765" width="10.7109375" style="12" customWidth="1"/>
    <col min="10766" max="10766" width="13.5703125" style="12" customWidth="1"/>
    <col min="10767" max="10767" width="12.140625" style="12" customWidth="1"/>
    <col min="10768" max="10770" width="12.5703125" style="12" customWidth="1"/>
    <col min="10771" max="10771" width="14.42578125" style="12" customWidth="1"/>
    <col min="10772" max="11007" width="9.140625" style="12"/>
    <col min="11008" max="11008" width="6" style="12" customWidth="1"/>
    <col min="11009" max="11009" width="17" style="12" customWidth="1"/>
    <col min="11010" max="11010" width="12.5703125" style="12" customWidth="1"/>
    <col min="11011" max="11011" width="11.42578125" style="12" customWidth="1"/>
    <col min="11012" max="11012" width="11.28515625" style="12" customWidth="1"/>
    <col min="11013" max="11013" width="14.140625" style="12" customWidth="1"/>
    <col min="11014" max="11014" width="13.28515625" style="12" customWidth="1"/>
    <col min="11015" max="11015" width="12.5703125" style="12" customWidth="1"/>
    <col min="11016" max="11016" width="13" style="12" customWidth="1"/>
    <col min="11017" max="11020" width="12" style="12" customWidth="1"/>
    <col min="11021" max="11021" width="10.7109375" style="12" customWidth="1"/>
    <col min="11022" max="11022" width="13.5703125" style="12" customWidth="1"/>
    <col min="11023" max="11023" width="12.140625" style="12" customWidth="1"/>
    <col min="11024" max="11026" width="12.5703125" style="12" customWidth="1"/>
    <col min="11027" max="11027" width="14.42578125" style="12" customWidth="1"/>
    <col min="11028" max="11263" width="9.140625" style="12"/>
    <col min="11264" max="11264" width="6" style="12" customWidth="1"/>
    <col min="11265" max="11265" width="17" style="12" customWidth="1"/>
    <col min="11266" max="11266" width="12.5703125" style="12" customWidth="1"/>
    <col min="11267" max="11267" width="11.42578125" style="12" customWidth="1"/>
    <col min="11268" max="11268" width="11.28515625" style="12" customWidth="1"/>
    <col min="11269" max="11269" width="14.140625" style="12" customWidth="1"/>
    <col min="11270" max="11270" width="13.28515625" style="12" customWidth="1"/>
    <col min="11271" max="11271" width="12.5703125" style="12" customWidth="1"/>
    <col min="11272" max="11272" width="13" style="12" customWidth="1"/>
    <col min="11273" max="11276" width="12" style="12" customWidth="1"/>
    <col min="11277" max="11277" width="10.7109375" style="12" customWidth="1"/>
    <col min="11278" max="11278" width="13.5703125" style="12" customWidth="1"/>
    <col min="11279" max="11279" width="12.140625" style="12" customWidth="1"/>
    <col min="11280" max="11282" width="12.5703125" style="12" customWidth="1"/>
    <col min="11283" max="11283" width="14.42578125" style="12" customWidth="1"/>
    <col min="11284" max="11519" width="9.140625" style="12"/>
    <col min="11520" max="11520" width="6" style="12" customWidth="1"/>
    <col min="11521" max="11521" width="17" style="12" customWidth="1"/>
    <col min="11522" max="11522" width="12.5703125" style="12" customWidth="1"/>
    <col min="11523" max="11523" width="11.42578125" style="12" customWidth="1"/>
    <col min="11524" max="11524" width="11.28515625" style="12" customWidth="1"/>
    <col min="11525" max="11525" width="14.140625" style="12" customWidth="1"/>
    <col min="11526" max="11526" width="13.28515625" style="12" customWidth="1"/>
    <col min="11527" max="11527" width="12.5703125" style="12" customWidth="1"/>
    <col min="11528" max="11528" width="13" style="12" customWidth="1"/>
    <col min="11529" max="11532" width="12" style="12" customWidth="1"/>
    <col min="11533" max="11533" width="10.7109375" style="12" customWidth="1"/>
    <col min="11534" max="11534" width="13.5703125" style="12" customWidth="1"/>
    <col min="11535" max="11535" width="12.140625" style="12" customWidth="1"/>
    <col min="11536" max="11538" width="12.5703125" style="12" customWidth="1"/>
    <col min="11539" max="11539" width="14.42578125" style="12" customWidth="1"/>
    <col min="11540" max="11775" width="9.140625" style="12"/>
    <col min="11776" max="11776" width="6" style="12" customWidth="1"/>
    <col min="11777" max="11777" width="17" style="12" customWidth="1"/>
    <col min="11778" max="11778" width="12.5703125" style="12" customWidth="1"/>
    <col min="11779" max="11779" width="11.42578125" style="12" customWidth="1"/>
    <col min="11780" max="11780" width="11.28515625" style="12" customWidth="1"/>
    <col min="11781" max="11781" width="14.140625" style="12" customWidth="1"/>
    <col min="11782" max="11782" width="13.28515625" style="12" customWidth="1"/>
    <col min="11783" max="11783" width="12.5703125" style="12" customWidth="1"/>
    <col min="11784" max="11784" width="13" style="12" customWidth="1"/>
    <col min="11785" max="11788" width="12" style="12" customWidth="1"/>
    <col min="11789" max="11789" width="10.7109375" style="12" customWidth="1"/>
    <col min="11790" max="11790" width="13.5703125" style="12" customWidth="1"/>
    <col min="11791" max="11791" width="12.140625" style="12" customWidth="1"/>
    <col min="11792" max="11794" width="12.5703125" style="12" customWidth="1"/>
    <col min="11795" max="11795" width="14.42578125" style="12" customWidth="1"/>
    <col min="11796" max="12031" width="9.140625" style="12"/>
    <col min="12032" max="12032" width="6" style="12" customWidth="1"/>
    <col min="12033" max="12033" width="17" style="12" customWidth="1"/>
    <col min="12034" max="12034" width="12.5703125" style="12" customWidth="1"/>
    <col min="12035" max="12035" width="11.42578125" style="12" customWidth="1"/>
    <col min="12036" max="12036" width="11.28515625" style="12" customWidth="1"/>
    <col min="12037" max="12037" width="14.140625" style="12" customWidth="1"/>
    <col min="12038" max="12038" width="13.28515625" style="12" customWidth="1"/>
    <col min="12039" max="12039" width="12.5703125" style="12" customWidth="1"/>
    <col min="12040" max="12040" width="13" style="12" customWidth="1"/>
    <col min="12041" max="12044" width="12" style="12" customWidth="1"/>
    <col min="12045" max="12045" width="10.7109375" style="12" customWidth="1"/>
    <col min="12046" max="12046" width="13.5703125" style="12" customWidth="1"/>
    <col min="12047" max="12047" width="12.140625" style="12" customWidth="1"/>
    <col min="12048" max="12050" width="12.5703125" style="12" customWidth="1"/>
    <col min="12051" max="12051" width="14.42578125" style="12" customWidth="1"/>
    <col min="12052" max="12287" width="9.140625" style="12"/>
    <col min="12288" max="12288" width="6" style="12" customWidth="1"/>
    <col min="12289" max="12289" width="17" style="12" customWidth="1"/>
    <col min="12290" max="12290" width="12.5703125" style="12" customWidth="1"/>
    <col min="12291" max="12291" width="11.42578125" style="12" customWidth="1"/>
    <col min="12292" max="12292" width="11.28515625" style="12" customWidth="1"/>
    <col min="12293" max="12293" width="14.140625" style="12" customWidth="1"/>
    <col min="12294" max="12294" width="13.28515625" style="12" customWidth="1"/>
    <col min="12295" max="12295" width="12.5703125" style="12" customWidth="1"/>
    <col min="12296" max="12296" width="13" style="12" customWidth="1"/>
    <col min="12297" max="12300" width="12" style="12" customWidth="1"/>
    <col min="12301" max="12301" width="10.7109375" style="12" customWidth="1"/>
    <col min="12302" max="12302" width="13.5703125" style="12" customWidth="1"/>
    <col min="12303" max="12303" width="12.140625" style="12" customWidth="1"/>
    <col min="12304" max="12306" width="12.5703125" style="12" customWidth="1"/>
    <col min="12307" max="12307" width="14.42578125" style="12" customWidth="1"/>
    <col min="12308" max="12543" width="9.140625" style="12"/>
    <col min="12544" max="12544" width="6" style="12" customWidth="1"/>
    <col min="12545" max="12545" width="17" style="12" customWidth="1"/>
    <col min="12546" max="12546" width="12.5703125" style="12" customWidth="1"/>
    <col min="12547" max="12547" width="11.42578125" style="12" customWidth="1"/>
    <col min="12548" max="12548" width="11.28515625" style="12" customWidth="1"/>
    <col min="12549" max="12549" width="14.140625" style="12" customWidth="1"/>
    <col min="12550" max="12550" width="13.28515625" style="12" customWidth="1"/>
    <col min="12551" max="12551" width="12.5703125" style="12" customWidth="1"/>
    <col min="12552" max="12552" width="13" style="12" customWidth="1"/>
    <col min="12553" max="12556" width="12" style="12" customWidth="1"/>
    <col min="12557" max="12557" width="10.7109375" style="12" customWidth="1"/>
    <col min="12558" max="12558" width="13.5703125" style="12" customWidth="1"/>
    <col min="12559" max="12559" width="12.140625" style="12" customWidth="1"/>
    <col min="12560" max="12562" width="12.5703125" style="12" customWidth="1"/>
    <col min="12563" max="12563" width="14.42578125" style="12" customWidth="1"/>
    <col min="12564" max="12799" width="9.140625" style="12"/>
    <col min="12800" max="12800" width="6" style="12" customWidth="1"/>
    <col min="12801" max="12801" width="17" style="12" customWidth="1"/>
    <col min="12802" max="12802" width="12.5703125" style="12" customWidth="1"/>
    <col min="12803" max="12803" width="11.42578125" style="12" customWidth="1"/>
    <col min="12804" max="12804" width="11.28515625" style="12" customWidth="1"/>
    <col min="12805" max="12805" width="14.140625" style="12" customWidth="1"/>
    <col min="12806" max="12806" width="13.28515625" style="12" customWidth="1"/>
    <col min="12807" max="12807" width="12.5703125" style="12" customWidth="1"/>
    <col min="12808" max="12808" width="13" style="12" customWidth="1"/>
    <col min="12809" max="12812" width="12" style="12" customWidth="1"/>
    <col min="12813" max="12813" width="10.7109375" style="12" customWidth="1"/>
    <col min="12814" max="12814" width="13.5703125" style="12" customWidth="1"/>
    <col min="12815" max="12815" width="12.140625" style="12" customWidth="1"/>
    <col min="12816" max="12818" width="12.5703125" style="12" customWidth="1"/>
    <col min="12819" max="12819" width="14.42578125" style="12" customWidth="1"/>
    <col min="12820" max="13055" width="9.140625" style="12"/>
    <col min="13056" max="13056" width="6" style="12" customWidth="1"/>
    <col min="13057" max="13057" width="17" style="12" customWidth="1"/>
    <col min="13058" max="13058" width="12.5703125" style="12" customWidth="1"/>
    <col min="13059" max="13059" width="11.42578125" style="12" customWidth="1"/>
    <col min="13060" max="13060" width="11.28515625" style="12" customWidth="1"/>
    <col min="13061" max="13061" width="14.140625" style="12" customWidth="1"/>
    <col min="13062" max="13062" width="13.28515625" style="12" customWidth="1"/>
    <col min="13063" max="13063" width="12.5703125" style="12" customWidth="1"/>
    <col min="13064" max="13064" width="13" style="12" customWidth="1"/>
    <col min="13065" max="13068" width="12" style="12" customWidth="1"/>
    <col min="13069" max="13069" width="10.7109375" style="12" customWidth="1"/>
    <col min="13070" max="13070" width="13.5703125" style="12" customWidth="1"/>
    <col min="13071" max="13071" width="12.140625" style="12" customWidth="1"/>
    <col min="13072" max="13074" width="12.5703125" style="12" customWidth="1"/>
    <col min="13075" max="13075" width="14.42578125" style="12" customWidth="1"/>
    <col min="13076" max="13311" width="9.140625" style="12"/>
    <col min="13312" max="13312" width="6" style="12" customWidth="1"/>
    <col min="13313" max="13313" width="17" style="12" customWidth="1"/>
    <col min="13314" max="13314" width="12.5703125" style="12" customWidth="1"/>
    <col min="13315" max="13315" width="11.42578125" style="12" customWidth="1"/>
    <col min="13316" max="13316" width="11.28515625" style="12" customWidth="1"/>
    <col min="13317" max="13317" width="14.140625" style="12" customWidth="1"/>
    <col min="13318" max="13318" width="13.28515625" style="12" customWidth="1"/>
    <col min="13319" max="13319" width="12.5703125" style="12" customWidth="1"/>
    <col min="13320" max="13320" width="13" style="12" customWidth="1"/>
    <col min="13321" max="13324" width="12" style="12" customWidth="1"/>
    <col min="13325" max="13325" width="10.7109375" style="12" customWidth="1"/>
    <col min="13326" max="13326" width="13.5703125" style="12" customWidth="1"/>
    <col min="13327" max="13327" width="12.140625" style="12" customWidth="1"/>
    <col min="13328" max="13330" width="12.5703125" style="12" customWidth="1"/>
    <col min="13331" max="13331" width="14.42578125" style="12" customWidth="1"/>
    <col min="13332" max="13567" width="9.140625" style="12"/>
    <col min="13568" max="13568" width="6" style="12" customWidth="1"/>
    <col min="13569" max="13569" width="17" style="12" customWidth="1"/>
    <col min="13570" max="13570" width="12.5703125" style="12" customWidth="1"/>
    <col min="13571" max="13571" width="11.42578125" style="12" customWidth="1"/>
    <col min="13572" max="13572" width="11.28515625" style="12" customWidth="1"/>
    <col min="13573" max="13573" width="14.140625" style="12" customWidth="1"/>
    <col min="13574" max="13574" width="13.28515625" style="12" customWidth="1"/>
    <col min="13575" max="13575" width="12.5703125" style="12" customWidth="1"/>
    <col min="13576" max="13576" width="13" style="12" customWidth="1"/>
    <col min="13577" max="13580" width="12" style="12" customWidth="1"/>
    <col min="13581" max="13581" width="10.7109375" style="12" customWidth="1"/>
    <col min="13582" max="13582" width="13.5703125" style="12" customWidth="1"/>
    <col min="13583" max="13583" width="12.140625" style="12" customWidth="1"/>
    <col min="13584" max="13586" width="12.5703125" style="12" customWidth="1"/>
    <col min="13587" max="13587" width="14.42578125" style="12" customWidth="1"/>
    <col min="13588" max="13823" width="9.140625" style="12"/>
    <col min="13824" max="13824" width="6" style="12" customWidth="1"/>
    <col min="13825" max="13825" width="17" style="12" customWidth="1"/>
    <col min="13826" max="13826" width="12.5703125" style="12" customWidth="1"/>
    <col min="13827" max="13827" width="11.42578125" style="12" customWidth="1"/>
    <col min="13828" max="13828" width="11.28515625" style="12" customWidth="1"/>
    <col min="13829" max="13829" width="14.140625" style="12" customWidth="1"/>
    <col min="13830" max="13830" width="13.28515625" style="12" customWidth="1"/>
    <col min="13831" max="13831" width="12.5703125" style="12" customWidth="1"/>
    <col min="13832" max="13832" width="13" style="12" customWidth="1"/>
    <col min="13833" max="13836" width="12" style="12" customWidth="1"/>
    <col min="13837" max="13837" width="10.7109375" style="12" customWidth="1"/>
    <col min="13838" max="13838" width="13.5703125" style="12" customWidth="1"/>
    <col min="13839" max="13839" width="12.140625" style="12" customWidth="1"/>
    <col min="13840" max="13842" width="12.5703125" style="12" customWidth="1"/>
    <col min="13843" max="13843" width="14.42578125" style="12" customWidth="1"/>
    <col min="13844" max="14079" width="9.140625" style="12"/>
    <col min="14080" max="14080" width="6" style="12" customWidth="1"/>
    <col min="14081" max="14081" width="17" style="12" customWidth="1"/>
    <col min="14082" max="14082" width="12.5703125" style="12" customWidth="1"/>
    <col min="14083" max="14083" width="11.42578125" style="12" customWidth="1"/>
    <col min="14084" max="14084" width="11.28515625" style="12" customWidth="1"/>
    <col min="14085" max="14085" width="14.140625" style="12" customWidth="1"/>
    <col min="14086" max="14086" width="13.28515625" style="12" customWidth="1"/>
    <col min="14087" max="14087" width="12.5703125" style="12" customWidth="1"/>
    <col min="14088" max="14088" width="13" style="12" customWidth="1"/>
    <col min="14089" max="14092" width="12" style="12" customWidth="1"/>
    <col min="14093" max="14093" width="10.7109375" style="12" customWidth="1"/>
    <col min="14094" max="14094" width="13.5703125" style="12" customWidth="1"/>
    <col min="14095" max="14095" width="12.140625" style="12" customWidth="1"/>
    <col min="14096" max="14098" width="12.5703125" style="12" customWidth="1"/>
    <col min="14099" max="14099" width="14.42578125" style="12" customWidth="1"/>
    <col min="14100" max="14335" width="9.140625" style="12"/>
    <col min="14336" max="14336" width="6" style="12" customWidth="1"/>
    <col min="14337" max="14337" width="17" style="12" customWidth="1"/>
    <col min="14338" max="14338" width="12.5703125" style="12" customWidth="1"/>
    <col min="14339" max="14339" width="11.42578125" style="12" customWidth="1"/>
    <col min="14340" max="14340" width="11.28515625" style="12" customWidth="1"/>
    <col min="14341" max="14341" width="14.140625" style="12" customWidth="1"/>
    <col min="14342" max="14342" width="13.28515625" style="12" customWidth="1"/>
    <col min="14343" max="14343" width="12.5703125" style="12" customWidth="1"/>
    <col min="14344" max="14344" width="13" style="12" customWidth="1"/>
    <col min="14345" max="14348" width="12" style="12" customWidth="1"/>
    <col min="14349" max="14349" width="10.7109375" style="12" customWidth="1"/>
    <col min="14350" max="14350" width="13.5703125" style="12" customWidth="1"/>
    <col min="14351" max="14351" width="12.140625" style="12" customWidth="1"/>
    <col min="14352" max="14354" width="12.5703125" style="12" customWidth="1"/>
    <col min="14355" max="14355" width="14.42578125" style="12" customWidth="1"/>
    <col min="14356" max="14591" width="9.140625" style="12"/>
    <col min="14592" max="14592" width="6" style="12" customWidth="1"/>
    <col min="14593" max="14593" width="17" style="12" customWidth="1"/>
    <col min="14594" max="14594" width="12.5703125" style="12" customWidth="1"/>
    <col min="14595" max="14595" width="11.42578125" style="12" customWidth="1"/>
    <col min="14596" max="14596" width="11.28515625" style="12" customWidth="1"/>
    <col min="14597" max="14597" width="14.140625" style="12" customWidth="1"/>
    <col min="14598" max="14598" width="13.28515625" style="12" customWidth="1"/>
    <col min="14599" max="14599" width="12.5703125" style="12" customWidth="1"/>
    <col min="14600" max="14600" width="13" style="12" customWidth="1"/>
    <col min="14601" max="14604" width="12" style="12" customWidth="1"/>
    <col min="14605" max="14605" width="10.7109375" style="12" customWidth="1"/>
    <col min="14606" max="14606" width="13.5703125" style="12" customWidth="1"/>
    <col min="14607" max="14607" width="12.140625" style="12" customWidth="1"/>
    <col min="14608" max="14610" width="12.5703125" style="12" customWidth="1"/>
    <col min="14611" max="14611" width="14.42578125" style="12" customWidth="1"/>
    <col min="14612" max="14847" width="9.140625" style="12"/>
    <col min="14848" max="14848" width="6" style="12" customWidth="1"/>
    <col min="14849" max="14849" width="17" style="12" customWidth="1"/>
    <col min="14850" max="14850" width="12.5703125" style="12" customWidth="1"/>
    <col min="14851" max="14851" width="11.42578125" style="12" customWidth="1"/>
    <col min="14852" max="14852" width="11.28515625" style="12" customWidth="1"/>
    <col min="14853" max="14853" width="14.140625" style="12" customWidth="1"/>
    <col min="14854" max="14854" width="13.28515625" style="12" customWidth="1"/>
    <col min="14855" max="14855" width="12.5703125" style="12" customWidth="1"/>
    <col min="14856" max="14856" width="13" style="12" customWidth="1"/>
    <col min="14857" max="14860" width="12" style="12" customWidth="1"/>
    <col min="14861" max="14861" width="10.7109375" style="12" customWidth="1"/>
    <col min="14862" max="14862" width="13.5703125" style="12" customWidth="1"/>
    <col min="14863" max="14863" width="12.140625" style="12" customWidth="1"/>
    <col min="14864" max="14866" width="12.5703125" style="12" customWidth="1"/>
    <col min="14867" max="14867" width="14.42578125" style="12" customWidth="1"/>
    <col min="14868" max="15103" width="9.140625" style="12"/>
    <col min="15104" max="15104" width="6" style="12" customWidth="1"/>
    <col min="15105" max="15105" width="17" style="12" customWidth="1"/>
    <col min="15106" max="15106" width="12.5703125" style="12" customWidth="1"/>
    <col min="15107" max="15107" width="11.42578125" style="12" customWidth="1"/>
    <col min="15108" max="15108" width="11.28515625" style="12" customWidth="1"/>
    <col min="15109" max="15109" width="14.140625" style="12" customWidth="1"/>
    <col min="15110" max="15110" width="13.28515625" style="12" customWidth="1"/>
    <col min="15111" max="15111" width="12.5703125" style="12" customWidth="1"/>
    <col min="15112" max="15112" width="13" style="12" customWidth="1"/>
    <col min="15113" max="15116" width="12" style="12" customWidth="1"/>
    <col min="15117" max="15117" width="10.7109375" style="12" customWidth="1"/>
    <col min="15118" max="15118" width="13.5703125" style="12" customWidth="1"/>
    <col min="15119" max="15119" width="12.140625" style="12" customWidth="1"/>
    <col min="15120" max="15122" width="12.5703125" style="12" customWidth="1"/>
    <col min="15123" max="15123" width="14.42578125" style="12" customWidth="1"/>
    <col min="15124" max="15359" width="9.140625" style="12"/>
    <col min="15360" max="15360" width="6" style="12" customWidth="1"/>
    <col min="15361" max="15361" width="17" style="12" customWidth="1"/>
    <col min="15362" max="15362" width="12.5703125" style="12" customWidth="1"/>
    <col min="15363" max="15363" width="11.42578125" style="12" customWidth="1"/>
    <col min="15364" max="15364" width="11.28515625" style="12" customWidth="1"/>
    <col min="15365" max="15365" width="14.140625" style="12" customWidth="1"/>
    <col min="15366" max="15366" width="13.28515625" style="12" customWidth="1"/>
    <col min="15367" max="15367" width="12.5703125" style="12" customWidth="1"/>
    <col min="15368" max="15368" width="13" style="12" customWidth="1"/>
    <col min="15369" max="15372" width="12" style="12" customWidth="1"/>
    <col min="15373" max="15373" width="10.7109375" style="12" customWidth="1"/>
    <col min="15374" max="15374" width="13.5703125" style="12" customWidth="1"/>
    <col min="15375" max="15375" width="12.140625" style="12" customWidth="1"/>
    <col min="15376" max="15378" width="12.5703125" style="12" customWidth="1"/>
    <col min="15379" max="15379" width="14.42578125" style="12" customWidth="1"/>
    <col min="15380" max="15615" width="9.140625" style="12"/>
    <col min="15616" max="15616" width="6" style="12" customWidth="1"/>
    <col min="15617" max="15617" width="17" style="12" customWidth="1"/>
    <col min="15618" max="15618" width="12.5703125" style="12" customWidth="1"/>
    <col min="15619" max="15619" width="11.42578125" style="12" customWidth="1"/>
    <col min="15620" max="15620" width="11.28515625" style="12" customWidth="1"/>
    <col min="15621" max="15621" width="14.140625" style="12" customWidth="1"/>
    <col min="15622" max="15622" width="13.28515625" style="12" customWidth="1"/>
    <col min="15623" max="15623" width="12.5703125" style="12" customWidth="1"/>
    <col min="15624" max="15624" width="13" style="12" customWidth="1"/>
    <col min="15625" max="15628" width="12" style="12" customWidth="1"/>
    <col min="15629" max="15629" width="10.7109375" style="12" customWidth="1"/>
    <col min="15630" max="15630" width="13.5703125" style="12" customWidth="1"/>
    <col min="15631" max="15631" width="12.140625" style="12" customWidth="1"/>
    <col min="15632" max="15634" width="12.5703125" style="12" customWidth="1"/>
    <col min="15635" max="15635" width="14.42578125" style="12" customWidth="1"/>
    <col min="15636" max="15871" width="9.140625" style="12"/>
    <col min="15872" max="15872" width="6" style="12" customWidth="1"/>
    <col min="15873" max="15873" width="17" style="12" customWidth="1"/>
    <col min="15874" max="15874" width="12.5703125" style="12" customWidth="1"/>
    <col min="15875" max="15875" width="11.42578125" style="12" customWidth="1"/>
    <col min="15876" max="15876" width="11.28515625" style="12" customWidth="1"/>
    <col min="15877" max="15877" width="14.140625" style="12" customWidth="1"/>
    <col min="15878" max="15878" width="13.28515625" style="12" customWidth="1"/>
    <col min="15879" max="15879" width="12.5703125" style="12" customWidth="1"/>
    <col min="15880" max="15880" width="13" style="12" customWidth="1"/>
    <col min="15881" max="15884" width="12" style="12" customWidth="1"/>
    <col min="15885" max="15885" width="10.7109375" style="12" customWidth="1"/>
    <col min="15886" max="15886" width="13.5703125" style="12" customWidth="1"/>
    <col min="15887" max="15887" width="12.140625" style="12" customWidth="1"/>
    <col min="15888" max="15890" width="12.5703125" style="12" customWidth="1"/>
    <col min="15891" max="15891" width="14.42578125" style="12" customWidth="1"/>
    <col min="15892" max="16127" width="9.140625" style="12"/>
    <col min="16128" max="16128" width="6" style="12" customWidth="1"/>
    <col min="16129" max="16129" width="17" style="12" customWidth="1"/>
    <col min="16130" max="16130" width="12.5703125" style="12" customWidth="1"/>
    <col min="16131" max="16131" width="11.42578125" style="12" customWidth="1"/>
    <col min="16132" max="16132" width="11.28515625" style="12" customWidth="1"/>
    <col min="16133" max="16133" width="14.140625" style="12" customWidth="1"/>
    <col min="16134" max="16134" width="13.28515625" style="12" customWidth="1"/>
    <col min="16135" max="16135" width="12.5703125" style="12" customWidth="1"/>
    <col min="16136" max="16136" width="13" style="12" customWidth="1"/>
    <col min="16137" max="16140" width="12" style="12" customWidth="1"/>
    <col min="16141" max="16141" width="10.7109375" style="12" customWidth="1"/>
    <col min="16142" max="16142" width="13.5703125" style="12" customWidth="1"/>
    <col min="16143" max="16143" width="12.140625" style="12" customWidth="1"/>
    <col min="16144" max="16146" width="12.5703125" style="12" customWidth="1"/>
    <col min="16147" max="16147" width="14.42578125" style="12" customWidth="1"/>
    <col min="16148" max="16384" width="9.140625" style="12"/>
  </cols>
  <sheetData>
    <row r="7" spans="1:19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9" ht="15.75" x14ac:dyDescent="0.25">
      <c r="A8" s="77" t="s">
        <v>425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</row>
    <row r="9" spans="1:19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s="13" customFormat="1" x14ac:dyDescent="0.2">
      <c r="I10" s="28" t="s">
        <v>421</v>
      </c>
      <c r="J10" s="71">
        <v>2019</v>
      </c>
      <c r="K10" s="13" t="s">
        <v>422</v>
      </c>
      <c r="L10" s="71"/>
      <c r="M10" s="13" t="s">
        <v>423</v>
      </c>
    </row>
    <row r="11" spans="1:19" x14ac:dyDescent="0.2">
      <c r="E11" s="14"/>
      <c r="F11" s="14"/>
      <c r="G11" s="14"/>
      <c r="H11" s="14"/>
      <c r="I11" s="14"/>
      <c r="J11" s="14"/>
    </row>
    <row r="12" spans="1:19" x14ac:dyDescent="0.2">
      <c r="A12" s="72"/>
      <c r="B12" s="72"/>
      <c r="C12" s="72"/>
      <c r="D12" s="72"/>
      <c r="E12" s="72"/>
      <c r="F12" s="72"/>
      <c r="G12" s="72"/>
      <c r="H12" s="72"/>
      <c r="I12" s="72"/>
      <c r="J12" s="16" t="s">
        <v>218</v>
      </c>
      <c r="K12" s="73"/>
      <c r="L12" s="72"/>
      <c r="M12" s="72"/>
      <c r="N12" s="72"/>
      <c r="O12" s="72"/>
      <c r="P12" s="72"/>
      <c r="Q12" s="72"/>
      <c r="R12" s="72"/>
      <c r="S12" s="72"/>
    </row>
    <row r="13" spans="1:19" x14ac:dyDescent="0.2">
      <c r="C13" s="15"/>
      <c r="D13" s="15"/>
      <c r="H13" s="16"/>
    </row>
    <row r="14" spans="1:19" x14ac:dyDescent="0.2">
      <c r="A14" s="78" t="s">
        <v>228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17"/>
      <c r="Q14" s="17"/>
      <c r="R14" s="17"/>
      <c r="S14" s="17"/>
    </row>
    <row r="15" spans="1:19" ht="15.75" customHeight="1" x14ac:dyDescent="0.2">
      <c r="A15" s="79" t="s">
        <v>215</v>
      </c>
      <c r="B15" s="79"/>
      <c r="C15" s="79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</row>
    <row r="16" spans="1:19" ht="15.75" customHeight="1" x14ac:dyDescent="0.2">
      <c r="A16" s="79" t="s">
        <v>227</v>
      </c>
      <c r="B16" s="79"/>
      <c r="C16" s="79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</row>
    <row r="17" spans="1:19" x14ac:dyDescent="0.2">
      <c r="A17" s="18"/>
      <c r="B17" s="18"/>
      <c r="C17" s="19"/>
      <c r="D17" s="19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</row>
    <row r="18" spans="1:19" x14ac:dyDescent="0.2">
      <c r="A18" s="83" t="s">
        <v>241</v>
      </c>
      <c r="B18" s="83"/>
      <c r="C18" s="84"/>
      <c r="D18" s="85"/>
      <c r="E18" s="85"/>
      <c r="F18" s="86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</row>
    <row r="19" spans="1:19" x14ac:dyDescent="0.2">
      <c r="A19" s="21"/>
      <c r="B19" s="21"/>
      <c r="C19" s="21"/>
      <c r="D19" s="21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</row>
    <row r="20" spans="1:19" x14ac:dyDescent="0.2">
      <c r="A20" s="82" t="s">
        <v>231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</row>
    <row r="21" spans="1:19" s="13" customFormat="1" ht="12.75" customHeight="1" x14ac:dyDescent="0.2">
      <c r="A21" s="74" t="s">
        <v>224</v>
      </c>
      <c r="B21" s="74" t="s">
        <v>232</v>
      </c>
      <c r="C21" s="74" t="s">
        <v>216</v>
      </c>
      <c r="D21" s="74"/>
      <c r="E21" s="74" t="s">
        <v>233</v>
      </c>
      <c r="F21" s="81"/>
      <c r="G21" s="74" t="s">
        <v>234</v>
      </c>
      <c r="H21" s="74" t="s">
        <v>235</v>
      </c>
      <c r="I21" s="74" t="s">
        <v>236</v>
      </c>
      <c r="J21" s="74" t="s">
        <v>242</v>
      </c>
      <c r="K21" s="74" t="s">
        <v>237</v>
      </c>
      <c r="L21" s="74" t="s">
        <v>238</v>
      </c>
      <c r="M21" s="74" t="s">
        <v>243</v>
      </c>
      <c r="N21" s="74" t="s">
        <v>239</v>
      </c>
      <c r="O21" s="74" t="s">
        <v>429</v>
      </c>
      <c r="P21" s="74" t="s">
        <v>244</v>
      </c>
      <c r="Q21" s="74" t="s">
        <v>430</v>
      </c>
      <c r="R21" s="74" t="s">
        <v>0</v>
      </c>
      <c r="S21" s="74" t="s">
        <v>240</v>
      </c>
    </row>
    <row r="22" spans="1:19" s="13" customFormat="1" ht="12.75" customHeight="1" x14ac:dyDescent="0.2">
      <c r="A22" s="74"/>
      <c r="B22" s="74"/>
      <c r="C22" s="74"/>
      <c r="D22" s="74"/>
      <c r="E22" s="81"/>
      <c r="F22" s="81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</row>
    <row r="23" spans="1:19" s="13" customFormat="1" ht="78" customHeight="1" x14ac:dyDescent="0.2">
      <c r="A23" s="74"/>
      <c r="B23" s="74"/>
      <c r="C23" s="74"/>
      <c r="D23" s="74"/>
      <c r="E23" s="60" t="s">
        <v>217</v>
      </c>
      <c r="F23" s="60" t="s">
        <v>218</v>
      </c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</row>
    <row r="24" spans="1:19" s="13" customFormat="1" x14ac:dyDescent="0.2">
      <c r="A24" s="61">
        <v>1</v>
      </c>
      <c r="B24" s="61">
        <v>2</v>
      </c>
      <c r="C24" s="75">
        <v>3</v>
      </c>
      <c r="D24" s="75"/>
      <c r="E24" s="61">
        <v>4</v>
      </c>
      <c r="F24" s="61">
        <v>5</v>
      </c>
      <c r="G24" s="61">
        <v>6</v>
      </c>
      <c r="H24" s="61">
        <v>7</v>
      </c>
      <c r="I24" s="61">
        <v>8</v>
      </c>
      <c r="J24" s="61">
        <v>9</v>
      </c>
      <c r="K24" s="61">
        <v>10</v>
      </c>
      <c r="L24" s="61">
        <v>11</v>
      </c>
      <c r="M24" s="61">
        <v>12</v>
      </c>
      <c r="N24" s="61">
        <v>13</v>
      </c>
      <c r="O24" s="61">
        <v>14</v>
      </c>
      <c r="P24" s="61">
        <v>15</v>
      </c>
      <c r="Q24" s="61">
        <v>16</v>
      </c>
      <c r="R24" s="61">
        <v>17</v>
      </c>
      <c r="S24" s="61">
        <v>18</v>
      </c>
    </row>
    <row r="25" spans="1:19" s="23" customFormat="1" ht="25.5" x14ac:dyDescent="0.2">
      <c r="A25" s="47" t="s">
        <v>225</v>
      </c>
      <c r="B25" s="46" t="s">
        <v>247</v>
      </c>
      <c r="C25" s="45" t="s">
        <v>20</v>
      </c>
      <c r="D25" s="45" t="s">
        <v>222</v>
      </c>
      <c r="E25" s="46">
        <v>43350</v>
      </c>
      <c r="F25" s="45" t="s">
        <v>219</v>
      </c>
      <c r="G25" s="26">
        <v>43415</v>
      </c>
      <c r="H25" s="26">
        <v>43419</v>
      </c>
      <c r="I25" s="58">
        <f t="shared" ref="I25:I52" si="0">IF(G25&gt;0,H25-G25+1,)</f>
        <v>5</v>
      </c>
      <c r="J25" s="59">
        <f>IF(C25&gt;0,VLOOKUP(C25,'FĮ KU'!$A$2:$B$208,2,FALSE),"")</f>
        <v>218</v>
      </c>
      <c r="K25" s="59">
        <f>+'FĮ VKTMI + FĮ KTMI'!$B$3</f>
        <v>4.9800000000000004</v>
      </c>
      <c r="L25" s="59">
        <f t="shared" ref="L25:L52" si="1">IF(I25&gt;0,K25*I25,"")</f>
        <v>24.900000000000002</v>
      </c>
      <c r="M25" s="59">
        <f>+'FĮ VKTMI + FĮ KTMI'!$B$4</f>
        <v>0.21</v>
      </c>
      <c r="N25" s="59">
        <f t="shared" ref="N25:N52" si="2">IF(I25&gt;0,I25*M25,"")</f>
        <v>1.05</v>
      </c>
      <c r="O25" s="59">
        <f>IF(C25&gt;0,VLOOKUP(C25,'Dienpinigiai ir apgyvendinimas'!A:B,2,FALSE),"")</f>
        <v>61</v>
      </c>
      <c r="P25" s="59">
        <f t="shared" ref="P25:P52" si="3">IF(I25&gt;0,I25*O25,"")</f>
        <v>305</v>
      </c>
      <c r="Q25" s="59">
        <f>IF(C25&gt;0,VLOOKUP(C25,'Dienpinigiai ir apgyvendinimas'!A:C,3,FALSE),"")</f>
        <v>118.2</v>
      </c>
      <c r="R25" s="59">
        <f t="shared" ref="R25:R52" si="4">IF(I25&gt;0,(I25-1)*Q25,"")</f>
        <v>472.8</v>
      </c>
      <c r="S25" s="44">
        <f t="shared" ref="S25:S52" si="5">IF(H25&gt;0,IF(J25="Kita",(L25+N25+P25+R25),(J25+L25+N25+P25+R25)),"")</f>
        <v>1021.75</v>
      </c>
    </row>
    <row r="26" spans="1:19" s="23" customFormat="1" ht="38.25" x14ac:dyDescent="0.2">
      <c r="A26" s="47" t="s">
        <v>226</v>
      </c>
      <c r="B26" s="46" t="s">
        <v>248</v>
      </c>
      <c r="C26" s="45" t="s">
        <v>144</v>
      </c>
      <c r="D26" s="45" t="s">
        <v>223</v>
      </c>
      <c r="E26" s="46">
        <v>43407</v>
      </c>
      <c r="F26" s="45" t="s">
        <v>220</v>
      </c>
      <c r="G26" s="26">
        <v>43410</v>
      </c>
      <c r="H26" s="26">
        <v>43413</v>
      </c>
      <c r="I26" s="58">
        <f t="shared" si="0"/>
        <v>4</v>
      </c>
      <c r="J26" s="59">
        <f>IF(C26&gt;0,VLOOKUP(C26,'FĮ KU'!$A$2:$B$208,2,FALSE),"")</f>
        <v>307</v>
      </c>
      <c r="K26" s="59">
        <f>+'FĮ VKTMI + FĮ KTMI'!$B$3</f>
        <v>4.9800000000000004</v>
      </c>
      <c r="L26" s="59">
        <f t="shared" si="1"/>
        <v>19.920000000000002</v>
      </c>
      <c r="M26" s="59">
        <f>+'FĮ VKTMI + FĮ KTMI'!$B$4</f>
        <v>0.21</v>
      </c>
      <c r="N26" s="59">
        <f t="shared" si="2"/>
        <v>0.84</v>
      </c>
      <c r="O26" s="59">
        <f>IF(C26&gt;0,VLOOKUP(C26,'Dienpinigiai ir apgyvendinimas'!A:B,2,FALSE),"")</f>
        <v>56</v>
      </c>
      <c r="P26" s="59">
        <f t="shared" si="3"/>
        <v>224</v>
      </c>
      <c r="Q26" s="59">
        <f>IF(C26&gt;0,VLOOKUP(C26,'Dienpinigiai ir apgyvendinimas'!A:C,3,FALSE),"")</f>
        <v>87</v>
      </c>
      <c r="R26" s="59">
        <f t="shared" si="4"/>
        <v>261</v>
      </c>
      <c r="S26" s="44">
        <f t="shared" si="5"/>
        <v>812.76</v>
      </c>
    </row>
    <row r="27" spans="1:19" s="13" customFormat="1" x14ac:dyDescent="0.2">
      <c r="A27" s="47" t="s">
        <v>418</v>
      </c>
      <c r="B27" s="24" t="s">
        <v>419</v>
      </c>
      <c r="C27" s="45" t="s">
        <v>12</v>
      </c>
      <c r="D27" s="45" t="s">
        <v>426</v>
      </c>
      <c r="E27" s="46">
        <v>43537</v>
      </c>
      <c r="F27" s="45" t="s">
        <v>420</v>
      </c>
      <c r="G27" s="26">
        <v>43593</v>
      </c>
      <c r="H27" s="26">
        <v>43605</v>
      </c>
      <c r="I27" s="58">
        <f t="shared" si="0"/>
        <v>13</v>
      </c>
      <c r="J27" s="59">
        <f>IF(C27&gt;0,VLOOKUP(C27,'FĮ KU'!$A$2:$B$208,2,FALSE),"")</f>
        <v>1231</v>
      </c>
      <c r="K27" s="59">
        <f>+'FĮ VKTMI + FĮ KTMI'!$B$3</f>
        <v>4.9800000000000004</v>
      </c>
      <c r="L27" s="59">
        <f t="shared" si="1"/>
        <v>64.740000000000009</v>
      </c>
      <c r="M27" s="59">
        <f>+'FĮ VKTMI + FĮ KTMI'!$B$4</f>
        <v>0.21</v>
      </c>
      <c r="N27" s="59">
        <f t="shared" si="2"/>
        <v>2.73</v>
      </c>
      <c r="O27" s="59">
        <f>IF(C27&gt;0,VLOOKUP(C27,'Dienpinigiai ir apgyvendinimas'!A:B,2,FALSE),"")</f>
        <v>50</v>
      </c>
      <c r="P27" s="59">
        <f t="shared" si="3"/>
        <v>650</v>
      </c>
      <c r="Q27" s="59">
        <f>IF(C27&gt;0,VLOOKUP(C27,'Dienpinigiai ir apgyvendinimas'!A:C,3,FALSE),"")</f>
        <v>132</v>
      </c>
      <c r="R27" s="59">
        <f t="shared" si="4"/>
        <v>1584</v>
      </c>
      <c r="S27" s="44">
        <f t="shared" si="5"/>
        <v>3532.4700000000003</v>
      </c>
    </row>
    <row r="28" spans="1:19" s="13" customFormat="1" x14ac:dyDescent="0.2">
      <c r="A28" s="47"/>
      <c r="B28" s="24"/>
      <c r="C28" s="57"/>
      <c r="D28" s="25"/>
      <c r="E28" s="25"/>
      <c r="F28" s="25"/>
      <c r="G28" s="26"/>
      <c r="H28" s="26"/>
      <c r="I28" s="58">
        <f t="shared" si="0"/>
        <v>0</v>
      </c>
      <c r="J28" s="59" t="str">
        <f>IF(C28&gt;0,VLOOKUP(C28,'FĮ KU'!$A$2:$B$208,2,FALSE),"")</f>
        <v/>
      </c>
      <c r="K28" s="59">
        <f>+'FĮ VKTMI + FĮ KTMI'!$B$3</f>
        <v>4.9800000000000004</v>
      </c>
      <c r="L28" s="59" t="str">
        <f t="shared" si="1"/>
        <v/>
      </c>
      <c r="M28" s="59">
        <f>+'FĮ VKTMI + FĮ KTMI'!$B$4</f>
        <v>0.21</v>
      </c>
      <c r="N28" s="59" t="str">
        <f t="shared" si="2"/>
        <v/>
      </c>
      <c r="O28" s="59" t="str">
        <f>IF(C28&gt;0,VLOOKUP(C28,'Dienpinigiai ir apgyvendinimas'!A:B,2,FALSE),"")</f>
        <v/>
      </c>
      <c r="P28" s="59" t="str">
        <f t="shared" si="3"/>
        <v/>
      </c>
      <c r="Q28" s="59" t="str">
        <f>IF(C28&gt;0,VLOOKUP(C28,'Dienpinigiai ir apgyvendinimas'!A:C,3,FALSE),"")</f>
        <v/>
      </c>
      <c r="R28" s="59" t="str">
        <f t="shared" si="4"/>
        <v/>
      </c>
      <c r="S28" s="44" t="str">
        <f t="shared" si="5"/>
        <v/>
      </c>
    </row>
    <row r="29" spans="1:19" s="13" customFormat="1" x14ac:dyDescent="0.2">
      <c r="A29" s="47"/>
      <c r="B29" s="24"/>
      <c r="C29" s="57"/>
      <c r="D29" s="25"/>
      <c r="E29" s="25"/>
      <c r="F29" s="25"/>
      <c r="G29" s="26"/>
      <c r="H29" s="26"/>
      <c r="I29" s="58">
        <f t="shared" si="0"/>
        <v>0</v>
      </c>
      <c r="J29" s="59" t="str">
        <f>IF(C29&gt;0,VLOOKUP(C29,'FĮ KU'!$A$2:$B$208,2,FALSE),"")</f>
        <v/>
      </c>
      <c r="K29" s="59">
        <f>+'FĮ VKTMI + FĮ KTMI'!$B$3</f>
        <v>4.9800000000000004</v>
      </c>
      <c r="L29" s="59" t="str">
        <f t="shared" si="1"/>
        <v/>
      </c>
      <c r="M29" s="59">
        <f>+'FĮ VKTMI + FĮ KTMI'!$B$4</f>
        <v>0.21</v>
      </c>
      <c r="N29" s="59" t="str">
        <f t="shared" si="2"/>
        <v/>
      </c>
      <c r="O29" s="59" t="str">
        <f>IF(C29&gt;0,VLOOKUP(C29,'Dienpinigiai ir apgyvendinimas'!A:B,2,FALSE),"")</f>
        <v/>
      </c>
      <c r="P29" s="59" t="str">
        <f t="shared" si="3"/>
        <v/>
      </c>
      <c r="Q29" s="59" t="str">
        <f>IF(C29&gt;0,VLOOKUP(C29,'Dienpinigiai ir apgyvendinimas'!A:C,3,FALSE),"")</f>
        <v/>
      </c>
      <c r="R29" s="59" t="str">
        <f t="shared" si="4"/>
        <v/>
      </c>
      <c r="S29" s="44" t="str">
        <f t="shared" si="5"/>
        <v/>
      </c>
    </row>
    <row r="30" spans="1:19" s="13" customFormat="1" x14ac:dyDescent="0.2">
      <c r="A30" s="47"/>
      <c r="B30" s="24"/>
      <c r="C30" s="57"/>
      <c r="D30" s="25"/>
      <c r="E30" s="25"/>
      <c r="F30" s="25"/>
      <c r="G30" s="26"/>
      <c r="H30" s="26"/>
      <c r="I30" s="58">
        <f t="shared" si="0"/>
        <v>0</v>
      </c>
      <c r="J30" s="59" t="str">
        <f>IF(C30&gt;0,VLOOKUP(C30,'FĮ KU'!$A$2:$B$208,2,FALSE),"")</f>
        <v/>
      </c>
      <c r="K30" s="59">
        <f>+'FĮ VKTMI + FĮ KTMI'!$B$3</f>
        <v>4.9800000000000004</v>
      </c>
      <c r="L30" s="59" t="str">
        <f t="shared" si="1"/>
        <v/>
      </c>
      <c r="M30" s="59">
        <f>+'FĮ VKTMI + FĮ KTMI'!$B$4</f>
        <v>0.21</v>
      </c>
      <c r="N30" s="59" t="str">
        <f t="shared" si="2"/>
        <v/>
      </c>
      <c r="O30" s="59" t="str">
        <f>IF(C30&gt;0,VLOOKUP(C30,'Dienpinigiai ir apgyvendinimas'!A:B,2,FALSE),"")</f>
        <v/>
      </c>
      <c r="P30" s="59" t="str">
        <f t="shared" si="3"/>
        <v/>
      </c>
      <c r="Q30" s="59" t="str">
        <f>IF(C30&gt;0,VLOOKUP(C30,'Dienpinigiai ir apgyvendinimas'!A:C,3,FALSE),"")</f>
        <v/>
      </c>
      <c r="R30" s="59" t="str">
        <f t="shared" si="4"/>
        <v/>
      </c>
      <c r="S30" s="44" t="str">
        <f t="shared" si="5"/>
        <v/>
      </c>
    </row>
    <row r="31" spans="1:19" s="13" customFormat="1" x14ac:dyDescent="0.2">
      <c r="A31" s="47"/>
      <c r="B31" s="24"/>
      <c r="C31" s="57"/>
      <c r="D31" s="25"/>
      <c r="E31" s="25"/>
      <c r="F31" s="25"/>
      <c r="G31" s="26"/>
      <c r="H31" s="26"/>
      <c r="I31" s="58">
        <f t="shared" si="0"/>
        <v>0</v>
      </c>
      <c r="J31" s="59" t="str">
        <f>IF(C31&gt;0,VLOOKUP(C31,'FĮ KU'!$A$2:$B$208,2,FALSE),"")</f>
        <v/>
      </c>
      <c r="K31" s="59">
        <f>+'FĮ VKTMI + FĮ KTMI'!$B$3</f>
        <v>4.9800000000000004</v>
      </c>
      <c r="L31" s="59" t="str">
        <f t="shared" si="1"/>
        <v/>
      </c>
      <c r="M31" s="59">
        <f>+'FĮ VKTMI + FĮ KTMI'!$B$4</f>
        <v>0.21</v>
      </c>
      <c r="N31" s="59" t="str">
        <f t="shared" si="2"/>
        <v/>
      </c>
      <c r="O31" s="59" t="str">
        <f>IF(C31&gt;0,VLOOKUP(C31,'Dienpinigiai ir apgyvendinimas'!A:B,2,FALSE),"")</f>
        <v/>
      </c>
      <c r="P31" s="59" t="str">
        <f t="shared" si="3"/>
        <v/>
      </c>
      <c r="Q31" s="59" t="str">
        <f>IF(C31&gt;0,VLOOKUP(C31,'Dienpinigiai ir apgyvendinimas'!A:C,3,FALSE),"")</f>
        <v/>
      </c>
      <c r="R31" s="59" t="str">
        <f t="shared" si="4"/>
        <v/>
      </c>
      <c r="S31" s="44" t="str">
        <f t="shared" si="5"/>
        <v/>
      </c>
    </row>
    <row r="32" spans="1:19" s="13" customFormat="1" x14ac:dyDescent="0.2">
      <c r="A32" s="47"/>
      <c r="B32" s="24"/>
      <c r="C32" s="57"/>
      <c r="D32" s="25"/>
      <c r="E32" s="25"/>
      <c r="F32" s="25"/>
      <c r="G32" s="26"/>
      <c r="H32" s="26"/>
      <c r="I32" s="58">
        <f t="shared" si="0"/>
        <v>0</v>
      </c>
      <c r="J32" s="59" t="str">
        <f>IF(C32&gt;0,VLOOKUP(C32,'FĮ KU'!$A$2:$B$208,2,FALSE),"")</f>
        <v/>
      </c>
      <c r="K32" s="59">
        <f>+'FĮ VKTMI + FĮ KTMI'!$B$3</f>
        <v>4.9800000000000004</v>
      </c>
      <c r="L32" s="59" t="str">
        <f t="shared" si="1"/>
        <v/>
      </c>
      <c r="M32" s="59">
        <f>+'FĮ VKTMI + FĮ KTMI'!$B$4</f>
        <v>0.21</v>
      </c>
      <c r="N32" s="59" t="str">
        <f t="shared" si="2"/>
        <v/>
      </c>
      <c r="O32" s="59" t="str">
        <f>IF(C32&gt;0,VLOOKUP(C32,'Dienpinigiai ir apgyvendinimas'!A:B,2,FALSE),"")</f>
        <v/>
      </c>
      <c r="P32" s="59" t="str">
        <f t="shared" si="3"/>
        <v/>
      </c>
      <c r="Q32" s="59" t="str">
        <f>IF(C32&gt;0,VLOOKUP(C32,'Dienpinigiai ir apgyvendinimas'!A:C,3,FALSE),"")</f>
        <v/>
      </c>
      <c r="R32" s="59" t="str">
        <f t="shared" si="4"/>
        <v/>
      </c>
      <c r="S32" s="44" t="str">
        <f t="shared" si="5"/>
        <v/>
      </c>
    </row>
    <row r="33" spans="1:19" s="13" customFormat="1" x14ac:dyDescent="0.2">
      <c r="A33" s="47"/>
      <c r="B33" s="24"/>
      <c r="C33" s="57"/>
      <c r="D33" s="25"/>
      <c r="E33" s="25"/>
      <c r="F33" s="25"/>
      <c r="G33" s="26"/>
      <c r="H33" s="26"/>
      <c r="I33" s="58">
        <f t="shared" si="0"/>
        <v>0</v>
      </c>
      <c r="J33" s="59" t="str">
        <f>IF(C33&gt;0,VLOOKUP(C33,'FĮ KU'!$A$2:$B$208,2,FALSE),"")</f>
        <v/>
      </c>
      <c r="K33" s="59">
        <f>+'FĮ VKTMI + FĮ KTMI'!$B$3</f>
        <v>4.9800000000000004</v>
      </c>
      <c r="L33" s="59" t="str">
        <f t="shared" si="1"/>
        <v/>
      </c>
      <c r="M33" s="59">
        <f>+'FĮ VKTMI + FĮ KTMI'!$B$4</f>
        <v>0.21</v>
      </c>
      <c r="N33" s="59" t="str">
        <f t="shared" si="2"/>
        <v/>
      </c>
      <c r="O33" s="59" t="str">
        <f>IF(C33&gt;0,VLOOKUP(C33,'Dienpinigiai ir apgyvendinimas'!A:B,2,FALSE),"")</f>
        <v/>
      </c>
      <c r="P33" s="59" t="str">
        <f t="shared" si="3"/>
        <v/>
      </c>
      <c r="Q33" s="59" t="str">
        <f>IF(C33&gt;0,VLOOKUP(C33,'Dienpinigiai ir apgyvendinimas'!A:C,3,FALSE),"")</f>
        <v/>
      </c>
      <c r="R33" s="59" t="str">
        <f t="shared" si="4"/>
        <v/>
      </c>
      <c r="S33" s="44" t="str">
        <f t="shared" si="5"/>
        <v/>
      </c>
    </row>
    <row r="34" spans="1:19" s="13" customFormat="1" x14ac:dyDescent="0.2">
      <c r="A34" s="47"/>
      <c r="B34" s="24"/>
      <c r="C34" s="57"/>
      <c r="D34" s="25"/>
      <c r="E34" s="25"/>
      <c r="F34" s="25"/>
      <c r="G34" s="26"/>
      <c r="H34" s="26"/>
      <c r="I34" s="58">
        <f t="shared" si="0"/>
        <v>0</v>
      </c>
      <c r="J34" s="59" t="str">
        <f>IF(C34&gt;0,VLOOKUP(C34,'FĮ KU'!$A$2:$B$208,2,FALSE),"")</f>
        <v/>
      </c>
      <c r="K34" s="59">
        <f>+'FĮ VKTMI + FĮ KTMI'!$B$3</f>
        <v>4.9800000000000004</v>
      </c>
      <c r="L34" s="59" t="str">
        <f t="shared" si="1"/>
        <v/>
      </c>
      <c r="M34" s="59">
        <f>+'FĮ VKTMI + FĮ KTMI'!$B$4</f>
        <v>0.21</v>
      </c>
      <c r="N34" s="59" t="str">
        <f t="shared" si="2"/>
        <v/>
      </c>
      <c r="O34" s="59" t="str">
        <f>IF(C34&gt;0,VLOOKUP(C34,'Dienpinigiai ir apgyvendinimas'!A:B,2,FALSE),"")</f>
        <v/>
      </c>
      <c r="P34" s="59" t="str">
        <f t="shared" si="3"/>
        <v/>
      </c>
      <c r="Q34" s="59" t="str">
        <f>IF(C34&gt;0,VLOOKUP(C34,'Dienpinigiai ir apgyvendinimas'!A:C,3,FALSE),"")</f>
        <v/>
      </c>
      <c r="R34" s="59" t="str">
        <f t="shared" si="4"/>
        <v/>
      </c>
      <c r="S34" s="44" t="str">
        <f t="shared" si="5"/>
        <v/>
      </c>
    </row>
    <row r="35" spans="1:19" s="13" customFormat="1" x14ac:dyDescent="0.2">
      <c r="A35" s="47"/>
      <c r="B35" s="24"/>
      <c r="C35" s="57"/>
      <c r="D35" s="25"/>
      <c r="E35" s="25"/>
      <c r="F35" s="25"/>
      <c r="G35" s="26"/>
      <c r="H35" s="26"/>
      <c r="I35" s="58">
        <f t="shared" si="0"/>
        <v>0</v>
      </c>
      <c r="J35" s="59" t="str">
        <f>IF(C35&gt;0,VLOOKUP(C35,'FĮ KU'!$A$2:$B$208,2,FALSE),"")</f>
        <v/>
      </c>
      <c r="K35" s="59">
        <f>+'FĮ VKTMI + FĮ KTMI'!$B$3</f>
        <v>4.9800000000000004</v>
      </c>
      <c r="L35" s="59" t="str">
        <f t="shared" si="1"/>
        <v/>
      </c>
      <c r="M35" s="59">
        <f>+'FĮ VKTMI + FĮ KTMI'!$B$4</f>
        <v>0.21</v>
      </c>
      <c r="N35" s="59" t="str">
        <f t="shared" si="2"/>
        <v/>
      </c>
      <c r="O35" s="59" t="str">
        <f>IF(C35&gt;0,VLOOKUP(C35,'Dienpinigiai ir apgyvendinimas'!A:B,2,FALSE),"")</f>
        <v/>
      </c>
      <c r="P35" s="59" t="str">
        <f t="shared" si="3"/>
        <v/>
      </c>
      <c r="Q35" s="59" t="str">
        <f>IF(C35&gt;0,VLOOKUP(C35,'Dienpinigiai ir apgyvendinimas'!A:C,3,FALSE),"")</f>
        <v/>
      </c>
      <c r="R35" s="59" t="str">
        <f t="shared" si="4"/>
        <v/>
      </c>
      <c r="S35" s="44" t="str">
        <f t="shared" si="5"/>
        <v/>
      </c>
    </row>
    <row r="36" spans="1:19" s="13" customFormat="1" x14ac:dyDescent="0.2">
      <c r="A36" s="47"/>
      <c r="B36" s="24"/>
      <c r="C36" s="57"/>
      <c r="D36" s="25"/>
      <c r="E36" s="25"/>
      <c r="F36" s="25"/>
      <c r="G36" s="26"/>
      <c r="H36" s="26"/>
      <c r="I36" s="58">
        <f t="shared" si="0"/>
        <v>0</v>
      </c>
      <c r="J36" s="59" t="str">
        <f>IF(C36&gt;0,VLOOKUP(C36,'FĮ KU'!$A$2:$B$208,2,FALSE),"")</f>
        <v/>
      </c>
      <c r="K36" s="59">
        <f>+'FĮ VKTMI + FĮ KTMI'!$B$3</f>
        <v>4.9800000000000004</v>
      </c>
      <c r="L36" s="59" t="str">
        <f t="shared" si="1"/>
        <v/>
      </c>
      <c r="M36" s="59">
        <f>+'FĮ VKTMI + FĮ KTMI'!$B$4</f>
        <v>0.21</v>
      </c>
      <c r="N36" s="59" t="str">
        <f t="shared" si="2"/>
        <v/>
      </c>
      <c r="O36" s="59" t="str">
        <f>IF(C36&gt;0,VLOOKUP(C36,'Dienpinigiai ir apgyvendinimas'!A:B,2,FALSE),"")</f>
        <v/>
      </c>
      <c r="P36" s="59" t="str">
        <f t="shared" si="3"/>
        <v/>
      </c>
      <c r="Q36" s="59" t="str">
        <f>IF(C36&gt;0,VLOOKUP(C36,'Dienpinigiai ir apgyvendinimas'!A:C,3,FALSE),"")</f>
        <v/>
      </c>
      <c r="R36" s="59" t="str">
        <f t="shared" si="4"/>
        <v/>
      </c>
      <c r="S36" s="44" t="str">
        <f t="shared" si="5"/>
        <v/>
      </c>
    </row>
    <row r="37" spans="1:19" s="13" customFormat="1" x14ac:dyDescent="0.2">
      <c r="A37" s="47"/>
      <c r="B37" s="24"/>
      <c r="C37" s="57"/>
      <c r="D37" s="25"/>
      <c r="E37" s="25"/>
      <c r="F37" s="25"/>
      <c r="G37" s="26"/>
      <c r="H37" s="26"/>
      <c r="I37" s="58">
        <f t="shared" si="0"/>
        <v>0</v>
      </c>
      <c r="J37" s="59" t="str">
        <f>IF(C37&gt;0,VLOOKUP(C37,'FĮ KU'!$A$2:$B$208,2,FALSE),"")</f>
        <v/>
      </c>
      <c r="K37" s="59">
        <f>+'FĮ VKTMI + FĮ KTMI'!$B$3</f>
        <v>4.9800000000000004</v>
      </c>
      <c r="L37" s="59" t="str">
        <f t="shared" si="1"/>
        <v/>
      </c>
      <c r="M37" s="59">
        <f>+'FĮ VKTMI + FĮ KTMI'!$B$4</f>
        <v>0.21</v>
      </c>
      <c r="N37" s="59" t="str">
        <f t="shared" si="2"/>
        <v/>
      </c>
      <c r="O37" s="59" t="str">
        <f>IF(C37&gt;0,VLOOKUP(C37,'Dienpinigiai ir apgyvendinimas'!A:B,2,FALSE),"")</f>
        <v/>
      </c>
      <c r="P37" s="59" t="str">
        <f t="shared" si="3"/>
        <v/>
      </c>
      <c r="Q37" s="59" t="str">
        <f>IF(C37&gt;0,VLOOKUP(C37,'Dienpinigiai ir apgyvendinimas'!A:C,3,FALSE),"")</f>
        <v/>
      </c>
      <c r="R37" s="59" t="str">
        <f t="shared" si="4"/>
        <v/>
      </c>
      <c r="S37" s="44" t="str">
        <f t="shared" si="5"/>
        <v/>
      </c>
    </row>
    <row r="38" spans="1:19" s="13" customFormat="1" x14ac:dyDescent="0.2">
      <c r="A38" s="47"/>
      <c r="B38" s="24"/>
      <c r="C38" s="57"/>
      <c r="D38" s="25"/>
      <c r="E38" s="25"/>
      <c r="F38" s="25"/>
      <c r="G38" s="26"/>
      <c r="H38" s="26"/>
      <c r="I38" s="58">
        <f t="shared" si="0"/>
        <v>0</v>
      </c>
      <c r="J38" s="59" t="str">
        <f>IF(C38&gt;0,VLOOKUP(C38,'FĮ KU'!$A$2:$B$208,2,FALSE),"")</f>
        <v/>
      </c>
      <c r="K38" s="59">
        <f>+'FĮ VKTMI + FĮ KTMI'!$B$3</f>
        <v>4.9800000000000004</v>
      </c>
      <c r="L38" s="59" t="str">
        <f t="shared" si="1"/>
        <v/>
      </c>
      <c r="M38" s="59">
        <f>+'FĮ VKTMI + FĮ KTMI'!$B$4</f>
        <v>0.21</v>
      </c>
      <c r="N38" s="59" t="str">
        <f t="shared" si="2"/>
        <v/>
      </c>
      <c r="O38" s="59" t="str">
        <f>IF(C38&gt;0,VLOOKUP(C38,'Dienpinigiai ir apgyvendinimas'!A:B,2,FALSE),"")</f>
        <v/>
      </c>
      <c r="P38" s="59" t="str">
        <f t="shared" si="3"/>
        <v/>
      </c>
      <c r="Q38" s="59" t="str">
        <f>IF(C38&gt;0,VLOOKUP(C38,'Dienpinigiai ir apgyvendinimas'!A:C,3,FALSE),"")</f>
        <v/>
      </c>
      <c r="R38" s="59" t="str">
        <f t="shared" si="4"/>
        <v/>
      </c>
      <c r="S38" s="44" t="str">
        <f t="shared" si="5"/>
        <v/>
      </c>
    </row>
    <row r="39" spans="1:19" s="13" customFormat="1" x14ac:dyDescent="0.2">
      <c r="A39" s="47"/>
      <c r="B39" s="24"/>
      <c r="C39" s="57"/>
      <c r="D39" s="25"/>
      <c r="E39" s="25"/>
      <c r="F39" s="25"/>
      <c r="G39" s="26"/>
      <c r="H39" s="26"/>
      <c r="I39" s="58">
        <f t="shared" si="0"/>
        <v>0</v>
      </c>
      <c r="J39" s="59" t="str">
        <f>IF(C39&gt;0,VLOOKUP(C39,'FĮ KU'!$A$2:$B$208,2,FALSE),"")</f>
        <v/>
      </c>
      <c r="K39" s="59">
        <f>+'FĮ VKTMI + FĮ KTMI'!$B$3</f>
        <v>4.9800000000000004</v>
      </c>
      <c r="L39" s="59" t="str">
        <f t="shared" si="1"/>
        <v/>
      </c>
      <c r="M39" s="59">
        <f>+'FĮ VKTMI + FĮ KTMI'!$B$4</f>
        <v>0.21</v>
      </c>
      <c r="N39" s="59" t="str">
        <f t="shared" si="2"/>
        <v/>
      </c>
      <c r="O39" s="59" t="str">
        <f>IF(C39&gt;0,VLOOKUP(C39,'Dienpinigiai ir apgyvendinimas'!A:B,2,FALSE),"")</f>
        <v/>
      </c>
      <c r="P39" s="59" t="str">
        <f t="shared" si="3"/>
        <v/>
      </c>
      <c r="Q39" s="59" t="str">
        <f>IF(C39&gt;0,VLOOKUP(C39,'Dienpinigiai ir apgyvendinimas'!A:C,3,FALSE),"")</f>
        <v/>
      </c>
      <c r="R39" s="59" t="str">
        <f t="shared" si="4"/>
        <v/>
      </c>
      <c r="S39" s="44" t="str">
        <f t="shared" si="5"/>
        <v/>
      </c>
    </row>
    <row r="40" spans="1:19" s="13" customFormat="1" x14ac:dyDescent="0.2">
      <c r="A40" s="47"/>
      <c r="B40" s="24"/>
      <c r="C40" s="57"/>
      <c r="D40" s="25"/>
      <c r="E40" s="25"/>
      <c r="F40" s="25"/>
      <c r="G40" s="26"/>
      <c r="H40" s="26"/>
      <c r="I40" s="58">
        <f t="shared" si="0"/>
        <v>0</v>
      </c>
      <c r="J40" s="59" t="str">
        <f>IF(C40&gt;0,VLOOKUP(C40,'FĮ KU'!$A$2:$B$208,2,FALSE),"")</f>
        <v/>
      </c>
      <c r="K40" s="59">
        <f>+'FĮ VKTMI + FĮ KTMI'!$B$3</f>
        <v>4.9800000000000004</v>
      </c>
      <c r="L40" s="59" t="str">
        <f t="shared" si="1"/>
        <v/>
      </c>
      <c r="M40" s="59">
        <f>+'FĮ VKTMI + FĮ KTMI'!$B$4</f>
        <v>0.21</v>
      </c>
      <c r="N40" s="59" t="str">
        <f t="shared" si="2"/>
        <v/>
      </c>
      <c r="O40" s="59" t="str">
        <f>IF(C40&gt;0,VLOOKUP(C40,'Dienpinigiai ir apgyvendinimas'!A:B,2,FALSE),"")</f>
        <v/>
      </c>
      <c r="P40" s="59" t="str">
        <f t="shared" si="3"/>
        <v/>
      </c>
      <c r="Q40" s="59" t="str">
        <f>IF(C40&gt;0,VLOOKUP(C40,'Dienpinigiai ir apgyvendinimas'!A:C,3,FALSE),"")</f>
        <v/>
      </c>
      <c r="R40" s="59" t="str">
        <f t="shared" si="4"/>
        <v/>
      </c>
      <c r="S40" s="44" t="str">
        <f t="shared" si="5"/>
        <v/>
      </c>
    </row>
    <row r="41" spans="1:19" s="13" customFormat="1" x14ac:dyDescent="0.2">
      <c r="A41" s="47"/>
      <c r="B41" s="24"/>
      <c r="C41" s="57"/>
      <c r="D41" s="25"/>
      <c r="E41" s="25"/>
      <c r="F41" s="25"/>
      <c r="G41" s="26"/>
      <c r="H41" s="26"/>
      <c r="I41" s="58">
        <f t="shared" si="0"/>
        <v>0</v>
      </c>
      <c r="J41" s="59" t="str">
        <f>IF(C41&gt;0,VLOOKUP(C41,'FĮ KU'!$A$2:$B$208,2,FALSE),"")</f>
        <v/>
      </c>
      <c r="K41" s="59">
        <f>+'FĮ VKTMI + FĮ KTMI'!$B$3</f>
        <v>4.9800000000000004</v>
      </c>
      <c r="L41" s="59" t="str">
        <f t="shared" si="1"/>
        <v/>
      </c>
      <c r="M41" s="59">
        <f>+'FĮ VKTMI + FĮ KTMI'!$B$4</f>
        <v>0.21</v>
      </c>
      <c r="N41" s="59" t="str">
        <f t="shared" si="2"/>
        <v/>
      </c>
      <c r="O41" s="59" t="str">
        <f>IF(C41&gt;0,VLOOKUP(C41,'Dienpinigiai ir apgyvendinimas'!A:B,2,FALSE),"")</f>
        <v/>
      </c>
      <c r="P41" s="59" t="str">
        <f t="shared" si="3"/>
        <v/>
      </c>
      <c r="Q41" s="59" t="str">
        <f>IF(C41&gt;0,VLOOKUP(C41,'Dienpinigiai ir apgyvendinimas'!A:C,3,FALSE),"")</f>
        <v/>
      </c>
      <c r="R41" s="59" t="str">
        <f t="shared" si="4"/>
        <v/>
      </c>
      <c r="S41" s="44" t="str">
        <f t="shared" si="5"/>
        <v/>
      </c>
    </row>
    <row r="42" spans="1:19" s="13" customFormat="1" x14ac:dyDescent="0.2">
      <c r="A42" s="47"/>
      <c r="B42" s="24"/>
      <c r="C42" s="57"/>
      <c r="D42" s="25"/>
      <c r="E42" s="25"/>
      <c r="F42" s="25"/>
      <c r="G42" s="26"/>
      <c r="H42" s="26"/>
      <c r="I42" s="58">
        <f t="shared" si="0"/>
        <v>0</v>
      </c>
      <c r="J42" s="59" t="str">
        <f>IF(C42&gt;0,VLOOKUP(C42,'FĮ KU'!$A$2:$B$208,2,FALSE),"")</f>
        <v/>
      </c>
      <c r="K42" s="59">
        <f>+'FĮ VKTMI + FĮ KTMI'!$B$3</f>
        <v>4.9800000000000004</v>
      </c>
      <c r="L42" s="59" t="str">
        <f t="shared" si="1"/>
        <v/>
      </c>
      <c r="M42" s="59">
        <f>+'FĮ VKTMI + FĮ KTMI'!$B$4</f>
        <v>0.21</v>
      </c>
      <c r="N42" s="59" t="str">
        <f t="shared" si="2"/>
        <v/>
      </c>
      <c r="O42" s="59" t="str">
        <f>IF(C42&gt;0,VLOOKUP(C42,'Dienpinigiai ir apgyvendinimas'!A:B,2,FALSE),"")</f>
        <v/>
      </c>
      <c r="P42" s="59" t="str">
        <f t="shared" si="3"/>
        <v/>
      </c>
      <c r="Q42" s="59" t="str">
        <f>IF(C42&gt;0,VLOOKUP(C42,'Dienpinigiai ir apgyvendinimas'!A:C,3,FALSE),"")</f>
        <v/>
      </c>
      <c r="R42" s="59" t="str">
        <f t="shared" si="4"/>
        <v/>
      </c>
      <c r="S42" s="44" t="str">
        <f t="shared" si="5"/>
        <v/>
      </c>
    </row>
    <row r="43" spans="1:19" s="13" customFormat="1" x14ac:dyDescent="0.2">
      <c r="A43" s="47"/>
      <c r="B43" s="24"/>
      <c r="C43" s="57"/>
      <c r="D43" s="25"/>
      <c r="E43" s="25"/>
      <c r="F43" s="25"/>
      <c r="G43" s="26"/>
      <c r="H43" s="26"/>
      <c r="I43" s="58">
        <f t="shared" si="0"/>
        <v>0</v>
      </c>
      <c r="J43" s="59" t="str">
        <f>IF(C43&gt;0,VLOOKUP(C43,'FĮ KU'!$A$2:$B$208,2,FALSE),"")</f>
        <v/>
      </c>
      <c r="K43" s="59">
        <f>+'FĮ VKTMI + FĮ KTMI'!$B$3</f>
        <v>4.9800000000000004</v>
      </c>
      <c r="L43" s="59" t="str">
        <f t="shared" si="1"/>
        <v/>
      </c>
      <c r="M43" s="59">
        <f>+'FĮ VKTMI + FĮ KTMI'!$B$4</f>
        <v>0.21</v>
      </c>
      <c r="N43" s="59" t="str">
        <f t="shared" si="2"/>
        <v/>
      </c>
      <c r="O43" s="59" t="str">
        <f>IF(C43&gt;0,VLOOKUP(C43,'Dienpinigiai ir apgyvendinimas'!A:B,2,FALSE),"")</f>
        <v/>
      </c>
      <c r="P43" s="59" t="str">
        <f t="shared" si="3"/>
        <v/>
      </c>
      <c r="Q43" s="59" t="str">
        <f>IF(C43&gt;0,VLOOKUP(C43,'Dienpinigiai ir apgyvendinimas'!A:C,3,FALSE),"")</f>
        <v/>
      </c>
      <c r="R43" s="59" t="str">
        <f t="shared" si="4"/>
        <v/>
      </c>
      <c r="S43" s="44" t="str">
        <f t="shared" si="5"/>
        <v/>
      </c>
    </row>
    <row r="44" spans="1:19" s="13" customFormat="1" x14ac:dyDescent="0.2">
      <c r="A44" s="47"/>
      <c r="B44" s="24"/>
      <c r="C44" s="57"/>
      <c r="D44" s="25"/>
      <c r="E44" s="25"/>
      <c r="F44" s="25"/>
      <c r="G44" s="26"/>
      <c r="H44" s="26"/>
      <c r="I44" s="58">
        <f t="shared" si="0"/>
        <v>0</v>
      </c>
      <c r="J44" s="59" t="str">
        <f>IF(C44&gt;0,VLOOKUP(C44,'FĮ KU'!$A$2:$B$208,2,FALSE),"")</f>
        <v/>
      </c>
      <c r="K44" s="59">
        <f>+'FĮ VKTMI + FĮ KTMI'!$B$3</f>
        <v>4.9800000000000004</v>
      </c>
      <c r="L44" s="59" t="str">
        <f t="shared" si="1"/>
        <v/>
      </c>
      <c r="M44" s="59">
        <f>+'FĮ VKTMI + FĮ KTMI'!$B$4</f>
        <v>0.21</v>
      </c>
      <c r="N44" s="59" t="str">
        <f t="shared" si="2"/>
        <v/>
      </c>
      <c r="O44" s="59" t="str">
        <f>IF(C44&gt;0,VLOOKUP(C44,'Dienpinigiai ir apgyvendinimas'!A:B,2,FALSE),"")</f>
        <v/>
      </c>
      <c r="P44" s="59" t="str">
        <f t="shared" si="3"/>
        <v/>
      </c>
      <c r="Q44" s="59" t="str">
        <f>IF(C44&gt;0,VLOOKUP(C44,'Dienpinigiai ir apgyvendinimas'!A:C,3,FALSE),"")</f>
        <v/>
      </c>
      <c r="R44" s="59" t="str">
        <f t="shared" si="4"/>
        <v/>
      </c>
      <c r="S44" s="44" t="str">
        <f t="shared" si="5"/>
        <v/>
      </c>
    </row>
    <row r="45" spans="1:19" s="13" customFormat="1" x14ac:dyDescent="0.2">
      <c r="A45" s="47"/>
      <c r="B45" s="24"/>
      <c r="C45" s="57"/>
      <c r="D45" s="25"/>
      <c r="E45" s="25"/>
      <c r="F45" s="25"/>
      <c r="G45" s="26"/>
      <c r="H45" s="26"/>
      <c r="I45" s="58">
        <f t="shared" si="0"/>
        <v>0</v>
      </c>
      <c r="J45" s="59" t="str">
        <f>IF(C45&gt;0,VLOOKUP(C45,'FĮ KU'!$A$2:$B$208,2,FALSE),"")</f>
        <v/>
      </c>
      <c r="K45" s="59">
        <f>+'FĮ VKTMI + FĮ KTMI'!$B$3</f>
        <v>4.9800000000000004</v>
      </c>
      <c r="L45" s="59" t="str">
        <f t="shared" si="1"/>
        <v/>
      </c>
      <c r="M45" s="59">
        <f>+'FĮ VKTMI + FĮ KTMI'!$B$4</f>
        <v>0.21</v>
      </c>
      <c r="N45" s="59" t="str">
        <f t="shared" si="2"/>
        <v/>
      </c>
      <c r="O45" s="59" t="str">
        <f>IF(C45&gt;0,VLOOKUP(C45,'Dienpinigiai ir apgyvendinimas'!A:B,2,FALSE),"")</f>
        <v/>
      </c>
      <c r="P45" s="59" t="str">
        <f t="shared" si="3"/>
        <v/>
      </c>
      <c r="Q45" s="59" t="str">
        <f>IF(C45&gt;0,VLOOKUP(C45,'Dienpinigiai ir apgyvendinimas'!A:C,3,FALSE),"")</f>
        <v/>
      </c>
      <c r="R45" s="59" t="str">
        <f t="shared" si="4"/>
        <v/>
      </c>
      <c r="S45" s="44" t="str">
        <f t="shared" si="5"/>
        <v/>
      </c>
    </row>
    <row r="46" spans="1:19" s="13" customFormat="1" x14ac:dyDescent="0.2">
      <c r="A46" s="47"/>
      <c r="B46" s="24"/>
      <c r="C46" s="57"/>
      <c r="D46" s="25"/>
      <c r="E46" s="25"/>
      <c r="F46" s="25"/>
      <c r="G46" s="26"/>
      <c r="H46" s="26"/>
      <c r="I46" s="58">
        <f t="shared" si="0"/>
        <v>0</v>
      </c>
      <c r="J46" s="59" t="str">
        <f>IF(C46&gt;0,VLOOKUP(C46,'FĮ KU'!$A$2:$B$208,2,FALSE),"")</f>
        <v/>
      </c>
      <c r="K46" s="59">
        <f>+'FĮ VKTMI + FĮ KTMI'!$B$3</f>
        <v>4.9800000000000004</v>
      </c>
      <c r="L46" s="59" t="str">
        <f t="shared" si="1"/>
        <v/>
      </c>
      <c r="M46" s="59">
        <f>+'FĮ VKTMI + FĮ KTMI'!$B$4</f>
        <v>0.21</v>
      </c>
      <c r="N46" s="59" t="str">
        <f t="shared" si="2"/>
        <v/>
      </c>
      <c r="O46" s="59" t="str">
        <f>IF(C46&gt;0,VLOOKUP(C46,'Dienpinigiai ir apgyvendinimas'!A:B,2,FALSE),"")</f>
        <v/>
      </c>
      <c r="P46" s="59" t="str">
        <f t="shared" si="3"/>
        <v/>
      </c>
      <c r="Q46" s="59" t="str">
        <f>IF(C46&gt;0,VLOOKUP(C46,'Dienpinigiai ir apgyvendinimas'!A:C,3,FALSE),"")</f>
        <v/>
      </c>
      <c r="R46" s="59" t="str">
        <f t="shared" si="4"/>
        <v/>
      </c>
      <c r="S46" s="44" t="str">
        <f t="shared" si="5"/>
        <v/>
      </c>
    </row>
    <row r="47" spans="1:19" s="13" customFormat="1" x14ac:dyDescent="0.2">
      <c r="A47" s="47"/>
      <c r="B47" s="24"/>
      <c r="C47" s="57"/>
      <c r="D47" s="25"/>
      <c r="E47" s="25"/>
      <c r="F47" s="25"/>
      <c r="G47" s="26"/>
      <c r="H47" s="26"/>
      <c r="I47" s="58">
        <f t="shared" si="0"/>
        <v>0</v>
      </c>
      <c r="J47" s="59" t="str">
        <f>IF(C47&gt;0,VLOOKUP(C47,'FĮ KU'!$A$2:$B$208,2,FALSE),"")</f>
        <v/>
      </c>
      <c r="K47" s="59">
        <f>+'FĮ VKTMI + FĮ KTMI'!$B$3</f>
        <v>4.9800000000000004</v>
      </c>
      <c r="L47" s="59" t="str">
        <f t="shared" si="1"/>
        <v/>
      </c>
      <c r="M47" s="59">
        <f>+'FĮ VKTMI + FĮ KTMI'!$B$4</f>
        <v>0.21</v>
      </c>
      <c r="N47" s="59" t="str">
        <f t="shared" si="2"/>
        <v/>
      </c>
      <c r="O47" s="59" t="str">
        <f>IF(C47&gt;0,VLOOKUP(C47,'Dienpinigiai ir apgyvendinimas'!A:B,2,FALSE),"")</f>
        <v/>
      </c>
      <c r="P47" s="59" t="str">
        <f t="shared" si="3"/>
        <v/>
      </c>
      <c r="Q47" s="59" t="str">
        <f>IF(C47&gt;0,VLOOKUP(C47,'Dienpinigiai ir apgyvendinimas'!A:C,3,FALSE),"")</f>
        <v/>
      </c>
      <c r="R47" s="59" t="str">
        <f t="shared" si="4"/>
        <v/>
      </c>
      <c r="S47" s="44" t="str">
        <f t="shared" si="5"/>
        <v/>
      </c>
    </row>
    <row r="48" spans="1:19" s="13" customFormat="1" x14ac:dyDescent="0.2">
      <c r="A48" s="47"/>
      <c r="B48" s="24"/>
      <c r="C48" s="57"/>
      <c r="D48" s="25"/>
      <c r="E48" s="25"/>
      <c r="F48" s="25"/>
      <c r="G48" s="26"/>
      <c r="H48" s="26"/>
      <c r="I48" s="58">
        <f t="shared" si="0"/>
        <v>0</v>
      </c>
      <c r="J48" s="59" t="str">
        <f>IF(C48&gt;0,VLOOKUP(C48,'FĮ KU'!$A$2:$B$208,2,FALSE),"")</f>
        <v/>
      </c>
      <c r="K48" s="59">
        <f>+'FĮ VKTMI + FĮ KTMI'!$B$3</f>
        <v>4.9800000000000004</v>
      </c>
      <c r="L48" s="59" t="str">
        <f t="shared" si="1"/>
        <v/>
      </c>
      <c r="M48" s="59">
        <f>+'FĮ VKTMI + FĮ KTMI'!$B$4</f>
        <v>0.21</v>
      </c>
      <c r="N48" s="59" t="str">
        <f t="shared" si="2"/>
        <v/>
      </c>
      <c r="O48" s="59" t="str">
        <f>IF(C48&gt;0,VLOOKUP(C48,'Dienpinigiai ir apgyvendinimas'!A:B,2,FALSE),"")</f>
        <v/>
      </c>
      <c r="P48" s="59" t="str">
        <f t="shared" si="3"/>
        <v/>
      </c>
      <c r="Q48" s="59" t="str">
        <f>IF(C48&gt;0,VLOOKUP(C48,'Dienpinigiai ir apgyvendinimas'!A:C,3,FALSE),"")</f>
        <v/>
      </c>
      <c r="R48" s="59" t="str">
        <f t="shared" si="4"/>
        <v/>
      </c>
      <c r="S48" s="44" t="str">
        <f t="shared" si="5"/>
        <v/>
      </c>
    </row>
    <row r="49" spans="1:19" s="13" customFormat="1" x14ac:dyDescent="0.2">
      <c r="A49" s="47"/>
      <c r="B49" s="24"/>
      <c r="C49" s="57"/>
      <c r="D49" s="25"/>
      <c r="E49" s="25"/>
      <c r="F49" s="25"/>
      <c r="G49" s="26"/>
      <c r="H49" s="26"/>
      <c r="I49" s="58">
        <f t="shared" si="0"/>
        <v>0</v>
      </c>
      <c r="J49" s="59" t="str">
        <f>IF(C49&gt;0,VLOOKUP(C49,'FĮ KU'!$A$2:$B$208,2,FALSE),"")</f>
        <v/>
      </c>
      <c r="K49" s="59">
        <f>+'FĮ VKTMI + FĮ KTMI'!$B$3</f>
        <v>4.9800000000000004</v>
      </c>
      <c r="L49" s="59" t="str">
        <f t="shared" si="1"/>
        <v/>
      </c>
      <c r="M49" s="59">
        <f>+'FĮ VKTMI + FĮ KTMI'!$B$4</f>
        <v>0.21</v>
      </c>
      <c r="N49" s="59" t="str">
        <f t="shared" si="2"/>
        <v/>
      </c>
      <c r="O49" s="59" t="str">
        <f>IF(C49&gt;0,VLOOKUP(C49,'Dienpinigiai ir apgyvendinimas'!A:B,2,FALSE),"")</f>
        <v/>
      </c>
      <c r="P49" s="59" t="str">
        <f t="shared" si="3"/>
        <v/>
      </c>
      <c r="Q49" s="59" t="str">
        <f>IF(C49&gt;0,VLOOKUP(C49,'Dienpinigiai ir apgyvendinimas'!A:C,3,FALSE),"")</f>
        <v/>
      </c>
      <c r="R49" s="59" t="str">
        <f t="shared" si="4"/>
        <v/>
      </c>
      <c r="S49" s="44" t="str">
        <f t="shared" si="5"/>
        <v/>
      </c>
    </row>
    <row r="50" spans="1:19" s="13" customFormat="1" x14ac:dyDescent="0.2">
      <c r="A50" s="47"/>
      <c r="B50" s="24"/>
      <c r="C50" s="57"/>
      <c r="D50" s="25"/>
      <c r="E50" s="25"/>
      <c r="F50" s="25"/>
      <c r="G50" s="26"/>
      <c r="H50" s="26"/>
      <c r="I50" s="58">
        <f t="shared" si="0"/>
        <v>0</v>
      </c>
      <c r="J50" s="59" t="str">
        <f>IF(C50&gt;0,VLOOKUP(C50,'FĮ KU'!$A$2:$B$208,2,FALSE),"")</f>
        <v/>
      </c>
      <c r="K50" s="59">
        <f>+'FĮ VKTMI + FĮ KTMI'!$B$3</f>
        <v>4.9800000000000004</v>
      </c>
      <c r="L50" s="59" t="str">
        <f t="shared" si="1"/>
        <v/>
      </c>
      <c r="M50" s="59">
        <f>+'FĮ VKTMI + FĮ KTMI'!$B$4</f>
        <v>0.21</v>
      </c>
      <c r="N50" s="59" t="str">
        <f t="shared" si="2"/>
        <v/>
      </c>
      <c r="O50" s="59" t="str">
        <f>IF(C50&gt;0,VLOOKUP(C50,'Dienpinigiai ir apgyvendinimas'!A:B,2,FALSE),"")</f>
        <v/>
      </c>
      <c r="P50" s="59" t="str">
        <f t="shared" si="3"/>
        <v/>
      </c>
      <c r="Q50" s="59" t="str">
        <f>IF(C50&gt;0,VLOOKUP(C50,'Dienpinigiai ir apgyvendinimas'!A:C,3,FALSE),"")</f>
        <v/>
      </c>
      <c r="R50" s="59" t="str">
        <f t="shared" si="4"/>
        <v/>
      </c>
      <c r="S50" s="44" t="str">
        <f t="shared" si="5"/>
        <v/>
      </c>
    </row>
    <row r="51" spans="1:19" s="13" customFormat="1" x14ac:dyDescent="0.2">
      <c r="A51" s="47"/>
      <c r="B51" s="24"/>
      <c r="C51" s="57"/>
      <c r="D51" s="25"/>
      <c r="E51" s="25"/>
      <c r="F51" s="25"/>
      <c r="G51" s="26"/>
      <c r="H51" s="26"/>
      <c r="I51" s="58">
        <f t="shared" si="0"/>
        <v>0</v>
      </c>
      <c r="J51" s="59" t="str">
        <f>IF(C51&gt;0,VLOOKUP(C51,'FĮ KU'!$A$2:$B$208,2,FALSE),"")</f>
        <v/>
      </c>
      <c r="K51" s="59">
        <f>+'FĮ VKTMI + FĮ KTMI'!$B$3</f>
        <v>4.9800000000000004</v>
      </c>
      <c r="L51" s="59" t="str">
        <f t="shared" si="1"/>
        <v/>
      </c>
      <c r="M51" s="59">
        <f>+'FĮ VKTMI + FĮ KTMI'!$B$4</f>
        <v>0.21</v>
      </c>
      <c r="N51" s="59" t="str">
        <f t="shared" si="2"/>
        <v/>
      </c>
      <c r="O51" s="59" t="str">
        <f>IF(C51&gt;0,VLOOKUP(C51,'Dienpinigiai ir apgyvendinimas'!A:B,2,FALSE),"")</f>
        <v/>
      </c>
      <c r="P51" s="59" t="str">
        <f t="shared" si="3"/>
        <v/>
      </c>
      <c r="Q51" s="59" t="str">
        <f>IF(C51&gt;0,VLOOKUP(C51,'Dienpinigiai ir apgyvendinimas'!A:C,3,FALSE),"")</f>
        <v/>
      </c>
      <c r="R51" s="59" t="str">
        <f t="shared" si="4"/>
        <v/>
      </c>
      <c r="S51" s="44" t="str">
        <f t="shared" si="5"/>
        <v/>
      </c>
    </row>
    <row r="52" spans="1:19" s="13" customFormat="1" x14ac:dyDescent="0.2">
      <c r="A52" s="47"/>
      <c r="B52" s="24"/>
      <c r="C52" s="57"/>
      <c r="D52" s="25"/>
      <c r="E52" s="25"/>
      <c r="F52" s="25"/>
      <c r="G52" s="26"/>
      <c r="H52" s="26"/>
      <c r="I52" s="58">
        <f t="shared" si="0"/>
        <v>0</v>
      </c>
      <c r="J52" s="59" t="str">
        <f>IF(C52&gt;0,VLOOKUP(C52,'FĮ KU'!$A$2:$B$208,2,FALSE),"")</f>
        <v/>
      </c>
      <c r="K52" s="59">
        <f>+'FĮ VKTMI + FĮ KTMI'!$B$3</f>
        <v>4.9800000000000004</v>
      </c>
      <c r="L52" s="59" t="str">
        <f t="shared" si="1"/>
        <v/>
      </c>
      <c r="M52" s="59">
        <f>+'FĮ VKTMI + FĮ KTMI'!$B$4</f>
        <v>0.21</v>
      </c>
      <c r="N52" s="59" t="str">
        <f t="shared" si="2"/>
        <v/>
      </c>
      <c r="O52" s="59" t="str">
        <f>IF(C52&gt;0,VLOOKUP(C52,'Dienpinigiai ir apgyvendinimas'!A:B,2,FALSE),"")</f>
        <v/>
      </c>
      <c r="P52" s="59" t="str">
        <f t="shared" si="3"/>
        <v/>
      </c>
      <c r="Q52" s="59" t="str">
        <f>IF(C52&gt;0,VLOOKUP(C52,'Dienpinigiai ir apgyvendinimas'!A:C,3,FALSE),"")</f>
        <v/>
      </c>
      <c r="R52" s="59" t="str">
        <f t="shared" si="4"/>
        <v/>
      </c>
      <c r="S52" s="44" t="str">
        <f t="shared" si="5"/>
        <v/>
      </c>
    </row>
    <row r="53" spans="1:19" s="13" customFormat="1" x14ac:dyDescent="0.2">
      <c r="A53" s="76" t="s">
        <v>221</v>
      </c>
      <c r="B53" s="76"/>
      <c r="C53" s="76"/>
      <c r="D53" s="62"/>
      <c r="E53" s="48"/>
      <c r="F53" s="48"/>
      <c r="G53" s="48"/>
      <c r="H53" s="48"/>
      <c r="I53" s="48"/>
      <c r="J53" s="48">
        <f>SUM(J25:J52)</f>
        <v>1756</v>
      </c>
      <c r="K53" s="48"/>
      <c r="L53" s="48">
        <f>SUM(L25:L52)</f>
        <v>109.56000000000002</v>
      </c>
      <c r="M53" s="48"/>
      <c r="N53" s="48">
        <f>SUM(N25:N52)</f>
        <v>4.62</v>
      </c>
      <c r="O53" s="48"/>
      <c r="P53" s="48">
        <f>SUM(P25:P52)</f>
        <v>1179</v>
      </c>
      <c r="Q53" s="48"/>
      <c r="R53" s="48">
        <f>SUM(R25:R52)</f>
        <v>2317.8000000000002</v>
      </c>
      <c r="S53" s="48">
        <f>SUM(S25:S52)</f>
        <v>5366.9800000000005</v>
      </c>
    </row>
    <row r="54" spans="1:19" s="13" customFormat="1" x14ac:dyDescent="0.2">
      <c r="A54" s="27"/>
      <c r="B54" s="28"/>
      <c r="C54" s="28"/>
      <c r="D54" s="28"/>
      <c r="E54" s="28"/>
      <c r="F54" s="28"/>
      <c r="G54" s="29"/>
      <c r="H54" s="29"/>
      <c r="I54" s="29"/>
      <c r="J54" s="29"/>
      <c r="K54" s="29"/>
      <c r="L54" s="30"/>
      <c r="M54" s="30"/>
      <c r="N54" s="30"/>
      <c r="O54" s="29"/>
      <c r="P54" s="30"/>
      <c r="Q54" s="29"/>
      <c r="R54" s="30"/>
      <c r="S54" s="30"/>
    </row>
    <row r="55" spans="1:19" ht="12.75" customHeight="1" x14ac:dyDescent="0.2">
      <c r="A55" s="34" t="s">
        <v>424</v>
      </c>
      <c r="C55" s="34"/>
    </row>
    <row r="56" spans="1:19" s="13" customFormat="1" x14ac:dyDescent="0.2">
      <c r="A56" s="34" t="s">
        <v>427</v>
      </c>
      <c r="B56" s="31"/>
      <c r="C56" s="31"/>
      <c r="D56" s="31"/>
      <c r="E56" s="31"/>
      <c r="F56" s="31"/>
      <c r="G56" s="32"/>
      <c r="H56" s="32"/>
      <c r="I56" s="32"/>
      <c r="J56" s="32"/>
      <c r="K56" s="32"/>
      <c r="L56" s="33"/>
      <c r="M56" s="33"/>
      <c r="N56" s="33"/>
      <c r="O56" s="32"/>
      <c r="P56" s="33"/>
      <c r="Q56" s="32"/>
      <c r="R56" s="33"/>
      <c r="S56" s="33"/>
    </row>
    <row r="57" spans="1:19" s="13" customFormat="1" x14ac:dyDescent="0.2">
      <c r="A57" s="34" t="s">
        <v>428</v>
      </c>
      <c r="B57" s="31"/>
      <c r="C57" s="31"/>
      <c r="D57" s="31"/>
      <c r="E57" s="31"/>
      <c r="F57" s="31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</row>
    <row r="60" spans="1:19" ht="16.5" customHeight="1" x14ac:dyDescent="0.2">
      <c r="A60" s="35"/>
      <c r="B60" s="36"/>
      <c r="C60" s="36"/>
      <c r="D60" s="37"/>
      <c r="E60" s="37"/>
      <c r="F60" s="37"/>
      <c r="G60" s="37"/>
      <c r="H60" s="37"/>
      <c r="I60" s="38"/>
      <c r="J60" s="39"/>
      <c r="K60" s="39"/>
      <c r="S60" s="40"/>
    </row>
    <row r="61" spans="1:19" ht="18" customHeight="1" x14ac:dyDescent="0.2">
      <c r="A61" s="41"/>
      <c r="B61" s="41" t="s">
        <v>229</v>
      </c>
      <c r="C61" s="41"/>
      <c r="D61" s="42"/>
      <c r="E61" s="42"/>
      <c r="F61" s="42"/>
      <c r="G61" s="42"/>
      <c r="H61" s="42"/>
      <c r="I61" s="43"/>
      <c r="J61" s="43"/>
      <c r="K61" s="43" t="s">
        <v>230</v>
      </c>
    </row>
  </sheetData>
  <mergeCells count="28">
    <mergeCell ref="C24:D24"/>
    <mergeCell ref="A53:C53"/>
    <mergeCell ref="D15:S15"/>
    <mergeCell ref="D16:S16"/>
    <mergeCell ref="P21:P23"/>
    <mergeCell ref="Q21:Q23"/>
    <mergeCell ref="R21:R23"/>
    <mergeCell ref="S21:S23"/>
    <mergeCell ref="A20:Q20"/>
    <mergeCell ref="A21:A23"/>
    <mergeCell ref="B21:B23"/>
    <mergeCell ref="C21:D23"/>
    <mergeCell ref="E21:F22"/>
    <mergeCell ref="G21:G23"/>
    <mergeCell ref="H21:H23"/>
    <mergeCell ref="I21:I23"/>
    <mergeCell ref="O21:O23"/>
    <mergeCell ref="A8:S8"/>
    <mergeCell ref="A14:O14"/>
    <mergeCell ref="A15:C15"/>
    <mergeCell ref="A16:C16"/>
    <mergeCell ref="A18:B18"/>
    <mergeCell ref="C18:F18"/>
    <mergeCell ref="J21:J23"/>
    <mergeCell ref="K21:K23"/>
    <mergeCell ref="L21:L23"/>
    <mergeCell ref="M21:M23"/>
    <mergeCell ref="N21:N23"/>
  </mergeCells>
  <conditionalFormatting sqref="I25:I52">
    <cfRule type="cellIs" dxfId="1" priority="3" operator="greaterThan">
      <formula>14</formula>
    </cfRule>
  </conditionalFormatting>
  <conditionalFormatting sqref="B25:B26">
    <cfRule type="expression" dxfId="0" priority="2">
      <formula>ISBLANK(B25)</formula>
    </cfRule>
  </conditionalFormatting>
  <dataValidations count="3">
    <dataValidation type="list" allowBlank="1" showInputMessage="1" showErrorMessage="1" sqref="L10" xr:uid="{00000000-0002-0000-0100-000000000000}">
      <formula1>"sausio, vasario, kovo, balandžio, gegužės, birželio, liepos, rugpjūčio, rugsėjo, spalio, lapkričio, gruodžio"</formula1>
    </dataValidation>
    <dataValidation type="list" allowBlank="1" showInputMessage="1" showErrorMessage="1" sqref="J10" xr:uid="{00000000-0002-0000-0100-000001000000}">
      <formula1>"2018, 2019, 2020, 2021, 2022, 2023"</formula1>
    </dataValidation>
    <dataValidation type="list" allowBlank="1" showInputMessage="1" showErrorMessage="1" sqref="C18:F18" xr:uid="{00000000-0002-0000-0100-000002000000}">
      <formula1>"Projektą vykdančių asmenų išvykos, Projekto veiklose dalyvaujančių asmenų išvykos"</formula1>
    </dataValidation>
  </dataValidations>
  <pageMargins left="0.7" right="0.7" top="0.75" bottom="0.75" header="0.3" footer="0.3"/>
  <pageSetup paperSize="9" scale="5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'FĮ KU'!$A$2:$A$208</xm:f>
          </x14:formula1>
          <xm:sqref>C25:C52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8"/>
  <sheetViews>
    <sheetView workbookViewId="0">
      <selection activeCell="B8" sqref="B8"/>
    </sheetView>
  </sheetViews>
  <sheetFormatPr defaultRowHeight="15" x14ac:dyDescent="0.25"/>
  <cols>
    <col min="1" max="1" width="61.28515625" customWidth="1"/>
    <col min="2" max="2" width="13.42578125" customWidth="1"/>
    <col min="3" max="3" width="10.28515625" customWidth="1"/>
    <col min="5" max="5" width="62" customWidth="1"/>
    <col min="6" max="6" width="23.5703125" customWidth="1"/>
    <col min="7" max="7" width="30.7109375" customWidth="1"/>
  </cols>
  <sheetData>
    <row r="1" spans="1:7" ht="25.5" x14ac:dyDescent="0.25">
      <c r="A1" s="1" t="s">
        <v>1</v>
      </c>
      <c r="B1" s="2" t="s">
        <v>201</v>
      </c>
      <c r="E1" s="51" t="s">
        <v>207</v>
      </c>
    </row>
    <row r="2" spans="1:7" ht="15.75" x14ac:dyDescent="0.25">
      <c r="A2" s="3" t="s">
        <v>3</v>
      </c>
      <c r="B2" s="4">
        <f t="shared" ref="B2:B64" si="0">+IF(C2=1,$F$3,IF(C2=2,$F$4,IF(C2=3,$F$5,IF(C2=4,$F$6,$F$7))))</f>
        <v>828</v>
      </c>
      <c r="C2">
        <v>4</v>
      </c>
      <c r="E2" s="52" t="s">
        <v>202</v>
      </c>
      <c r="F2" s="49" t="s">
        <v>206</v>
      </c>
      <c r="G2" s="49"/>
    </row>
    <row r="3" spans="1:7" ht="45" x14ac:dyDescent="0.25">
      <c r="A3" s="3" t="s">
        <v>4</v>
      </c>
      <c r="B3" s="4">
        <f t="shared" si="0"/>
        <v>307</v>
      </c>
      <c r="C3">
        <v>2</v>
      </c>
      <c r="D3">
        <v>1</v>
      </c>
      <c r="E3" s="11" t="s">
        <v>211</v>
      </c>
      <c r="F3" s="50">
        <v>218</v>
      </c>
      <c r="G3" s="50"/>
    </row>
    <row r="4" spans="1:7" ht="45" x14ac:dyDescent="0.25">
      <c r="A4" s="3" t="s">
        <v>5</v>
      </c>
      <c r="B4" s="4">
        <f>+IF(C4=1,$F$3,IF(C4=2,$F$4,IF(C4=3,$F$5,IF(C4=4,$F$6,$F$7))))</f>
        <v>307</v>
      </c>
      <c r="C4">
        <v>2</v>
      </c>
      <c r="D4">
        <v>2</v>
      </c>
      <c r="E4" s="11" t="s">
        <v>203</v>
      </c>
      <c r="F4" s="50">
        <v>307</v>
      </c>
      <c r="G4" s="50"/>
    </row>
    <row r="5" spans="1:7" ht="60" x14ac:dyDescent="0.25">
      <c r="A5" s="3" t="s">
        <v>6</v>
      </c>
      <c r="B5" s="4">
        <f t="shared" si="0"/>
        <v>828</v>
      </c>
      <c r="C5">
        <v>4</v>
      </c>
      <c r="D5">
        <v>3</v>
      </c>
      <c r="E5" s="11" t="s">
        <v>212</v>
      </c>
      <c r="F5" s="50">
        <v>443</v>
      </c>
      <c r="G5" s="50"/>
    </row>
    <row r="6" spans="1:7" x14ac:dyDescent="0.25">
      <c r="A6" s="3" t="s">
        <v>7</v>
      </c>
      <c r="B6" s="4">
        <f t="shared" si="0"/>
        <v>307</v>
      </c>
      <c r="C6">
        <v>2</v>
      </c>
      <c r="D6">
        <v>4</v>
      </c>
      <c r="E6" s="11" t="s">
        <v>204</v>
      </c>
      <c r="F6" s="50">
        <v>828</v>
      </c>
      <c r="G6" s="50"/>
    </row>
    <row r="7" spans="1:7" x14ac:dyDescent="0.25">
      <c r="A7" s="3" t="s">
        <v>8</v>
      </c>
      <c r="B7" s="4">
        <f t="shared" si="0"/>
        <v>828</v>
      </c>
      <c r="C7">
        <v>4</v>
      </c>
      <c r="D7">
        <v>5</v>
      </c>
      <c r="E7" s="11" t="s">
        <v>205</v>
      </c>
      <c r="F7" s="50">
        <v>1231</v>
      </c>
      <c r="G7" s="50"/>
    </row>
    <row r="8" spans="1:7" x14ac:dyDescent="0.25">
      <c r="A8" s="3" t="s">
        <v>9</v>
      </c>
      <c r="B8" s="4">
        <f t="shared" si="0"/>
        <v>1231</v>
      </c>
      <c r="C8">
        <v>5</v>
      </c>
    </row>
    <row r="9" spans="1:7" x14ac:dyDescent="0.25">
      <c r="A9" s="3" t="s">
        <v>10</v>
      </c>
      <c r="B9" s="4">
        <f t="shared" si="0"/>
        <v>1231</v>
      </c>
      <c r="C9">
        <v>5</v>
      </c>
    </row>
    <row r="10" spans="1:7" x14ac:dyDescent="0.25">
      <c r="A10" s="3" t="s">
        <v>11</v>
      </c>
      <c r="B10" s="4">
        <f t="shared" si="0"/>
        <v>307</v>
      </c>
      <c r="C10">
        <v>2</v>
      </c>
    </row>
    <row r="11" spans="1:7" x14ac:dyDescent="0.25">
      <c r="A11" s="3" t="s">
        <v>12</v>
      </c>
      <c r="B11" s="4">
        <f t="shared" si="0"/>
        <v>1231</v>
      </c>
      <c r="C11">
        <v>5</v>
      </c>
    </row>
    <row r="12" spans="1:7" x14ac:dyDescent="0.25">
      <c r="A12" s="3" t="s">
        <v>13</v>
      </c>
      <c r="B12" s="4">
        <f t="shared" si="0"/>
        <v>307</v>
      </c>
      <c r="C12">
        <v>2</v>
      </c>
    </row>
    <row r="13" spans="1:7" x14ac:dyDescent="0.25">
      <c r="A13" s="3" t="s">
        <v>14</v>
      </c>
      <c r="B13" s="4">
        <f t="shared" si="0"/>
        <v>307</v>
      </c>
      <c r="C13">
        <v>2</v>
      </c>
    </row>
    <row r="14" spans="1:7" x14ac:dyDescent="0.25">
      <c r="A14" s="3" t="s">
        <v>15</v>
      </c>
      <c r="B14" s="4">
        <f t="shared" si="0"/>
        <v>1231</v>
      </c>
      <c r="C14">
        <v>5</v>
      </c>
    </row>
    <row r="15" spans="1:7" x14ac:dyDescent="0.25">
      <c r="A15" s="3" t="s">
        <v>16</v>
      </c>
      <c r="B15" s="4">
        <f t="shared" si="0"/>
        <v>443</v>
      </c>
      <c r="C15">
        <v>3</v>
      </c>
    </row>
    <row r="16" spans="1:7" x14ac:dyDescent="0.25">
      <c r="A16" s="3" t="s">
        <v>17</v>
      </c>
      <c r="B16" s="4">
        <f t="shared" si="0"/>
        <v>218</v>
      </c>
      <c r="C16">
        <v>1</v>
      </c>
    </row>
    <row r="17" spans="1:3" x14ac:dyDescent="0.25">
      <c r="A17" s="3" t="s">
        <v>18</v>
      </c>
      <c r="B17" s="4">
        <f t="shared" si="0"/>
        <v>828</v>
      </c>
      <c r="C17">
        <v>4</v>
      </c>
    </row>
    <row r="18" spans="1:3" x14ac:dyDescent="0.25">
      <c r="A18" s="3" t="s">
        <v>19</v>
      </c>
      <c r="B18" s="4">
        <f t="shared" si="0"/>
        <v>1231</v>
      </c>
      <c r="C18">
        <v>5</v>
      </c>
    </row>
    <row r="19" spans="1:3" x14ac:dyDescent="0.25">
      <c r="A19" s="3" t="s">
        <v>20</v>
      </c>
      <c r="B19" s="4">
        <f t="shared" si="0"/>
        <v>218</v>
      </c>
      <c r="C19">
        <v>1</v>
      </c>
    </row>
    <row r="20" spans="1:3" x14ac:dyDescent="0.25">
      <c r="A20" s="3" t="s">
        <v>21</v>
      </c>
      <c r="B20" s="4">
        <f t="shared" si="0"/>
        <v>828</v>
      </c>
      <c r="C20">
        <v>4</v>
      </c>
    </row>
    <row r="21" spans="1:3" x14ac:dyDescent="0.25">
      <c r="A21" s="3" t="s">
        <v>22</v>
      </c>
      <c r="B21" s="4">
        <f t="shared" si="0"/>
        <v>828</v>
      </c>
      <c r="C21">
        <v>4</v>
      </c>
    </row>
    <row r="22" spans="1:3" x14ac:dyDescent="0.25">
      <c r="A22" s="3" t="s">
        <v>23</v>
      </c>
      <c r="B22" s="4">
        <f t="shared" si="0"/>
        <v>828</v>
      </c>
      <c r="C22">
        <v>4</v>
      </c>
    </row>
    <row r="23" spans="1:3" x14ac:dyDescent="0.25">
      <c r="A23" s="3" t="s">
        <v>24</v>
      </c>
      <c r="B23" s="4">
        <f t="shared" si="0"/>
        <v>828</v>
      </c>
      <c r="C23">
        <v>4</v>
      </c>
    </row>
    <row r="24" spans="1:3" x14ac:dyDescent="0.25">
      <c r="A24" s="3" t="s">
        <v>25</v>
      </c>
      <c r="B24" s="4">
        <f t="shared" si="0"/>
        <v>1231</v>
      </c>
      <c r="C24">
        <v>5</v>
      </c>
    </row>
    <row r="25" spans="1:3" x14ac:dyDescent="0.25">
      <c r="A25" s="3" t="s">
        <v>26</v>
      </c>
      <c r="B25" s="4">
        <f t="shared" si="0"/>
        <v>307</v>
      </c>
      <c r="C25">
        <v>2</v>
      </c>
    </row>
    <row r="26" spans="1:3" x14ac:dyDescent="0.25">
      <c r="A26" s="3" t="s">
        <v>27</v>
      </c>
      <c r="B26" s="4">
        <f t="shared" si="0"/>
        <v>828</v>
      </c>
      <c r="C26">
        <v>4</v>
      </c>
    </row>
    <row r="27" spans="1:3" x14ac:dyDescent="0.25">
      <c r="A27" s="3" t="s">
        <v>28</v>
      </c>
      <c r="B27" s="4">
        <f t="shared" si="0"/>
        <v>1231</v>
      </c>
      <c r="C27">
        <v>5</v>
      </c>
    </row>
    <row r="28" spans="1:3" x14ac:dyDescent="0.25">
      <c r="A28" s="3" t="s">
        <v>29</v>
      </c>
      <c r="B28" s="4">
        <f t="shared" si="0"/>
        <v>828</v>
      </c>
      <c r="C28">
        <v>4</v>
      </c>
    </row>
    <row r="29" spans="1:3" x14ac:dyDescent="0.25">
      <c r="A29" s="3" t="s">
        <v>30</v>
      </c>
      <c r="B29" s="4">
        <f t="shared" si="0"/>
        <v>218</v>
      </c>
      <c r="C29">
        <v>1</v>
      </c>
    </row>
    <row r="30" spans="1:3" x14ac:dyDescent="0.25">
      <c r="A30" s="3" t="s">
        <v>31</v>
      </c>
      <c r="B30" s="4">
        <f t="shared" si="0"/>
        <v>828</v>
      </c>
      <c r="C30">
        <v>4</v>
      </c>
    </row>
    <row r="31" spans="1:3" x14ac:dyDescent="0.25">
      <c r="A31" s="3" t="s">
        <v>32</v>
      </c>
      <c r="B31" s="4">
        <f t="shared" si="0"/>
        <v>828</v>
      </c>
      <c r="C31">
        <v>4</v>
      </c>
    </row>
    <row r="32" spans="1:3" x14ac:dyDescent="0.25">
      <c r="A32" s="3" t="s">
        <v>33</v>
      </c>
      <c r="B32" s="4">
        <f t="shared" si="0"/>
        <v>828</v>
      </c>
      <c r="C32">
        <v>4</v>
      </c>
    </row>
    <row r="33" spans="1:3" x14ac:dyDescent="0.25">
      <c r="A33" s="3" t="s">
        <v>200</v>
      </c>
      <c r="B33" s="4">
        <f t="shared" si="0"/>
        <v>307</v>
      </c>
      <c r="C33">
        <v>2</v>
      </c>
    </row>
    <row r="34" spans="1:3" x14ac:dyDescent="0.25">
      <c r="A34" s="3" t="s">
        <v>34</v>
      </c>
      <c r="B34" s="4">
        <f t="shared" si="0"/>
        <v>828</v>
      </c>
      <c r="C34">
        <v>4</v>
      </c>
    </row>
    <row r="35" spans="1:3" x14ac:dyDescent="0.25">
      <c r="A35" s="3" t="s">
        <v>35</v>
      </c>
      <c r="B35" s="4">
        <f t="shared" si="0"/>
        <v>828</v>
      </c>
      <c r="C35">
        <v>4</v>
      </c>
    </row>
    <row r="36" spans="1:3" x14ac:dyDescent="0.25">
      <c r="A36" s="3" t="s">
        <v>36</v>
      </c>
      <c r="B36" s="4">
        <f t="shared" si="0"/>
        <v>218</v>
      </c>
      <c r="C36">
        <v>1</v>
      </c>
    </row>
    <row r="37" spans="1:3" x14ac:dyDescent="0.25">
      <c r="A37" s="3" t="s">
        <v>37</v>
      </c>
      <c r="B37" s="4">
        <f t="shared" si="0"/>
        <v>1231</v>
      </c>
      <c r="C37">
        <v>5</v>
      </c>
    </row>
    <row r="38" spans="1:3" x14ac:dyDescent="0.25">
      <c r="A38" s="3" t="s">
        <v>38</v>
      </c>
      <c r="B38" s="4">
        <f t="shared" si="0"/>
        <v>218</v>
      </c>
      <c r="C38">
        <v>1</v>
      </c>
    </row>
    <row r="39" spans="1:3" x14ac:dyDescent="0.25">
      <c r="A39" s="3" t="s">
        <v>39</v>
      </c>
      <c r="B39" s="4">
        <f t="shared" si="0"/>
        <v>1231</v>
      </c>
      <c r="C39">
        <v>5</v>
      </c>
    </row>
    <row r="40" spans="1:3" x14ac:dyDescent="0.25">
      <c r="A40" s="3" t="s">
        <v>40</v>
      </c>
      <c r="B40" s="4">
        <f t="shared" si="0"/>
        <v>1231</v>
      </c>
      <c r="C40">
        <v>5</v>
      </c>
    </row>
    <row r="41" spans="1:3" x14ac:dyDescent="0.25">
      <c r="A41" s="3" t="s">
        <v>41</v>
      </c>
      <c r="B41" s="4">
        <f t="shared" si="0"/>
        <v>828</v>
      </c>
      <c r="C41">
        <v>4</v>
      </c>
    </row>
    <row r="42" spans="1:3" x14ac:dyDescent="0.25">
      <c r="A42" s="3" t="s">
        <v>42</v>
      </c>
      <c r="B42" s="4">
        <f t="shared" si="0"/>
        <v>828</v>
      </c>
      <c r="C42">
        <v>4</v>
      </c>
    </row>
    <row r="43" spans="1:3" x14ac:dyDescent="0.25">
      <c r="A43" s="3" t="s">
        <v>43</v>
      </c>
      <c r="B43" s="4">
        <f t="shared" si="0"/>
        <v>443</v>
      </c>
      <c r="C43">
        <v>3</v>
      </c>
    </row>
    <row r="44" spans="1:3" x14ac:dyDescent="0.25">
      <c r="A44" s="3" t="s">
        <v>44</v>
      </c>
      <c r="B44" s="4">
        <f t="shared" si="0"/>
        <v>1231</v>
      </c>
      <c r="C44">
        <v>5</v>
      </c>
    </row>
    <row r="45" spans="1:3" x14ac:dyDescent="0.25">
      <c r="A45" s="3" t="s">
        <v>45</v>
      </c>
      <c r="B45" s="4">
        <f t="shared" si="0"/>
        <v>828</v>
      </c>
      <c r="C45">
        <v>4</v>
      </c>
    </row>
    <row r="46" spans="1:3" x14ac:dyDescent="0.25">
      <c r="A46" s="3" t="s">
        <v>46</v>
      </c>
      <c r="B46" s="4">
        <f t="shared" si="0"/>
        <v>218</v>
      </c>
      <c r="C46">
        <v>1</v>
      </c>
    </row>
    <row r="47" spans="1:3" x14ac:dyDescent="0.25">
      <c r="A47" s="3" t="s">
        <v>47</v>
      </c>
      <c r="B47" s="4">
        <f t="shared" si="0"/>
        <v>828</v>
      </c>
      <c r="C47">
        <v>4</v>
      </c>
    </row>
    <row r="48" spans="1:3" x14ac:dyDescent="0.25">
      <c r="A48" s="3" t="s">
        <v>48</v>
      </c>
      <c r="B48" s="4">
        <f t="shared" si="0"/>
        <v>1231</v>
      </c>
      <c r="C48">
        <v>5</v>
      </c>
    </row>
    <row r="49" spans="1:3" x14ac:dyDescent="0.25">
      <c r="A49" s="3" t="s">
        <v>49</v>
      </c>
      <c r="B49" s="4">
        <f t="shared" si="0"/>
        <v>828</v>
      </c>
      <c r="C49">
        <v>4</v>
      </c>
    </row>
    <row r="50" spans="1:3" x14ac:dyDescent="0.25">
      <c r="A50" s="3" t="s">
        <v>50</v>
      </c>
      <c r="B50" s="4">
        <f t="shared" si="0"/>
        <v>828</v>
      </c>
      <c r="C50">
        <v>4</v>
      </c>
    </row>
    <row r="51" spans="1:3" x14ac:dyDescent="0.25">
      <c r="A51" s="3" t="s">
        <v>51</v>
      </c>
      <c r="B51" s="4">
        <f t="shared" si="0"/>
        <v>1231</v>
      </c>
      <c r="C51">
        <v>5</v>
      </c>
    </row>
    <row r="52" spans="1:3" x14ac:dyDescent="0.25">
      <c r="A52" s="3" t="s">
        <v>52</v>
      </c>
      <c r="B52" s="4">
        <f t="shared" si="0"/>
        <v>828</v>
      </c>
      <c r="C52">
        <v>4</v>
      </c>
    </row>
    <row r="53" spans="1:3" x14ac:dyDescent="0.25">
      <c r="A53" s="3" t="s">
        <v>53</v>
      </c>
      <c r="B53" s="4">
        <f t="shared" si="0"/>
        <v>828</v>
      </c>
      <c r="C53">
        <v>4</v>
      </c>
    </row>
    <row r="54" spans="1:3" x14ac:dyDescent="0.25">
      <c r="A54" s="3" t="s">
        <v>54</v>
      </c>
      <c r="B54" s="4">
        <f t="shared" si="0"/>
        <v>307</v>
      </c>
      <c r="C54">
        <v>2</v>
      </c>
    </row>
    <row r="55" spans="1:3" x14ac:dyDescent="0.25">
      <c r="A55" s="3" t="s">
        <v>55</v>
      </c>
      <c r="B55" s="4">
        <f t="shared" si="0"/>
        <v>307</v>
      </c>
      <c r="C55">
        <v>2</v>
      </c>
    </row>
    <row r="56" spans="1:3" x14ac:dyDescent="0.25">
      <c r="A56" s="3" t="s">
        <v>56</v>
      </c>
      <c r="B56" s="4">
        <f t="shared" si="0"/>
        <v>1231</v>
      </c>
      <c r="C56">
        <v>5</v>
      </c>
    </row>
    <row r="57" spans="1:3" x14ac:dyDescent="0.25">
      <c r="A57" s="3" t="s">
        <v>57</v>
      </c>
      <c r="B57" s="4">
        <f t="shared" si="0"/>
        <v>218</v>
      </c>
      <c r="C57">
        <v>1</v>
      </c>
    </row>
    <row r="58" spans="1:3" x14ac:dyDescent="0.25">
      <c r="A58" s="3" t="s">
        <v>58</v>
      </c>
      <c r="B58" s="4">
        <f t="shared" si="0"/>
        <v>1231</v>
      </c>
      <c r="C58">
        <v>5</v>
      </c>
    </row>
    <row r="59" spans="1:3" x14ac:dyDescent="0.25">
      <c r="A59" s="3" t="s">
        <v>59</v>
      </c>
      <c r="B59" s="4">
        <f t="shared" si="0"/>
        <v>828</v>
      </c>
      <c r="C59">
        <v>4</v>
      </c>
    </row>
    <row r="60" spans="1:3" x14ac:dyDescent="0.25">
      <c r="A60" s="3" t="s">
        <v>60</v>
      </c>
      <c r="B60" s="4">
        <f t="shared" si="0"/>
        <v>828</v>
      </c>
      <c r="C60">
        <v>4</v>
      </c>
    </row>
    <row r="61" spans="1:3" x14ac:dyDescent="0.25">
      <c r="A61" s="3" t="s">
        <v>61</v>
      </c>
      <c r="B61" s="4">
        <f t="shared" si="0"/>
        <v>1231</v>
      </c>
      <c r="C61" s="55">
        <v>5</v>
      </c>
    </row>
    <row r="62" spans="1:3" x14ac:dyDescent="0.25">
      <c r="A62" s="3" t="s">
        <v>62</v>
      </c>
      <c r="B62" s="4">
        <f t="shared" si="0"/>
        <v>828</v>
      </c>
      <c r="C62">
        <v>4</v>
      </c>
    </row>
    <row r="63" spans="1:3" x14ac:dyDescent="0.25">
      <c r="A63" s="3" t="s">
        <v>63</v>
      </c>
      <c r="B63" s="4">
        <f t="shared" si="0"/>
        <v>828</v>
      </c>
      <c r="C63">
        <v>4</v>
      </c>
    </row>
    <row r="64" spans="1:3" x14ac:dyDescent="0.25">
      <c r="A64" s="3" t="s">
        <v>64</v>
      </c>
      <c r="B64" s="4">
        <f t="shared" si="0"/>
        <v>828</v>
      </c>
      <c r="C64">
        <v>4</v>
      </c>
    </row>
    <row r="65" spans="1:3" x14ac:dyDescent="0.25">
      <c r="A65" s="3" t="s">
        <v>65</v>
      </c>
      <c r="B65" s="4">
        <f t="shared" ref="B65:B127" si="1">+IF(C65=1,$F$3,IF(C65=2,$F$4,IF(C65=3,$F$5,IF(C65=4,$F$6,$F$7))))</f>
        <v>443</v>
      </c>
      <c r="C65">
        <v>3</v>
      </c>
    </row>
    <row r="66" spans="1:3" x14ac:dyDescent="0.25">
      <c r="A66" s="3" t="s">
        <v>66</v>
      </c>
      <c r="B66" s="4">
        <f t="shared" si="1"/>
        <v>443</v>
      </c>
      <c r="C66">
        <v>3</v>
      </c>
    </row>
    <row r="67" spans="1:3" x14ac:dyDescent="0.25">
      <c r="A67" s="3" t="s">
        <v>67</v>
      </c>
      <c r="B67" s="4">
        <f t="shared" si="1"/>
        <v>443</v>
      </c>
      <c r="C67">
        <v>3</v>
      </c>
    </row>
    <row r="68" spans="1:3" x14ac:dyDescent="0.25">
      <c r="A68" s="3" t="s">
        <v>68</v>
      </c>
      <c r="B68" s="4">
        <f t="shared" si="1"/>
        <v>307</v>
      </c>
      <c r="C68">
        <v>2</v>
      </c>
    </row>
    <row r="69" spans="1:3" x14ac:dyDescent="0.25">
      <c r="A69" s="3" t="s">
        <v>69</v>
      </c>
      <c r="B69" s="4">
        <f t="shared" si="1"/>
        <v>307</v>
      </c>
      <c r="C69">
        <v>2</v>
      </c>
    </row>
    <row r="70" spans="1:3" x14ac:dyDescent="0.25">
      <c r="A70" s="3" t="s">
        <v>70</v>
      </c>
      <c r="B70" s="4">
        <f t="shared" si="1"/>
        <v>307</v>
      </c>
      <c r="C70">
        <v>2</v>
      </c>
    </row>
    <row r="71" spans="1:3" x14ac:dyDescent="0.25">
      <c r="A71" s="3" t="s">
        <v>71</v>
      </c>
      <c r="B71" s="4">
        <f t="shared" si="1"/>
        <v>828</v>
      </c>
      <c r="C71">
        <v>4</v>
      </c>
    </row>
    <row r="72" spans="1:3" x14ac:dyDescent="0.25">
      <c r="A72" s="3" t="s">
        <v>72</v>
      </c>
      <c r="B72" s="4">
        <f t="shared" si="1"/>
        <v>828</v>
      </c>
      <c r="C72">
        <v>4</v>
      </c>
    </row>
    <row r="73" spans="1:3" x14ac:dyDescent="0.25">
      <c r="A73" s="3" t="s">
        <v>73</v>
      </c>
      <c r="B73" s="4">
        <f t="shared" si="1"/>
        <v>1231</v>
      </c>
      <c r="C73">
        <v>5</v>
      </c>
    </row>
    <row r="74" spans="1:3" x14ac:dyDescent="0.25">
      <c r="A74" s="3" t="s">
        <v>74</v>
      </c>
      <c r="B74" s="4">
        <f t="shared" si="1"/>
        <v>828</v>
      </c>
      <c r="C74">
        <v>4</v>
      </c>
    </row>
    <row r="75" spans="1:3" x14ac:dyDescent="0.25">
      <c r="A75" s="3" t="s">
        <v>75</v>
      </c>
      <c r="B75" s="4">
        <f t="shared" si="1"/>
        <v>443</v>
      </c>
      <c r="C75">
        <v>3</v>
      </c>
    </row>
    <row r="76" spans="1:3" x14ac:dyDescent="0.25">
      <c r="A76" s="3" t="s">
        <v>76</v>
      </c>
      <c r="B76" s="4">
        <f t="shared" si="1"/>
        <v>443</v>
      </c>
      <c r="C76">
        <v>3</v>
      </c>
    </row>
    <row r="77" spans="1:3" x14ac:dyDescent="0.25">
      <c r="A77" s="3" t="s">
        <v>77</v>
      </c>
      <c r="B77" s="4">
        <f t="shared" si="1"/>
        <v>218</v>
      </c>
      <c r="C77">
        <v>1</v>
      </c>
    </row>
    <row r="78" spans="1:3" x14ac:dyDescent="0.25">
      <c r="A78" s="3" t="s">
        <v>398</v>
      </c>
      <c r="B78" s="4">
        <f t="shared" si="1"/>
        <v>828</v>
      </c>
      <c r="C78">
        <v>4</v>
      </c>
    </row>
    <row r="79" spans="1:3" x14ac:dyDescent="0.25">
      <c r="A79" s="3" t="s">
        <v>78</v>
      </c>
      <c r="B79" s="4">
        <f t="shared" si="1"/>
        <v>443</v>
      </c>
      <c r="C79">
        <v>3</v>
      </c>
    </row>
    <row r="80" spans="1:3" x14ac:dyDescent="0.25">
      <c r="A80" s="3" t="s">
        <v>79</v>
      </c>
      <c r="B80" s="4">
        <f t="shared" si="1"/>
        <v>307</v>
      </c>
      <c r="C80">
        <v>2</v>
      </c>
    </row>
    <row r="81" spans="1:3" x14ac:dyDescent="0.25">
      <c r="A81" s="3" t="s">
        <v>80</v>
      </c>
      <c r="B81" s="4">
        <f t="shared" si="1"/>
        <v>1231</v>
      </c>
      <c r="C81" s="56">
        <v>5</v>
      </c>
    </row>
    <row r="82" spans="1:3" x14ac:dyDescent="0.25">
      <c r="A82" s="3" t="s">
        <v>81</v>
      </c>
      <c r="B82" s="4">
        <f t="shared" si="1"/>
        <v>828</v>
      </c>
      <c r="C82">
        <v>4</v>
      </c>
    </row>
    <row r="83" spans="1:3" x14ac:dyDescent="0.25">
      <c r="A83" s="3" t="s">
        <v>82</v>
      </c>
      <c r="B83" s="4">
        <f t="shared" si="1"/>
        <v>828</v>
      </c>
      <c r="C83">
        <v>4</v>
      </c>
    </row>
    <row r="84" spans="1:3" x14ac:dyDescent="0.25">
      <c r="A84" s="3" t="s">
        <v>83</v>
      </c>
      <c r="B84" s="4">
        <f t="shared" si="1"/>
        <v>828</v>
      </c>
      <c r="C84">
        <v>4</v>
      </c>
    </row>
    <row r="85" spans="1:3" x14ac:dyDescent="0.25">
      <c r="A85" s="3" t="s">
        <v>84</v>
      </c>
      <c r="B85" s="4">
        <f t="shared" si="1"/>
        <v>443</v>
      </c>
      <c r="C85">
        <v>3</v>
      </c>
    </row>
    <row r="86" spans="1:3" x14ac:dyDescent="0.25">
      <c r="A86" s="3" t="s">
        <v>399</v>
      </c>
      <c r="B86" s="4">
        <f t="shared" si="1"/>
        <v>307</v>
      </c>
      <c r="C86">
        <v>2</v>
      </c>
    </row>
    <row r="87" spans="1:3" x14ac:dyDescent="0.25">
      <c r="A87" s="3" t="s">
        <v>85</v>
      </c>
      <c r="B87" s="4">
        <f t="shared" si="1"/>
        <v>828</v>
      </c>
      <c r="C87">
        <v>4</v>
      </c>
    </row>
    <row r="88" spans="1:3" x14ac:dyDescent="0.25">
      <c r="A88" s="3" t="s">
        <v>86</v>
      </c>
      <c r="B88" s="4">
        <f t="shared" si="1"/>
        <v>828</v>
      </c>
      <c r="C88">
        <v>4</v>
      </c>
    </row>
    <row r="89" spans="1:3" x14ac:dyDescent="0.25">
      <c r="A89" s="3" t="s">
        <v>87</v>
      </c>
      <c r="B89" s="4">
        <f t="shared" si="1"/>
        <v>307</v>
      </c>
      <c r="C89">
        <v>2</v>
      </c>
    </row>
    <row r="90" spans="1:3" x14ac:dyDescent="0.25">
      <c r="A90" s="3" t="s">
        <v>88</v>
      </c>
      <c r="B90" s="4">
        <f t="shared" si="1"/>
        <v>307</v>
      </c>
      <c r="C90">
        <v>2</v>
      </c>
    </row>
    <row r="91" spans="1:3" x14ac:dyDescent="0.25">
      <c r="A91" s="3" t="s">
        <v>89</v>
      </c>
      <c r="B91" s="4">
        <f t="shared" si="1"/>
        <v>1231</v>
      </c>
      <c r="C91">
        <v>5</v>
      </c>
    </row>
    <row r="92" spans="1:3" x14ac:dyDescent="0.25">
      <c r="A92" s="3" t="s">
        <v>90</v>
      </c>
      <c r="B92" s="4">
        <f t="shared" si="1"/>
        <v>1231</v>
      </c>
      <c r="C92">
        <v>5</v>
      </c>
    </row>
    <row r="93" spans="1:3" x14ac:dyDescent="0.25">
      <c r="A93" s="3" t="s">
        <v>91</v>
      </c>
      <c r="B93" s="4">
        <f t="shared" si="1"/>
        <v>828</v>
      </c>
      <c r="C93">
        <v>4</v>
      </c>
    </row>
    <row r="94" spans="1:3" x14ac:dyDescent="0.25">
      <c r="A94" s="3" t="s">
        <v>93</v>
      </c>
      <c r="B94" s="4">
        <f t="shared" si="1"/>
        <v>828</v>
      </c>
      <c r="C94">
        <v>4</v>
      </c>
    </row>
    <row r="95" spans="1:3" x14ac:dyDescent="0.25">
      <c r="A95" s="3" t="s">
        <v>92</v>
      </c>
      <c r="B95" s="4">
        <f t="shared" si="1"/>
        <v>828</v>
      </c>
      <c r="C95">
        <v>4</v>
      </c>
    </row>
    <row r="96" spans="1:3" x14ac:dyDescent="0.25">
      <c r="A96" s="3" t="s">
        <v>95</v>
      </c>
      <c r="B96" s="4">
        <f t="shared" si="1"/>
        <v>828</v>
      </c>
      <c r="C96">
        <v>4</v>
      </c>
    </row>
    <row r="97" spans="1:3" x14ac:dyDescent="0.25">
      <c r="A97" s="3" t="s">
        <v>94</v>
      </c>
      <c r="B97" s="4">
        <f t="shared" si="1"/>
        <v>828</v>
      </c>
      <c r="C97">
        <v>4</v>
      </c>
    </row>
    <row r="98" spans="1:3" x14ac:dyDescent="0.25">
      <c r="A98" s="3" t="s">
        <v>96</v>
      </c>
      <c r="B98" s="4">
        <f t="shared" si="1"/>
        <v>307</v>
      </c>
      <c r="C98">
        <v>2</v>
      </c>
    </row>
    <row r="99" spans="1:3" x14ac:dyDescent="0.25">
      <c r="A99" s="3" t="s">
        <v>97</v>
      </c>
      <c r="B99" s="4">
        <f t="shared" si="1"/>
        <v>828</v>
      </c>
      <c r="C99">
        <v>4</v>
      </c>
    </row>
    <row r="100" spans="1:3" x14ac:dyDescent="0.25">
      <c r="A100" s="3" t="s">
        <v>98</v>
      </c>
      <c r="B100" s="4">
        <f t="shared" si="1"/>
        <v>307</v>
      </c>
      <c r="C100">
        <v>2</v>
      </c>
    </row>
    <row r="101" spans="1:3" x14ac:dyDescent="0.25">
      <c r="A101" s="3" t="s">
        <v>99</v>
      </c>
      <c r="B101" s="4">
        <f t="shared" si="1"/>
        <v>1231</v>
      </c>
      <c r="C101">
        <v>5</v>
      </c>
    </row>
    <row r="102" spans="1:3" x14ac:dyDescent="0.25">
      <c r="A102" s="3" t="s">
        <v>100</v>
      </c>
      <c r="B102" s="4">
        <f t="shared" si="1"/>
        <v>443</v>
      </c>
      <c r="C102">
        <v>3</v>
      </c>
    </row>
    <row r="103" spans="1:3" x14ac:dyDescent="0.25">
      <c r="A103" s="3" t="s">
        <v>101</v>
      </c>
      <c r="B103" s="4">
        <f t="shared" si="1"/>
        <v>828</v>
      </c>
      <c r="C103">
        <v>4</v>
      </c>
    </row>
    <row r="104" spans="1:3" x14ac:dyDescent="0.25">
      <c r="A104" s="3" t="s">
        <v>400</v>
      </c>
      <c r="B104" s="4">
        <f t="shared" si="1"/>
        <v>218</v>
      </c>
      <c r="C104">
        <v>1</v>
      </c>
    </row>
    <row r="105" spans="1:3" x14ac:dyDescent="0.25">
      <c r="A105" s="3" t="s">
        <v>102</v>
      </c>
      <c r="B105" s="4">
        <f t="shared" si="1"/>
        <v>218</v>
      </c>
      <c r="C105">
        <v>1</v>
      </c>
    </row>
    <row r="106" spans="1:3" x14ac:dyDescent="0.25">
      <c r="A106" s="3" t="s">
        <v>103</v>
      </c>
      <c r="B106" s="4">
        <f t="shared" si="1"/>
        <v>828</v>
      </c>
      <c r="C106">
        <v>4</v>
      </c>
    </row>
    <row r="107" spans="1:3" x14ac:dyDescent="0.25">
      <c r="A107" s="3" t="s">
        <v>104</v>
      </c>
      <c r="B107" s="4">
        <f t="shared" si="1"/>
        <v>443</v>
      </c>
      <c r="C107">
        <v>3</v>
      </c>
    </row>
    <row r="108" spans="1:3" x14ac:dyDescent="0.25">
      <c r="A108" s="3" t="s">
        <v>105</v>
      </c>
      <c r="B108" s="4">
        <f t="shared" si="1"/>
        <v>828</v>
      </c>
      <c r="C108">
        <v>4</v>
      </c>
    </row>
    <row r="109" spans="1:3" x14ac:dyDescent="0.25">
      <c r="A109" s="3" t="s">
        <v>106</v>
      </c>
      <c r="B109" s="4">
        <f t="shared" si="1"/>
        <v>828</v>
      </c>
      <c r="C109">
        <v>4</v>
      </c>
    </row>
    <row r="110" spans="1:3" x14ac:dyDescent="0.25">
      <c r="A110" s="3" t="s">
        <v>107</v>
      </c>
      <c r="B110" s="4">
        <f t="shared" si="1"/>
        <v>307</v>
      </c>
      <c r="C110">
        <v>2</v>
      </c>
    </row>
    <row r="111" spans="1:3" x14ac:dyDescent="0.25">
      <c r="A111" s="3" t="s">
        <v>108</v>
      </c>
      <c r="B111" s="4">
        <f t="shared" si="1"/>
        <v>307</v>
      </c>
      <c r="C111">
        <v>2</v>
      </c>
    </row>
    <row r="112" spans="1:3" x14ac:dyDescent="0.25">
      <c r="A112" s="3" t="s">
        <v>415</v>
      </c>
      <c r="B112" s="4">
        <f t="shared" si="1"/>
        <v>828</v>
      </c>
      <c r="C112">
        <v>4</v>
      </c>
    </row>
    <row r="113" spans="1:3" x14ac:dyDescent="0.25">
      <c r="A113" s="3" t="s">
        <v>109</v>
      </c>
      <c r="B113" s="4">
        <f t="shared" si="1"/>
        <v>828</v>
      </c>
      <c r="C113">
        <v>4</v>
      </c>
    </row>
    <row r="114" spans="1:3" x14ac:dyDescent="0.25">
      <c r="A114" s="3" t="s">
        <v>110</v>
      </c>
      <c r="B114" s="4">
        <f t="shared" si="1"/>
        <v>828</v>
      </c>
      <c r="C114">
        <v>4</v>
      </c>
    </row>
    <row r="115" spans="1:3" x14ac:dyDescent="0.25">
      <c r="A115" s="3" t="s">
        <v>111</v>
      </c>
      <c r="B115" s="4">
        <f t="shared" si="1"/>
        <v>828</v>
      </c>
      <c r="C115">
        <v>4</v>
      </c>
    </row>
    <row r="116" spans="1:3" x14ac:dyDescent="0.25">
      <c r="A116" s="3" t="s">
        <v>112</v>
      </c>
      <c r="B116" s="4">
        <f t="shared" si="1"/>
        <v>828</v>
      </c>
      <c r="C116">
        <v>4</v>
      </c>
    </row>
    <row r="117" spans="1:3" x14ac:dyDescent="0.25">
      <c r="A117" s="3" t="s">
        <v>113</v>
      </c>
      <c r="B117" s="4">
        <f t="shared" si="1"/>
        <v>443</v>
      </c>
      <c r="C117">
        <v>3</v>
      </c>
    </row>
    <row r="118" spans="1:3" x14ac:dyDescent="0.25">
      <c r="A118" s="3" t="s">
        <v>114</v>
      </c>
      <c r="B118" s="4">
        <f t="shared" si="1"/>
        <v>828</v>
      </c>
      <c r="C118">
        <v>4</v>
      </c>
    </row>
    <row r="119" spans="1:3" x14ac:dyDescent="0.25">
      <c r="A119" s="3" t="s">
        <v>115</v>
      </c>
      <c r="B119" s="4">
        <f t="shared" si="1"/>
        <v>1231</v>
      </c>
      <c r="C119">
        <v>5</v>
      </c>
    </row>
    <row r="120" spans="1:3" x14ac:dyDescent="0.25">
      <c r="A120" s="3" t="s">
        <v>116</v>
      </c>
      <c r="B120" s="4">
        <f t="shared" si="1"/>
        <v>1231</v>
      </c>
      <c r="C120">
        <v>5</v>
      </c>
    </row>
    <row r="121" spans="1:3" x14ac:dyDescent="0.25">
      <c r="A121" s="3" t="s">
        <v>117</v>
      </c>
      <c r="B121" s="4">
        <f t="shared" si="1"/>
        <v>828</v>
      </c>
      <c r="C121">
        <v>4</v>
      </c>
    </row>
    <row r="122" spans="1:3" x14ac:dyDescent="0.25">
      <c r="A122" s="3" t="s">
        <v>118</v>
      </c>
      <c r="B122" s="4">
        <f t="shared" si="1"/>
        <v>828</v>
      </c>
      <c r="C122">
        <v>4</v>
      </c>
    </row>
    <row r="123" spans="1:3" x14ac:dyDescent="0.25">
      <c r="A123" s="3" t="s">
        <v>119</v>
      </c>
      <c r="B123" s="4">
        <f t="shared" si="1"/>
        <v>828</v>
      </c>
      <c r="C123">
        <v>4</v>
      </c>
    </row>
    <row r="124" spans="1:3" x14ac:dyDescent="0.25">
      <c r="A124" s="3" t="s">
        <v>120</v>
      </c>
      <c r="B124" s="4">
        <f t="shared" si="1"/>
        <v>828</v>
      </c>
      <c r="C124">
        <v>4</v>
      </c>
    </row>
    <row r="125" spans="1:3" x14ac:dyDescent="0.25">
      <c r="A125" s="3" t="s">
        <v>121</v>
      </c>
      <c r="B125" s="4">
        <f t="shared" si="1"/>
        <v>1231</v>
      </c>
      <c r="C125">
        <v>5</v>
      </c>
    </row>
    <row r="126" spans="1:3" x14ac:dyDescent="0.25">
      <c r="A126" s="3" t="s">
        <v>122</v>
      </c>
      <c r="B126" s="4">
        <f t="shared" si="1"/>
        <v>218</v>
      </c>
      <c r="C126">
        <v>1</v>
      </c>
    </row>
    <row r="127" spans="1:3" x14ac:dyDescent="0.25">
      <c r="A127" s="3" t="s">
        <v>123</v>
      </c>
      <c r="B127" s="4">
        <f t="shared" si="1"/>
        <v>307</v>
      </c>
      <c r="C127">
        <v>2</v>
      </c>
    </row>
    <row r="128" spans="1:3" x14ac:dyDescent="0.25">
      <c r="A128" s="3" t="s">
        <v>124</v>
      </c>
      <c r="B128" s="4">
        <f t="shared" ref="B128:B190" si="2">+IF(C128=1,$F$3,IF(C128=2,$F$4,IF(C128=3,$F$5,IF(C128=4,$F$6,$F$7))))</f>
        <v>828</v>
      </c>
      <c r="C128">
        <v>4</v>
      </c>
    </row>
    <row r="129" spans="1:3" x14ac:dyDescent="0.25">
      <c r="A129" s="3" t="s">
        <v>125</v>
      </c>
      <c r="B129" s="4">
        <f t="shared" si="2"/>
        <v>828</v>
      </c>
      <c r="C129">
        <v>4</v>
      </c>
    </row>
    <row r="130" spans="1:3" x14ac:dyDescent="0.25">
      <c r="A130" s="3" t="s">
        <v>126</v>
      </c>
      <c r="B130" s="4">
        <f t="shared" si="2"/>
        <v>828</v>
      </c>
      <c r="C130">
        <v>4</v>
      </c>
    </row>
    <row r="131" spans="1:3" x14ac:dyDescent="0.25">
      <c r="A131" s="3" t="s">
        <v>127</v>
      </c>
      <c r="B131" s="4">
        <f t="shared" si="2"/>
        <v>1231</v>
      </c>
      <c r="C131">
        <v>5</v>
      </c>
    </row>
    <row r="132" spans="1:3" x14ac:dyDescent="0.25">
      <c r="A132" s="3" t="s">
        <v>128</v>
      </c>
      <c r="B132" s="4">
        <f t="shared" si="2"/>
        <v>1231</v>
      </c>
      <c r="C132">
        <v>5</v>
      </c>
    </row>
    <row r="133" spans="1:3" x14ac:dyDescent="0.25">
      <c r="A133" s="3" t="s">
        <v>129</v>
      </c>
      <c r="B133" s="4">
        <f t="shared" si="2"/>
        <v>1231</v>
      </c>
      <c r="C133">
        <v>5</v>
      </c>
    </row>
    <row r="134" spans="1:3" x14ac:dyDescent="0.25">
      <c r="A134" s="3" t="s">
        <v>130</v>
      </c>
      <c r="B134" s="4">
        <f t="shared" si="2"/>
        <v>828</v>
      </c>
      <c r="C134">
        <v>4</v>
      </c>
    </row>
    <row r="135" spans="1:3" x14ac:dyDescent="0.25">
      <c r="A135" s="3" t="s">
        <v>131</v>
      </c>
      <c r="B135" s="4">
        <f t="shared" si="2"/>
        <v>828</v>
      </c>
      <c r="C135">
        <v>4</v>
      </c>
    </row>
    <row r="136" spans="1:3" x14ac:dyDescent="0.25">
      <c r="A136" s="3" t="s">
        <v>132</v>
      </c>
      <c r="B136" s="4">
        <f t="shared" si="2"/>
        <v>828</v>
      </c>
      <c r="C136">
        <v>4</v>
      </c>
    </row>
    <row r="137" spans="1:3" x14ac:dyDescent="0.25">
      <c r="A137" s="3" t="s">
        <v>133</v>
      </c>
      <c r="B137" s="4">
        <f t="shared" si="2"/>
        <v>1231</v>
      </c>
      <c r="C137">
        <v>5</v>
      </c>
    </row>
    <row r="138" spans="1:3" x14ac:dyDescent="0.25">
      <c r="A138" s="3" t="s">
        <v>134</v>
      </c>
      <c r="B138" s="4">
        <f t="shared" si="2"/>
        <v>307</v>
      </c>
      <c r="C138">
        <v>2</v>
      </c>
    </row>
    <row r="139" spans="1:3" x14ac:dyDescent="0.25">
      <c r="A139" s="3" t="s">
        <v>135</v>
      </c>
      <c r="B139" s="4">
        <f t="shared" si="2"/>
        <v>218</v>
      </c>
      <c r="C139">
        <v>1</v>
      </c>
    </row>
    <row r="140" spans="1:3" x14ac:dyDescent="0.25">
      <c r="A140" s="3" t="s">
        <v>136</v>
      </c>
      <c r="B140" s="4">
        <f t="shared" si="2"/>
        <v>443</v>
      </c>
      <c r="C140">
        <v>3</v>
      </c>
    </row>
    <row r="141" spans="1:3" x14ac:dyDescent="0.25">
      <c r="A141" s="3" t="s">
        <v>137</v>
      </c>
      <c r="B141" s="4">
        <f t="shared" si="2"/>
        <v>828</v>
      </c>
      <c r="C141">
        <v>4</v>
      </c>
    </row>
    <row r="142" spans="1:3" x14ac:dyDescent="0.25">
      <c r="A142" s="3" t="s">
        <v>138</v>
      </c>
      <c r="B142" s="4">
        <f t="shared" si="2"/>
        <v>828</v>
      </c>
      <c r="C142">
        <v>4</v>
      </c>
    </row>
    <row r="143" spans="1:3" x14ac:dyDescent="0.25">
      <c r="A143" s="3" t="s">
        <v>246</v>
      </c>
      <c r="B143" s="4">
        <f t="shared" si="2"/>
        <v>443</v>
      </c>
      <c r="C143">
        <v>3</v>
      </c>
    </row>
    <row r="144" spans="1:3" x14ac:dyDescent="0.25">
      <c r="A144" s="3" t="s">
        <v>139</v>
      </c>
      <c r="B144" s="4">
        <f t="shared" si="2"/>
        <v>828</v>
      </c>
      <c r="C144">
        <v>4</v>
      </c>
    </row>
    <row r="145" spans="1:3" x14ac:dyDescent="0.25">
      <c r="A145" s="3" t="s">
        <v>416</v>
      </c>
      <c r="B145" s="4">
        <f t="shared" si="2"/>
        <v>1231</v>
      </c>
      <c r="C145">
        <v>5</v>
      </c>
    </row>
    <row r="146" spans="1:3" x14ac:dyDescent="0.25">
      <c r="A146" s="3" t="s">
        <v>140</v>
      </c>
      <c r="B146" s="4">
        <f t="shared" si="2"/>
        <v>1231</v>
      </c>
      <c r="C146">
        <v>5</v>
      </c>
    </row>
    <row r="147" spans="1:3" x14ac:dyDescent="0.25">
      <c r="A147" s="3" t="s">
        <v>141</v>
      </c>
      <c r="B147" s="4">
        <f t="shared" si="2"/>
        <v>1231</v>
      </c>
      <c r="C147">
        <v>5</v>
      </c>
    </row>
    <row r="148" spans="1:3" x14ac:dyDescent="0.25">
      <c r="A148" s="3" t="s">
        <v>142</v>
      </c>
      <c r="B148" s="4">
        <f t="shared" si="2"/>
        <v>828</v>
      </c>
      <c r="C148">
        <v>4</v>
      </c>
    </row>
    <row r="149" spans="1:3" x14ac:dyDescent="0.25">
      <c r="A149" s="3" t="s">
        <v>143</v>
      </c>
      <c r="B149" s="4">
        <f t="shared" si="2"/>
        <v>828</v>
      </c>
      <c r="C149">
        <v>4</v>
      </c>
    </row>
    <row r="150" spans="1:3" x14ac:dyDescent="0.25">
      <c r="A150" s="3" t="s">
        <v>144</v>
      </c>
      <c r="B150" s="4">
        <f t="shared" si="2"/>
        <v>307</v>
      </c>
      <c r="C150">
        <v>2</v>
      </c>
    </row>
    <row r="151" spans="1:3" x14ac:dyDescent="0.25">
      <c r="A151" s="3" t="s">
        <v>145</v>
      </c>
      <c r="B151" s="4">
        <f t="shared" si="2"/>
        <v>218</v>
      </c>
      <c r="C151">
        <v>1</v>
      </c>
    </row>
    <row r="152" spans="1:3" x14ac:dyDescent="0.25">
      <c r="A152" s="3" t="s">
        <v>146</v>
      </c>
      <c r="B152" s="4">
        <f t="shared" si="2"/>
        <v>1231</v>
      </c>
      <c r="C152">
        <v>5</v>
      </c>
    </row>
    <row r="153" spans="1:3" x14ac:dyDescent="0.25">
      <c r="A153" s="3" t="s">
        <v>147</v>
      </c>
      <c r="B153" s="4">
        <f t="shared" si="2"/>
        <v>828</v>
      </c>
      <c r="C153">
        <v>4</v>
      </c>
    </row>
    <row r="154" spans="1:3" x14ac:dyDescent="0.25">
      <c r="A154" s="3" t="s">
        <v>148</v>
      </c>
      <c r="B154" s="4">
        <f t="shared" si="2"/>
        <v>828</v>
      </c>
      <c r="C154">
        <v>4</v>
      </c>
    </row>
    <row r="155" spans="1:3" x14ac:dyDescent="0.25">
      <c r="A155" s="3" t="s">
        <v>149</v>
      </c>
      <c r="B155" s="4">
        <f t="shared" si="2"/>
        <v>828</v>
      </c>
      <c r="C155">
        <v>4</v>
      </c>
    </row>
    <row r="156" spans="1:3" x14ac:dyDescent="0.25">
      <c r="A156" s="3" t="s">
        <v>150</v>
      </c>
      <c r="B156" s="4">
        <f t="shared" si="2"/>
        <v>218</v>
      </c>
      <c r="C156">
        <v>1</v>
      </c>
    </row>
    <row r="157" spans="1:3" x14ac:dyDescent="0.25">
      <c r="A157" s="53" t="s">
        <v>245</v>
      </c>
      <c r="B157" s="54">
        <f t="shared" si="2"/>
        <v>307</v>
      </c>
      <c r="C157">
        <v>2</v>
      </c>
    </row>
    <row r="158" spans="1:3" x14ac:dyDescent="0.25">
      <c r="A158" s="3" t="s">
        <v>401</v>
      </c>
      <c r="B158" s="4">
        <f t="shared" si="2"/>
        <v>218</v>
      </c>
      <c r="C158">
        <v>1</v>
      </c>
    </row>
    <row r="159" spans="1:3" x14ac:dyDescent="0.25">
      <c r="A159" s="3" t="s">
        <v>151</v>
      </c>
      <c r="B159" s="4">
        <f t="shared" si="2"/>
        <v>1231</v>
      </c>
      <c r="C159">
        <v>5</v>
      </c>
    </row>
    <row r="160" spans="1:3" x14ac:dyDescent="0.25">
      <c r="A160" s="3" t="s">
        <v>152</v>
      </c>
      <c r="B160" s="4">
        <f t="shared" si="2"/>
        <v>828</v>
      </c>
      <c r="C160">
        <v>4</v>
      </c>
    </row>
    <row r="161" spans="1:3" x14ac:dyDescent="0.25">
      <c r="A161" s="3" t="s">
        <v>153</v>
      </c>
      <c r="B161" s="4">
        <f t="shared" si="2"/>
        <v>1231</v>
      </c>
      <c r="C161">
        <v>5</v>
      </c>
    </row>
    <row r="162" spans="1:3" x14ac:dyDescent="0.25">
      <c r="A162" s="3" t="s">
        <v>154</v>
      </c>
      <c r="B162" s="4">
        <f t="shared" si="2"/>
        <v>307</v>
      </c>
      <c r="C162">
        <v>2</v>
      </c>
    </row>
    <row r="163" spans="1:3" x14ac:dyDescent="0.25">
      <c r="A163" s="3" t="s">
        <v>155</v>
      </c>
      <c r="B163" s="4">
        <f t="shared" si="2"/>
        <v>828</v>
      </c>
      <c r="C163">
        <v>4</v>
      </c>
    </row>
    <row r="164" spans="1:3" x14ac:dyDescent="0.25">
      <c r="A164" s="3" t="s">
        <v>156</v>
      </c>
      <c r="B164" s="4">
        <f t="shared" si="2"/>
        <v>443</v>
      </c>
      <c r="C164">
        <v>3</v>
      </c>
    </row>
    <row r="165" spans="1:3" x14ac:dyDescent="0.25">
      <c r="A165" s="3" t="s">
        <v>157</v>
      </c>
      <c r="B165" s="4">
        <f t="shared" si="2"/>
        <v>828</v>
      </c>
      <c r="C165">
        <v>4</v>
      </c>
    </row>
    <row r="166" spans="1:3" x14ac:dyDescent="0.25">
      <c r="A166" s="3" t="s">
        <v>158</v>
      </c>
      <c r="B166" s="4">
        <f t="shared" si="2"/>
        <v>828</v>
      </c>
      <c r="C166">
        <v>4</v>
      </c>
    </row>
    <row r="167" spans="1:3" x14ac:dyDescent="0.25">
      <c r="A167" s="3" t="s">
        <v>159</v>
      </c>
      <c r="B167" s="4">
        <f t="shared" si="2"/>
        <v>1231</v>
      </c>
      <c r="C167">
        <v>5</v>
      </c>
    </row>
    <row r="168" spans="1:3" x14ac:dyDescent="0.25">
      <c r="A168" s="3" t="s">
        <v>160</v>
      </c>
      <c r="B168" s="4">
        <f t="shared" si="2"/>
        <v>1231</v>
      </c>
      <c r="C168">
        <v>5</v>
      </c>
    </row>
    <row r="169" spans="1:3" x14ac:dyDescent="0.25">
      <c r="A169" s="3" t="s">
        <v>161</v>
      </c>
      <c r="B169" s="4">
        <f t="shared" si="2"/>
        <v>1231</v>
      </c>
      <c r="C169">
        <v>5</v>
      </c>
    </row>
    <row r="170" spans="1:3" x14ac:dyDescent="0.25">
      <c r="A170" s="3" t="s">
        <v>162</v>
      </c>
      <c r="B170" s="4">
        <f t="shared" si="2"/>
        <v>307</v>
      </c>
      <c r="C170">
        <v>2</v>
      </c>
    </row>
    <row r="171" spans="1:3" x14ac:dyDescent="0.25">
      <c r="A171" s="3" t="s">
        <v>163</v>
      </c>
      <c r="B171" s="4">
        <f t="shared" si="2"/>
        <v>828</v>
      </c>
      <c r="C171">
        <v>4</v>
      </c>
    </row>
    <row r="172" spans="1:3" x14ac:dyDescent="0.25">
      <c r="A172" s="3" t="s">
        <v>164</v>
      </c>
      <c r="B172" s="4">
        <f t="shared" si="2"/>
        <v>828</v>
      </c>
      <c r="C172">
        <v>4</v>
      </c>
    </row>
    <row r="173" spans="1:3" x14ac:dyDescent="0.25">
      <c r="A173" s="3" t="s">
        <v>165</v>
      </c>
      <c r="B173" s="4">
        <f t="shared" si="2"/>
        <v>443</v>
      </c>
      <c r="C173">
        <v>3</v>
      </c>
    </row>
    <row r="174" spans="1:3" x14ac:dyDescent="0.25">
      <c r="A174" s="3" t="s">
        <v>166</v>
      </c>
      <c r="B174" s="4">
        <f t="shared" si="2"/>
        <v>307</v>
      </c>
      <c r="C174">
        <v>2</v>
      </c>
    </row>
    <row r="175" spans="1:3" x14ac:dyDescent="0.25">
      <c r="A175" s="3" t="s">
        <v>167</v>
      </c>
      <c r="B175" s="4">
        <f t="shared" si="2"/>
        <v>307</v>
      </c>
      <c r="C175">
        <v>2</v>
      </c>
    </row>
    <row r="176" spans="1:3" x14ac:dyDescent="0.25">
      <c r="A176" s="3" t="s">
        <v>168</v>
      </c>
      <c r="B176" s="4">
        <f t="shared" si="2"/>
        <v>828</v>
      </c>
      <c r="C176">
        <v>4</v>
      </c>
    </row>
    <row r="177" spans="1:3" x14ac:dyDescent="0.25">
      <c r="A177" s="3" t="s">
        <v>169</v>
      </c>
      <c r="B177" s="4">
        <f t="shared" si="2"/>
        <v>828</v>
      </c>
      <c r="C177">
        <v>4</v>
      </c>
    </row>
    <row r="178" spans="1:3" x14ac:dyDescent="0.25">
      <c r="A178" s="3" t="s">
        <v>170</v>
      </c>
      <c r="B178" s="4">
        <f t="shared" si="2"/>
        <v>218</v>
      </c>
      <c r="C178">
        <v>1</v>
      </c>
    </row>
    <row r="179" spans="1:3" x14ac:dyDescent="0.25">
      <c r="A179" s="3" t="s">
        <v>171</v>
      </c>
      <c r="B179" s="4">
        <f t="shared" si="2"/>
        <v>1231</v>
      </c>
      <c r="C179">
        <v>5</v>
      </c>
    </row>
    <row r="180" spans="1:3" x14ac:dyDescent="0.25">
      <c r="A180" s="3" t="s">
        <v>172</v>
      </c>
      <c r="B180" s="4">
        <f t="shared" si="2"/>
        <v>828</v>
      </c>
      <c r="C180">
        <v>4</v>
      </c>
    </row>
    <row r="181" spans="1:3" x14ac:dyDescent="0.25">
      <c r="A181" s="3" t="s">
        <v>173</v>
      </c>
      <c r="B181" s="4">
        <f t="shared" si="2"/>
        <v>828</v>
      </c>
      <c r="C181">
        <v>4</v>
      </c>
    </row>
    <row r="182" spans="1:3" x14ac:dyDescent="0.25">
      <c r="A182" s="3" t="s">
        <v>174</v>
      </c>
      <c r="B182" s="4">
        <f t="shared" si="2"/>
        <v>218</v>
      </c>
      <c r="C182">
        <v>1</v>
      </c>
    </row>
    <row r="183" spans="1:3" x14ac:dyDescent="0.25">
      <c r="A183" s="3" t="s">
        <v>175</v>
      </c>
      <c r="B183" s="4">
        <f t="shared" si="2"/>
        <v>443</v>
      </c>
      <c r="C183">
        <v>3</v>
      </c>
    </row>
    <row r="184" spans="1:3" x14ac:dyDescent="0.25">
      <c r="A184" s="3" t="s">
        <v>176</v>
      </c>
      <c r="B184" s="4">
        <f t="shared" si="2"/>
        <v>307</v>
      </c>
      <c r="C184">
        <v>2</v>
      </c>
    </row>
    <row r="185" spans="1:3" x14ac:dyDescent="0.25">
      <c r="A185" s="3" t="s">
        <v>177</v>
      </c>
      <c r="B185" s="4">
        <f t="shared" si="2"/>
        <v>828</v>
      </c>
      <c r="C185">
        <v>4</v>
      </c>
    </row>
    <row r="186" spans="1:3" x14ac:dyDescent="0.25">
      <c r="A186" s="3" t="s">
        <v>178</v>
      </c>
      <c r="B186" s="4">
        <f t="shared" si="2"/>
        <v>828</v>
      </c>
      <c r="C186">
        <v>4</v>
      </c>
    </row>
    <row r="187" spans="1:3" x14ac:dyDescent="0.25">
      <c r="A187" s="3" t="s">
        <v>179</v>
      </c>
      <c r="B187" s="4">
        <f t="shared" si="2"/>
        <v>828</v>
      </c>
      <c r="C187">
        <v>4</v>
      </c>
    </row>
    <row r="188" spans="1:3" x14ac:dyDescent="0.25">
      <c r="A188" s="3" t="s">
        <v>180</v>
      </c>
      <c r="B188" s="4">
        <f t="shared" si="2"/>
        <v>828</v>
      </c>
      <c r="C188">
        <v>4</v>
      </c>
    </row>
    <row r="189" spans="1:3" x14ac:dyDescent="0.25">
      <c r="A189" s="3" t="s">
        <v>181</v>
      </c>
      <c r="B189" s="4">
        <f t="shared" si="2"/>
        <v>828</v>
      </c>
      <c r="C189">
        <v>4</v>
      </c>
    </row>
    <row r="190" spans="1:3" x14ac:dyDescent="0.25">
      <c r="A190" s="3" t="s">
        <v>182</v>
      </c>
      <c r="B190" s="4">
        <f t="shared" si="2"/>
        <v>828</v>
      </c>
      <c r="C190">
        <v>4</v>
      </c>
    </row>
    <row r="191" spans="1:3" x14ac:dyDescent="0.25">
      <c r="A191" s="3" t="s">
        <v>183</v>
      </c>
      <c r="B191" s="4">
        <f t="shared" ref="B191:B208" si="3">+IF(C191=1,$F$3,IF(C191=2,$F$4,IF(C191=3,$F$5,IF(C191=4,$F$6,$F$7))))</f>
        <v>1231</v>
      </c>
      <c r="C191">
        <v>5</v>
      </c>
    </row>
    <row r="192" spans="1:3" x14ac:dyDescent="0.25">
      <c r="A192" s="3" t="s">
        <v>184</v>
      </c>
      <c r="B192" s="4">
        <f t="shared" si="3"/>
        <v>828</v>
      </c>
      <c r="C192">
        <v>4</v>
      </c>
    </row>
    <row r="193" spans="1:3" x14ac:dyDescent="0.25">
      <c r="A193" s="3" t="s">
        <v>185</v>
      </c>
      <c r="B193" s="4">
        <f t="shared" si="3"/>
        <v>307</v>
      </c>
      <c r="C193">
        <v>2</v>
      </c>
    </row>
    <row r="194" spans="1:3" x14ac:dyDescent="0.25">
      <c r="A194" s="3" t="s">
        <v>186</v>
      </c>
      <c r="B194" s="4">
        <f t="shared" si="3"/>
        <v>307</v>
      </c>
      <c r="C194">
        <v>2</v>
      </c>
    </row>
    <row r="195" spans="1:3" x14ac:dyDescent="0.25">
      <c r="A195" s="3" t="s">
        <v>187</v>
      </c>
      <c r="B195" s="4">
        <f t="shared" si="3"/>
        <v>1231</v>
      </c>
      <c r="C195">
        <v>5</v>
      </c>
    </row>
    <row r="196" spans="1:3" x14ac:dyDescent="0.25">
      <c r="A196" s="3" t="s">
        <v>188</v>
      </c>
      <c r="B196" s="4">
        <f t="shared" si="3"/>
        <v>828</v>
      </c>
      <c r="C196">
        <v>4</v>
      </c>
    </row>
    <row r="197" spans="1:3" x14ac:dyDescent="0.25">
      <c r="A197" s="3" t="s">
        <v>189</v>
      </c>
      <c r="B197" s="4">
        <f t="shared" si="3"/>
        <v>218</v>
      </c>
      <c r="C197">
        <v>1</v>
      </c>
    </row>
    <row r="198" spans="1:3" x14ac:dyDescent="0.25">
      <c r="A198" s="3" t="s">
        <v>190</v>
      </c>
      <c r="B198" s="4">
        <f t="shared" si="3"/>
        <v>1231</v>
      </c>
      <c r="C198">
        <v>5</v>
      </c>
    </row>
    <row r="199" spans="1:3" x14ac:dyDescent="0.25">
      <c r="A199" s="3" t="s">
        <v>191</v>
      </c>
      <c r="B199" s="4">
        <f t="shared" si="3"/>
        <v>307</v>
      </c>
      <c r="C199">
        <v>2</v>
      </c>
    </row>
    <row r="200" spans="1:3" x14ac:dyDescent="0.25">
      <c r="A200" s="3" t="s">
        <v>192</v>
      </c>
      <c r="B200" s="4">
        <f t="shared" si="3"/>
        <v>1231</v>
      </c>
      <c r="C200">
        <v>5</v>
      </c>
    </row>
    <row r="201" spans="1:3" x14ac:dyDescent="0.25">
      <c r="A201" s="3" t="s">
        <v>193</v>
      </c>
      <c r="B201" s="4">
        <f t="shared" si="3"/>
        <v>307</v>
      </c>
      <c r="C201">
        <v>2</v>
      </c>
    </row>
    <row r="202" spans="1:3" x14ac:dyDescent="0.25">
      <c r="A202" s="3" t="s">
        <v>194</v>
      </c>
      <c r="B202" s="4">
        <f t="shared" si="3"/>
        <v>1231</v>
      </c>
      <c r="C202">
        <v>5</v>
      </c>
    </row>
    <row r="203" spans="1:3" x14ac:dyDescent="0.25">
      <c r="A203" s="3" t="s">
        <v>417</v>
      </c>
      <c r="B203" s="4">
        <f t="shared" si="3"/>
        <v>307</v>
      </c>
      <c r="C203">
        <v>2</v>
      </c>
    </row>
    <row r="204" spans="1:3" x14ac:dyDescent="0.25">
      <c r="A204" s="3" t="s">
        <v>195</v>
      </c>
      <c r="B204" s="4">
        <f t="shared" si="3"/>
        <v>828</v>
      </c>
      <c r="C204">
        <v>4</v>
      </c>
    </row>
    <row r="205" spans="1:3" x14ac:dyDescent="0.25">
      <c r="A205" s="3" t="s">
        <v>196</v>
      </c>
      <c r="B205" s="4">
        <f t="shared" si="3"/>
        <v>218</v>
      </c>
      <c r="C205">
        <v>1</v>
      </c>
    </row>
    <row r="206" spans="1:3" x14ac:dyDescent="0.25">
      <c r="A206" s="3" t="s">
        <v>197</v>
      </c>
      <c r="B206" s="4">
        <f t="shared" si="3"/>
        <v>828</v>
      </c>
      <c r="C206">
        <v>4</v>
      </c>
    </row>
    <row r="207" spans="1:3" x14ac:dyDescent="0.25">
      <c r="A207" s="3" t="s">
        <v>198</v>
      </c>
      <c r="B207" s="4">
        <f t="shared" si="3"/>
        <v>828</v>
      </c>
      <c r="C207">
        <v>4</v>
      </c>
    </row>
    <row r="208" spans="1:3" ht="15.75" thickBot="1" x14ac:dyDescent="0.3">
      <c r="A208" s="5" t="s">
        <v>199</v>
      </c>
      <c r="B208" s="4">
        <f t="shared" si="3"/>
        <v>828</v>
      </c>
      <c r="C208">
        <v>4</v>
      </c>
    </row>
  </sheetData>
  <autoFilter ref="A1:G208" xr:uid="{00000000-0009-0000-0000-000002000000}"/>
  <sortState xmlns:xlrd2="http://schemas.microsoft.com/office/spreadsheetml/2017/richdata2" ref="A2:C208">
    <sortCondition ref="A1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"/>
  <sheetViews>
    <sheetView workbookViewId="0">
      <selection activeCell="B5" sqref="B5"/>
    </sheetView>
  </sheetViews>
  <sheetFormatPr defaultRowHeight="15" x14ac:dyDescent="0.25"/>
  <cols>
    <col min="1" max="1" width="83.7109375" customWidth="1"/>
    <col min="2" max="2" width="20.7109375" customWidth="1"/>
  </cols>
  <sheetData>
    <row r="1" spans="1:2" ht="15.75" x14ac:dyDescent="0.25">
      <c r="A1" s="7" t="s">
        <v>210</v>
      </c>
    </row>
    <row r="2" spans="1:2" ht="15.75" customHeight="1" x14ac:dyDescent="0.25">
      <c r="A2" s="8" t="s">
        <v>208</v>
      </c>
      <c r="B2" s="10" t="s">
        <v>209</v>
      </c>
    </row>
    <row r="3" spans="1:2" x14ac:dyDescent="0.25">
      <c r="A3" s="11" t="s">
        <v>213</v>
      </c>
      <c r="B3" s="9">
        <v>4.9800000000000004</v>
      </c>
    </row>
    <row r="4" spans="1:2" x14ac:dyDescent="0.25">
      <c r="A4" s="11" t="s">
        <v>214</v>
      </c>
      <c r="B4" s="9">
        <v>0.21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08"/>
  <sheetViews>
    <sheetView zoomScale="80" zoomScaleNormal="80" workbookViewId="0">
      <selection activeCell="A100" sqref="A100:XFD100"/>
    </sheetView>
  </sheetViews>
  <sheetFormatPr defaultRowHeight="15" x14ac:dyDescent="0.25"/>
  <cols>
    <col min="1" max="1" width="61.28515625" customWidth="1"/>
    <col min="2" max="2" width="13.42578125" customWidth="1"/>
    <col min="3" max="3" width="30.7109375" customWidth="1"/>
    <col min="4" max="4" width="9.140625" style="69"/>
    <col min="5" max="6" width="9.140625" style="64"/>
    <col min="7" max="7" width="48.140625" customWidth="1"/>
  </cols>
  <sheetData>
    <row r="1" spans="1:12" ht="120" x14ac:dyDescent="0.25">
      <c r="A1" s="1" t="s">
        <v>1</v>
      </c>
      <c r="B1" s="2" t="s">
        <v>2</v>
      </c>
      <c r="C1" s="65" t="s">
        <v>397</v>
      </c>
      <c r="D1" s="68" t="s">
        <v>249</v>
      </c>
      <c r="E1" s="63"/>
      <c r="G1" s="87" t="s">
        <v>402</v>
      </c>
      <c r="H1" s="87"/>
      <c r="I1" s="87" t="s">
        <v>403</v>
      </c>
      <c r="J1" s="87"/>
    </row>
    <row r="2" spans="1:12" x14ac:dyDescent="0.25">
      <c r="A2" s="3" t="s">
        <v>3</v>
      </c>
      <c r="B2" s="4">
        <v>33</v>
      </c>
      <c r="C2" s="66">
        <v>88.2</v>
      </c>
      <c r="D2" s="68">
        <v>147</v>
      </c>
      <c r="E2" s="63">
        <f>+ROUND(D2*0.6,2)</f>
        <v>88.2</v>
      </c>
      <c r="F2" s="64" t="b">
        <f t="shared" ref="F2:F64" si="0">+EXACT(C2,E2)</f>
        <v>1</v>
      </c>
      <c r="G2" s="70" t="s">
        <v>250</v>
      </c>
      <c r="H2">
        <v>147</v>
      </c>
      <c r="I2" t="s">
        <v>250</v>
      </c>
      <c r="J2">
        <v>33</v>
      </c>
      <c r="K2">
        <f>+H2-D2</f>
        <v>0</v>
      </c>
      <c r="L2">
        <f>+B2-J2</f>
        <v>0</v>
      </c>
    </row>
    <row r="3" spans="1:12" x14ac:dyDescent="0.25">
      <c r="A3" s="3" t="s">
        <v>4</v>
      </c>
      <c r="B3" s="4">
        <v>69</v>
      </c>
      <c r="C3" s="66">
        <v>104.4</v>
      </c>
      <c r="D3" s="68">
        <v>174</v>
      </c>
      <c r="E3" s="63">
        <f t="shared" ref="E3:E65" si="1">+ROUND(D3*0.6,2)</f>
        <v>104.4</v>
      </c>
      <c r="F3" s="64" t="b">
        <f t="shared" si="0"/>
        <v>1</v>
      </c>
      <c r="G3" s="70" t="s">
        <v>251</v>
      </c>
      <c r="H3">
        <v>174</v>
      </c>
      <c r="I3" t="s">
        <v>251</v>
      </c>
      <c r="J3">
        <v>69</v>
      </c>
      <c r="K3">
        <f t="shared" ref="K3:K65" si="2">+H3-D3</f>
        <v>0</v>
      </c>
    </row>
    <row r="4" spans="1:12" x14ac:dyDescent="0.25">
      <c r="A4" s="3" t="s">
        <v>5</v>
      </c>
      <c r="B4" s="4">
        <v>33</v>
      </c>
      <c r="C4" s="66">
        <v>66</v>
      </c>
      <c r="D4" s="68">
        <v>110</v>
      </c>
      <c r="E4" s="63">
        <f t="shared" si="1"/>
        <v>66</v>
      </c>
      <c r="F4" s="64" t="b">
        <f t="shared" si="0"/>
        <v>1</v>
      </c>
      <c r="G4" s="70" t="s">
        <v>252</v>
      </c>
      <c r="H4">
        <v>110</v>
      </c>
      <c r="I4" t="s">
        <v>252</v>
      </c>
      <c r="J4">
        <v>33</v>
      </c>
      <c r="K4">
        <f t="shared" si="2"/>
        <v>0</v>
      </c>
    </row>
    <row r="5" spans="1:12" x14ac:dyDescent="0.25">
      <c r="A5" s="3" t="s">
        <v>6</v>
      </c>
      <c r="B5" s="4">
        <v>57</v>
      </c>
      <c r="C5" s="66">
        <v>144</v>
      </c>
      <c r="D5" s="68">
        <v>240</v>
      </c>
      <c r="E5" s="63">
        <f t="shared" si="1"/>
        <v>144</v>
      </c>
      <c r="F5" s="64" t="b">
        <f t="shared" si="0"/>
        <v>1</v>
      </c>
      <c r="G5" s="70" t="s">
        <v>253</v>
      </c>
      <c r="H5">
        <v>240</v>
      </c>
      <c r="I5" t="s">
        <v>404</v>
      </c>
      <c r="J5">
        <v>57</v>
      </c>
      <c r="K5">
        <f t="shared" si="2"/>
        <v>0</v>
      </c>
    </row>
    <row r="6" spans="1:12" x14ac:dyDescent="0.25">
      <c r="A6" s="3" t="s">
        <v>7</v>
      </c>
      <c r="B6" s="4">
        <v>46</v>
      </c>
      <c r="C6" s="66">
        <v>61.8</v>
      </c>
      <c r="D6" s="68">
        <v>103</v>
      </c>
      <c r="E6" s="63">
        <f t="shared" si="1"/>
        <v>61.8</v>
      </c>
      <c r="F6" s="64" t="b">
        <f t="shared" si="0"/>
        <v>1</v>
      </c>
      <c r="G6" s="70" t="s">
        <v>254</v>
      </c>
      <c r="H6">
        <v>103</v>
      </c>
      <c r="I6" t="s">
        <v>254</v>
      </c>
      <c r="J6">
        <v>46</v>
      </c>
      <c r="K6">
        <f t="shared" si="2"/>
        <v>0</v>
      </c>
    </row>
    <row r="7" spans="1:12" x14ac:dyDescent="0.25">
      <c r="A7" s="3" t="s">
        <v>8</v>
      </c>
      <c r="B7" s="4">
        <v>70</v>
      </c>
      <c r="C7" s="66">
        <v>229.2</v>
      </c>
      <c r="D7" s="68">
        <v>382</v>
      </c>
      <c r="E7" s="63">
        <f t="shared" si="1"/>
        <v>229.2</v>
      </c>
      <c r="F7" s="64" t="b">
        <f t="shared" si="0"/>
        <v>1</v>
      </c>
      <c r="G7" t="s">
        <v>255</v>
      </c>
      <c r="H7">
        <v>382</v>
      </c>
      <c r="I7" t="s">
        <v>255</v>
      </c>
      <c r="J7">
        <v>70</v>
      </c>
      <c r="K7">
        <f t="shared" si="2"/>
        <v>0</v>
      </c>
    </row>
    <row r="8" spans="1:12" ht="15.75" thickBot="1" x14ac:dyDescent="0.3">
      <c r="A8" s="3" t="s">
        <v>9</v>
      </c>
      <c r="B8" s="6">
        <v>31</v>
      </c>
      <c r="C8" s="67">
        <v>74.400000000000006</v>
      </c>
      <c r="D8" s="68">
        <v>124</v>
      </c>
      <c r="E8" s="63">
        <f t="shared" si="1"/>
        <v>74.400000000000006</v>
      </c>
      <c r="F8" s="64" t="b">
        <f t="shared" si="0"/>
        <v>1</v>
      </c>
      <c r="G8" t="s">
        <v>396</v>
      </c>
      <c r="H8">
        <v>124</v>
      </c>
      <c r="I8" t="s">
        <v>396</v>
      </c>
      <c r="J8">
        <v>31</v>
      </c>
      <c r="K8">
        <f t="shared" si="2"/>
        <v>0</v>
      </c>
    </row>
    <row r="9" spans="1:12" x14ac:dyDescent="0.25">
      <c r="A9" s="3" t="s">
        <v>10</v>
      </c>
      <c r="B9" s="4">
        <v>50</v>
      </c>
      <c r="C9" s="66">
        <v>126</v>
      </c>
      <c r="D9" s="68">
        <v>210</v>
      </c>
      <c r="E9" s="63">
        <f t="shared" si="1"/>
        <v>126</v>
      </c>
      <c r="F9" s="64" t="b">
        <f t="shared" si="0"/>
        <v>1</v>
      </c>
      <c r="G9" t="s">
        <v>256</v>
      </c>
      <c r="H9">
        <v>210</v>
      </c>
      <c r="I9" t="s">
        <v>256</v>
      </c>
      <c r="J9">
        <v>50</v>
      </c>
      <c r="K9">
        <f t="shared" si="2"/>
        <v>0</v>
      </c>
    </row>
    <row r="10" spans="1:12" x14ac:dyDescent="0.25">
      <c r="A10" s="3" t="s">
        <v>11</v>
      </c>
      <c r="B10" s="4">
        <v>47</v>
      </c>
      <c r="C10" s="66">
        <v>126</v>
      </c>
      <c r="D10" s="68">
        <v>210</v>
      </c>
      <c r="E10" s="63">
        <f t="shared" si="1"/>
        <v>126</v>
      </c>
      <c r="F10" s="64" t="b">
        <f t="shared" si="0"/>
        <v>1</v>
      </c>
      <c r="G10" t="s">
        <v>257</v>
      </c>
      <c r="H10">
        <v>210</v>
      </c>
      <c r="I10" t="s">
        <v>257</v>
      </c>
      <c r="J10">
        <v>47</v>
      </c>
      <c r="K10">
        <f t="shared" si="2"/>
        <v>0</v>
      </c>
    </row>
    <row r="11" spans="1:12" x14ac:dyDescent="0.25">
      <c r="A11" s="3" t="s">
        <v>12</v>
      </c>
      <c r="B11" s="4">
        <v>50</v>
      </c>
      <c r="C11" s="66">
        <v>132</v>
      </c>
      <c r="D11" s="68">
        <v>220</v>
      </c>
      <c r="E11" s="63">
        <f t="shared" si="1"/>
        <v>132</v>
      </c>
      <c r="F11" s="64" t="b">
        <f t="shared" si="0"/>
        <v>1</v>
      </c>
      <c r="G11" t="s">
        <v>258</v>
      </c>
      <c r="H11">
        <v>220</v>
      </c>
      <c r="I11" t="s">
        <v>405</v>
      </c>
      <c r="J11">
        <v>50</v>
      </c>
      <c r="K11">
        <f t="shared" si="2"/>
        <v>0</v>
      </c>
    </row>
    <row r="12" spans="1:12" x14ac:dyDescent="0.25">
      <c r="A12" s="3" t="s">
        <v>13</v>
      </c>
      <c r="B12" s="4">
        <v>63</v>
      </c>
      <c r="C12" s="66">
        <v>104.4</v>
      </c>
      <c r="D12" s="68">
        <v>174</v>
      </c>
      <c r="E12" s="63">
        <f t="shared" si="1"/>
        <v>104.4</v>
      </c>
      <c r="F12" s="64" t="b">
        <f t="shared" si="0"/>
        <v>1</v>
      </c>
      <c r="G12" t="s">
        <v>259</v>
      </c>
      <c r="H12">
        <v>174</v>
      </c>
      <c r="I12" t="s">
        <v>259</v>
      </c>
      <c r="J12">
        <v>63</v>
      </c>
      <c r="K12">
        <f t="shared" si="2"/>
        <v>0</v>
      </c>
    </row>
    <row r="13" spans="1:12" x14ac:dyDescent="0.25">
      <c r="A13" s="3" t="s">
        <v>14</v>
      </c>
      <c r="B13" s="4">
        <v>47</v>
      </c>
      <c r="C13" s="66">
        <v>120</v>
      </c>
      <c r="D13" s="68">
        <v>200</v>
      </c>
      <c r="E13" s="63">
        <f t="shared" si="1"/>
        <v>120</v>
      </c>
      <c r="F13" s="64" t="b">
        <f t="shared" si="0"/>
        <v>1</v>
      </c>
      <c r="G13" t="s">
        <v>260</v>
      </c>
      <c r="H13">
        <v>200</v>
      </c>
      <c r="I13" t="s">
        <v>260</v>
      </c>
      <c r="J13">
        <v>47</v>
      </c>
      <c r="K13">
        <f t="shared" si="2"/>
        <v>0</v>
      </c>
    </row>
    <row r="14" spans="1:12" x14ac:dyDescent="0.25">
      <c r="A14" s="3" t="s">
        <v>15</v>
      </c>
      <c r="B14" s="4">
        <v>50</v>
      </c>
      <c r="C14" s="66">
        <v>104.4</v>
      </c>
      <c r="D14" s="68">
        <v>174</v>
      </c>
      <c r="E14" s="63">
        <f t="shared" si="1"/>
        <v>104.4</v>
      </c>
      <c r="F14" s="64" t="b">
        <f t="shared" si="0"/>
        <v>1</v>
      </c>
      <c r="G14" t="s">
        <v>261</v>
      </c>
      <c r="H14">
        <v>174</v>
      </c>
      <c r="I14" t="s">
        <v>261</v>
      </c>
      <c r="J14">
        <v>50</v>
      </c>
      <c r="K14">
        <f t="shared" si="2"/>
        <v>0</v>
      </c>
    </row>
    <row r="15" spans="1:12" x14ac:dyDescent="0.25">
      <c r="A15" s="3" t="s">
        <v>16</v>
      </c>
      <c r="B15" s="4">
        <v>53</v>
      </c>
      <c r="C15" s="66">
        <v>117</v>
      </c>
      <c r="D15" s="68">
        <v>195</v>
      </c>
      <c r="E15" s="63">
        <f t="shared" si="1"/>
        <v>117</v>
      </c>
      <c r="F15" s="64" t="b">
        <f t="shared" si="0"/>
        <v>1</v>
      </c>
      <c r="G15" t="s">
        <v>262</v>
      </c>
      <c r="H15">
        <v>195</v>
      </c>
      <c r="I15" t="s">
        <v>262</v>
      </c>
      <c r="J15">
        <v>53</v>
      </c>
      <c r="K15">
        <f t="shared" si="2"/>
        <v>0</v>
      </c>
    </row>
    <row r="16" spans="1:12" x14ac:dyDescent="0.25">
      <c r="A16" s="3" t="s">
        <v>17</v>
      </c>
      <c r="B16" s="4">
        <v>60</v>
      </c>
      <c r="C16" s="66">
        <v>69.599999999999994</v>
      </c>
      <c r="D16" s="68">
        <v>116</v>
      </c>
      <c r="E16" s="63">
        <f t="shared" si="1"/>
        <v>69.599999999999994</v>
      </c>
      <c r="F16" s="64" t="b">
        <f t="shared" si="0"/>
        <v>1</v>
      </c>
      <c r="G16" t="s">
        <v>263</v>
      </c>
      <c r="H16">
        <v>116</v>
      </c>
      <c r="I16" t="s">
        <v>263</v>
      </c>
      <c r="J16">
        <v>60</v>
      </c>
      <c r="K16">
        <f t="shared" si="2"/>
        <v>0</v>
      </c>
    </row>
    <row r="17" spans="1:11" x14ac:dyDescent="0.25">
      <c r="A17" s="3" t="s">
        <v>18</v>
      </c>
      <c r="B17" s="4">
        <v>33</v>
      </c>
      <c r="C17" s="66">
        <v>87</v>
      </c>
      <c r="D17" s="68">
        <v>145</v>
      </c>
      <c r="E17" s="63">
        <f t="shared" si="1"/>
        <v>87</v>
      </c>
      <c r="F17" s="64" t="b">
        <f t="shared" si="0"/>
        <v>1</v>
      </c>
      <c r="G17" t="s">
        <v>264</v>
      </c>
      <c r="H17">
        <v>145</v>
      </c>
      <c r="I17" t="s">
        <v>406</v>
      </c>
      <c r="J17">
        <v>33</v>
      </c>
      <c r="K17">
        <f t="shared" si="2"/>
        <v>0</v>
      </c>
    </row>
    <row r="18" spans="1:11" ht="15.75" thickBot="1" x14ac:dyDescent="0.3">
      <c r="A18" s="3" t="s">
        <v>19</v>
      </c>
      <c r="B18" s="6">
        <v>31</v>
      </c>
      <c r="C18" s="67">
        <v>74.400000000000006</v>
      </c>
      <c r="D18" s="68">
        <v>124</v>
      </c>
      <c r="E18" s="63">
        <f t="shared" si="1"/>
        <v>74.400000000000006</v>
      </c>
      <c r="F18" s="64" t="b">
        <f t="shared" si="0"/>
        <v>1</v>
      </c>
      <c r="G18" t="s">
        <v>396</v>
      </c>
      <c r="H18">
        <v>124</v>
      </c>
      <c r="I18" t="s">
        <v>396</v>
      </c>
      <c r="J18">
        <v>31</v>
      </c>
      <c r="K18">
        <f t="shared" si="2"/>
        <v>0</v>
      </c>
    </row>
    <row r="19" spans="1:11" x14ac:dyDescent="0.25">
      <c r="A19" s="3" t="s">
        <v>20</v>
      </c>
      <c r="B19" s="4">
        <v>61</v>
      </c>
      <c r="C19" s="66">
        <v>118.2</v>
      </c>
      <c r="D19" s="68">
        <v>197</v>
      </c>
      <c r="E19" s="63">
        <f t="shared" si="1"/>
        <v>118.2</v>
      </c>
      <c r="F19" s="64" t="b">
        <f t="shared" si="0"/>
        <v>1</v>
      </c>
      <c r="G19" t="s">
        <v>265</v>
      </c>
      <c r="H19">
        <v>197</v>
      </c>
      <c r="I19" t="s">
        <v>265</v>
      </c>
      <c r="J19">
        <v>61</v>
      </c>
      <c r="K19">
        <f t="shared" si="2"/>
        <v>0</v>
      </c>
    </row>
    <row r="20" spans="1:11" ht="15.75" thickBot="1" x14ac:dyDescent="0.3">
      <c r="A20" s="3" t="s">
        <v>21</v>
      </c>
      <c r="B20" s="6">
        <v>31</v>
      </c>
      <c r="C20" s="67">
        <v>74.400000000000006</v>
      </c>
      <c r="D20" s="68">
        <v>124</v>
      </c>
      <c r="E20" s="63">
        <f t="shared" si="1"/>
        <v>74.400000000000006</v>
      </c>
      <c r="F20" s="64" t="b">
        <f t="shared" si="0"/>
        <v>1</v>
      </c>
      <c r="G20" t="s">
        <v>396</v>
      </c>
      <c r="H20">
        <v>124</v>
      </c>
      <c r="I20" t="s">
        <v>396</v>
      </c>
      <c r="J20">
        <v>31</v>
      </c>
      <c r="K20">
        <f t="shared" si="2"/>
        <v>0</v>
      </c>
    </row>
    <row r="21" spans="1:11" ht="15.75" thickBot="1" x14ac:dyDescent="0.3">
      <c r="A21" s="3" t="s">
        <v>22</v>
      </c>
      <c r="B21" s="6">
        <v>31</v>
      </c>
      <c r="C21" s="67">
        <v>74.400000000000006</v>
      </c>
      <c r="D21" s="68">
        <v>124</v>
      </c>
      <c r="E21" s="63">
        <f t="shared" si="1"/>
        <v>74.400000000000006</v>
      </c>
      <c r="F21" s="64" t="b">
        <f t="shared" si="0"/>
        <v>1</v>
      </c>
      <c r="G21" t="s">
        <v>396</v>
      </c>
      <c r="H21">
        <v>124</v>
      </c>
      <c r="I21" t="s">
        <v>396</v>
      </c>
      <c r="J21">
        <v>31</v>
      </c>
      <c r="K21">
        <f t="shared" si="2"/>
        <v>0</v>
      </c>
    </row>
    <row r="22" spans="1:11" ht="15.75" thickBot="1" x14ac:dyDescent="0.3">
      <c r="A22" s="3" t="s">
        <v>23</v>
      </c>
      <c r="B22" s="6">
        <v>31</v>
      </c>
      <c r="C22" s="67">
        <v>74.400000000000006</v>
      </c>
      <c r="D22" s="68">
        <v>124</v>
      </c>
      <c r="E22" s="63">
        <f t="shared" si="1"/>
        <v>74.400000000000006</v>
      </c>
      <c r="F22" s="64" t="b">
        <f t="shared" si="0"/>
        <v>1</v>
      </c>
      <c r="G22" t="s">
        <v>396</v>
      </c>
      <c r="H22">
        <v>124</v>
      </c>
      <c r="I22" t="s">
        <v>396</v>
      </c>
      <c r="J22">
        <v>31</v>
      </c>
      <c r="K22">
        <f t="shared" si="2"/>
        <v>0</v>
      </c>
    </row>
    <row r="23" spans="1:11" ht="15.75" thickBot="1" x14ac:dyDescent="0.3">
      <c r="A23" s="3" t="s">
        <v>24</v>
      </c>
      <c r="B23" s="6">
        <v>31</v>
      </c>
      <c r="C23" s="67">
        <v>74.400000000000006</v>
      </c>
      <c r="D23" s="68">
        <v>124</v>
      </c>
      <c r="E23" s="63">
        <f t="shared" si="1"/>
        <v>74.400000000000006</v>
      </c>
      <c r="F23" s="64" t="b">
        <f t="shared" si="0"/>
        <v>1</v>
      </c>
      <c r="G23" t="s">
        <v>396</v>
      </c>
      <c r="H23">
        <v>124</v>
      </c>
      <c r="I23" t="s">
        <v>396</v>
      </c>
      <c r="J23">
        <v>31</v>
      </c>
      <c r="K23">
        <f t="shared" si="2"/>
        <v>0</v>
      </c>
    </row>
    <row r="24" spans="1:11" ht="15.75" thickBot="1" x14ac:dyDescent="0.3">
      <c r="A24" s="3" t="s">
        <v>25</v>
      </c>
      <c r="B24" s="6">
        <v>31</v>
      </c>
      <c r="C24" s="67">
        <v>74.400000000000006</v>
      </c>
      <c r="D24" s="68">
        <v>124</v>
      </c>
      <c r="E24" s="63">
        <f t="shared" si="1"/>
        <v>74.400000000000006</v>
      </c>
      <c r="F24" s="64" t="b">
        <f t="shared" si="0"/>
        <v>1</v>
      </c>
      <c r="G24" t="s">
        <v>396</v>
      </c>
      <c r="H24">
        <v>124</v>
      </c>
      <c r="I24" t="s">
        <v>396</v>
      </c>
      <c r="J24">
        <v>31</v>
      </c>
      <c r="K24">
        <f t="shared" si="2"/>
        <v>0</v>
      </c>
    </row>
    <row r="25" spans="1:11" x14ac:dyDescent="0.25">
      <c r="A25" s="3" t="s">
        <v>26</v>
      </c>
      <c r="B25" s="4">
        <v>43</v>
      </c>
      <c r="C25" s="66">
        <v>92.4</v>
      </c>
      <c r="D25" s="68">
        <v>154</v>
      </c>
      <c r="E25" s="63">
        <f t="shared" si="1"/>
        <v>92.4</v>
      </c>
      <c r="F25" s="64" t="b">
        <f t="shared" si="0"/>
        <v>1</v>
      </c>
      <c r="G25" t="s">
        <v>266</v>
      </c>
      <c r="H25">
        <v>154</v>
      </c>
      <c r="I25" t="s">
        <v>266</v>
      </c>
      <c r="J25">
        <v>43</v>
      </c>
      <c r="K25">
        <f t="shared" si="2"/>
        <v>0</v>
      </c>
    </row>
    <row r="26" spans="1:11" x14ac:dyDescent="0.25">
      <c r="A26" s="3" t="s">
        <v>27</v>
      </c>
      <c r="B26" s="4">
        <v>33</v>
      </c>
      <c r="C26" s="66">
        <v>138.6</v>
      </c>
      <c r="D26" s="68">
        <v>231</v>
      </c>
      <c r="E26" s="63">
        <f t="shared" si="1"/>
        <v>138.6</v>
      </c>
      <c r="F26" s="64" t="b">
        <f t="shared" si="0"/>
        <v>1</v>
      </c>
      <c r="G26" t="s">
        <v>267</v>
      </c>
      <c r="H26">
        <v>231</v>
      </c>
      <c r="I26" t="s">
        <v>267</v>
      </c>
      <c r="J26">
        <v>33</v>
      </c>
      <c r="K26">
        <f t="shared" si="2"/>
        <v>0</v>
      </c>
    </row>
    <row r="27" spans="1:11" x14ac:dyDescent="0.25">
      <c r="A27" s="3" t="s">
        <v>28</v>
      </c>
      <c r="B27" s="4">
        <v>43</v>
      </c>
      <c r="C27" s="66">
        <v>108</v>
      </c>
      <c r="D27" s="68">
        <v>180</v>
      </c>
      <c r="E27" s="63">
        <f t="shared" si="1"/>
        <v>108</v>
      </c>
      <c r="F27" s="64" t="b">
        <f t="shared" si="0"/>
        <v>1</v>
      </c>
      <c r="G27" t="s">
        <v>268</v>
      </c>
      <c r="H27">
        <v>180</v>
      </c>
      <c r="I27" t="s">
        <v>268</v>
      </c>
      <c r="J27">
        <v>43</v>
      </c>
      <c r="K27">
        <f t="shared" si="2"/>
        <v>0</v>
      </c>
    </row>
    <row r="28" spans="1:11" x14ac:dyDescent="0.25">
      <c r="A28" s="3" t="s">
        <v>29</v>
      </c>
      <c r="B28" s="4">
        <v>40</v>
      </c>
      <c r="C28" s="66">
        <v>100.2</v>
      </c>
      <c r="D28" s="68">
        <v>167</v>
      </c>
      <c r="E28" s="63">
        <f t="shared" si="1"/>
        <v>100.2</v>
      </c>
      <c r="F28" s="64" t="b">
        <f t="shared" si="0"/>
        <v>1</v>
      </c>
      <c r="G28" t="s">
        <v>269</v>
      </c>
      <c r="H28">
        <v>167</v>
      </c>
      <c r="I28" t="s">
        <v>269</v>
      </c>
      <c r="J28">
        <v>40</v>
      </c>
      <c r="K28">
        <f t="shared" si="2"/>
        <v>0</v>
      </c>
    </row>
    <row r="29" spans="1:11" x14ac:dyDescent="0.25">
      <c r="A29" s="3" t="s">
        <v>30</v>
      </c>
      <c r="B29" s="4">
        <v>39</v>
      </c>
      <c r="C29" s="66">
        <v>84</v>
      </c>
      <c r="D29" s="68">
        <v>140</v>
      </c>
      <c r="E29" s="63">
        <f t="shared" si="1"/>
        <v>84</v>
      </c>
      <c r="F29" s="64" t="b">
        <f t="shared" si="0"/>
        <v>1</v>
      </c>
      <c r="G29" t="s">
        <v>270</v>
      </c>
      <c r="H29">
        <v>140</v>
      </c>
      <c r="I29" t="s">
        <v>270</v>
      </c>
      <c r="J29">
        <v>39</v>
      </c>
      <c r="K29">
        <f t="shared" si="2"/>
        <v>0</v>
      </c>
    </row>
    <row r="30" spans="1:11" x14ac:dyDescent="0.25">
      <c r="A30" s="3" t="s">
        <v>31</v>
      </c>
      <c r="B30" s="4">
        <v>37</v>
      </c>
      <c r="C30" s="66">
        <v>54</v>
      </c>
      <c r="D30" s="68">
        <v>90</v>
      </c>
      <c r="E30" s="63">
        <f t="shared" si="1"/>
        <v>54</v>
      </c>
      <c r="F30" s="64" t="b">
        <f t="shared" si="0"/>
        <v>1</v>
      </c>
      <c r="G30" t="s">
        <v>271</v>
      </c>
      <c r="H30">
        <v>90</v>
      </c>
      <c r="I30" t="s">
        <v>271</v>
      </c>
      <c r="J30">
        <v>37</v>
      </c>
      <c r="K30">
        <f t="shared" si="2"/>
        <v>0</v>
      </c>
    </row>
    <row r="31" spans="1:11" ht="15.75" thickBot="1" x14ac:dyDescent="0.3">
      <c r="A31" s="3" t="s">
        <v>32</v>
      </c>
      <c r="B31" s="6">
        <v>31</v>
      </c>
      <c r="C31" s="67">
        <v>74.400000000000006</v>
      </c>
      <c r="D31" s="68">
        <v>124</v>
      </c>
      <c r="E31" s="63">
        <f t="shared" si="1"/>
        <v>74.400000000000006</v>
      </c>
      <c r="F31" s="64" t="b">
        <f t="shared" si="0"/>
        <v>1</v>
      </c>
      <c r="G31" t="s">
        <v>396</v>
      </c>
      <c r="H31">
        <v>124</v>
      </c>
      <c r="I31" t="s">
        <v>396</v>
      </c>
      <c r="J31">
        <v>31</v>
      </c>
      <c r="K31">
        <f t="shared" si="2"/>
        <v>0</v>
      </c>
    </row>
    <row r="32" spans="1:11" x14ac:dyDescent="0.25">
      <c r="A32" s="3" t="s">
        <v>33</v>
      </c>
      <c r="B32" s="4">
        <v>33</v>
      </c>
      <c r="C32" s="66">
        <v>99</v>
      </c>
      <c r="D32" s="68">
        <v>165</v>
      </c>
      <c r="E32" s="63">
        <f t="shared" si="1"/>
        <v>99</v>
      </c>
      <c r="F32" s="64" t="b">
        <f t="shared" si="0"/>
        <v>1</v>
      </c>
      <c r="G32" t="s">
        <v>272</v>
      </c>
      <c r="H32">
        <v>165</v>
      </c>
      <c r="I32" t="s">
        <v>272</v>
      </c>
      <c r="J32">
        <v>33</v>
      </c>
      <c r="K32">
        <f t="shared" si="2"/>
        <v>0</v>
      </c>
    </row>
    <row r="33" spans="1:11" x14ac:dyDescent="0.25">
      <c r="A33" s="3" t="s">
        <v>200</v>
      </c>
      <c r="B33" s="4">
        <v>33</v>
      </c>
      <c r="C33" s="66">
        <v>87</v>
      </c>
      <c r="D33" s="68">
        <v>145</v>
      </c>
      <c r="E33" s="63">
        <f t="shared" si="1"/>
        <v>87</v>
      </c>
      <c r="F33" s="64" t="b">
        <f t="shared" si="0"/>
        <v>1</v>
      </c>
      <c r="G33" t="s">
        <v>273</v>
      </c>
      <c r="H33">
        <v>145</v>
      </c>
      <c r="I33" t="s">
        <v>273</v>
      </c>
      <c r="J33">
        <v>33</v>
      </c>
      <c r="K33">
        <f t="shared" si="2"/>
        <v>0</v>
      </c>
    </row>
    <row r="34" spans="1:11" ht="15.75" thickBot="1" x14ac:dyDescent="0.3">
      <c r="A34" s="3" t="s">
        <v>34</v>
      </c>
      <c r="B34" s="6">
        <v>31</v>
      </c>
      <c r="C34" s="67">
        <v>74.400000000000006</v>
      </c>
      <c r="D34" s="68">
        <v>124</v>
      </c>
      <c r="E34" s="63">
        <f t="shared" si="1"/>
        <v>74.400000000000006</v>
      </c>
      <c r="F34" s="64" t="b">
        <f t="shared" si="0"/>
        <v>1</v>
      </c>
      <c r="G34" t="s">
        <v>396</v>
      </c>
      <c r="H34">
        <v>124</v>
      </c>
      <c r="I34" t="s">
        <v>396</v>
      </c>
      <c r="J34">
        <v>31</v>
      </c>
      <c r="K34">
        <f t="shared" si="2"/>
        <v>0</v>
      </c>
    </row>
    <row r="35" spans="1:11" ht="15.75" thickBot="1" x14ac:dyDescent="0.3">
      <c r="A35" s="3" t="s">
        <v>35</v>
      </c>
      <c r="B35" s="6">
        <v>31</v>
      </c>
      <c r="C35" s="67">
        <v>74.400000000000006</v>
      </c>
      <c r="D35" s="68">
        <v>124</v>
      </c>
      <c r="E35" s="63">
        <f t="shared" si="1"/>
        <v>74.400000000000006</v>
      </c>
      <c r="F35" s="64" t="b">
        <f t="shared" si="0"/>
        <v>1</v>
      </c>
      <c r="G35" t="s">
        <v>396</v>
      </c>
      <c r="H35">
        <v>124</v>
      </c>
      <c r="I35" t="s">
        <v>396</v>
      </c>
      <c r="J35">
        <v>31</v>
      </c>
      <c r="K35">
        <f t="shared" si="2"/>
        <v>0</v>
      </c>
    </row>
    <row r="36" spans="1:11" x14ac:dyDescent="0.25">
      <c r="A36" s="3" t="s">
        <v>36</v>
      </c>
      <c r="B36" s="4">
        <v>50</v>
      </c>
      <c r="C36" s="66">
        <v>112.8</v>
      </c>
      <c r="D36" s="68">
        <v>188</v>
      </c>
      <c r="E36" s="63">
        <f t="shared" si="1"/>
        <v>112.8</v>
      </c>
      <c r="F36" s="64" t="b">
        <f t="shared" si="0"/>
        <v>1</v>
      </c>
      <c r="G36" t="s">
        <v>274</v>
      </c>
      <c r="H36">
        <v>188</v>
      </c>
      <c r="I36" t="s">
        <v>274</v>
      </c>
      <c r="J36">
        <v>50</v>
      </c>
      <c r="K36">
        <f t="shared" si="2"/>
        <v>0</v>
      </c>
    </row>
    <row r="37" spans="1:11" x14ac:dyDescent="0.25">
      <c r="A37" s="3" t="s">
        <v>37</v>
      </c>
      <c r="B37" s="4">
        <v>47</v>
      </c>
      <c r="C37" s="66">
        <v>105</v>
      </c>
      <c r="D37" s="68">
        <v>175</v>
      </c>
      <c r="E37" s="63">
        <f t="shared" si="1"/>
        <v>105</v>
      </c>
      <c r="F37" s="64" t="b">
        <f t="shared" si="0"/>
        <v>1</v>
      </c>
      <c r="G37" t="s">
        <v>275</v>
      </c>
      <c r="H37">
        <v>175</v>
      </c>
      <c r="I37" t="s">
        <v>275</v>
      </c>
      <c r="J37">
        <v>47</v>
      </c>
      <c r="K37">
        <f t="shared" si="2"/>
        <v>0</v>
      </c>
    </row>
    <row r="38" spans="1:11" x14ac:dyDescent="0.25">
      <c r="A38" s="3" t="s">
        <v>38</v>
      </c>
      <c r="B38" s="4">
        <v>80</v>
      </c>
      <c r="C38" s="66">
        <v>104.4</v>
      </c>
      <c r="D38" s="68">
        <v>174</v>
      </c>
      <c r="E38" s="63">
        <f t="shared" si="1"/>
        <v>104.4</v>
      </c>
      <c r="F38" s="64" t="b">
        <f t="shared" si="0"/>
        <v>1</v>
      </c>
      <c r="G38" t="s">
        <v>276</v>
      </c>
      <c r="H38">
        <v>174</v>
      </c>
      <c r="I38" t="s">
        <v>276</v>
      </c>
      <c r="J38">
        <v>80</v>
      </c>
      <c r="K38">
        <f t="shared" si="2"/>
        <v>0</v>
      </c>
    </row>
    <row r="39" spans="1:11" ht="15.75" thickBot="1" x14ac:dyDescent="0.3">
      <c r="A39" s="3" t="s">
        <v>39</v>
      </c>
      <c r="B39" s="6">
        <v>31</v>
      </c>
      <c r="C39" s="67">
        <v>74.400000000000006</v>
      </c>
      <c r="D39" s="68">
        <v>124</v>
      </c>
      <c r="E39" s="63">
        <f t="shared" si="1"/>
        <v>74.400000000000006</v>
      </c>
      <c r="F39" s="64" t="b">
        <f t="shared" si="0"/>
        <v>1</v>
      </c>
      <c r="G39" t="s">
        <v>396</v>
      </c>
      <c r="H39">
        <v>124</v>
      </c>
      <c r="I39" t="s">
        <v>396</v>
      </c>
      <c r="J39">
        <v>31</v>
      </c>
      <c r="K39">
        <f t="shared" si="2"/>
        <v>0</v>
      </c>
    </row>
    <row r="40" spans="1:11" ht="15.75" thickBot="1" x14ac:dyDescent="0.3">
      <c r="A40" s="3" t="s">
        <v>40</v>
      </c>
      <c r="B40" s="6">
        <v>31</v>
      </c>
      <c r="C40" s="67">
        <v>74.400000000000006</v>
      </c>
      <c r="D40" s="68">
        <v>124</v>
      </c>
      <c r="E40" s="63">
        <f t="shared" si="1"/>
        <v>74.400000000000006</v>
      </c>
      <c r="F40" s="64" t="b">
        <f t="shared" si="0"/>
        <v>1</v>
      </c>
      <c r="G40" t="s">
        <v>396</v>
      </c>
      <c r="H40">
        <v>124</v>
      </c>
      <c r="I40" t="s">
        <v>396</v>
      </c>
      <c r="J40">
        <v>31</v>
      </c>
      <c r="K40">
        <f t="shared" si="2"/>
        <v>0</v>
      </c>
    </row>
    <row r="41" spans="1:11" x14ac:dyDescent="0.25">
      <c r="A41" s="3" t="s">
        <v>41</v>
      </c>
      <c r="B41" s="4">
        <v>40</v>
      </c>
      <c r="C41" s="66">
        <v>106.2</v>
      </c>
      <c r="D41" s="68">
        <v>177</v>
      </c>
      <c r="E41" s="63">
        <f t="shared" si="1"/>
        <v>106.2</v>
      </c>
      <c r="F41" s="64" t="b">
        <f t="shared" si="0"/>
        <v>1</v>
      </c>
      <c r="G41" t="s">
        <v>277</v>
      </c>
      <c r="H41">
        <v>177</v>
      </c>
      <c r="I41" t="s">
        <v>407</v>
      </c>
      <c r="J41">
        <v>40</v>
      </c>
      <c r="K41">
        <f t="shared" si="2"/>
        <v>0</v>
      </c>
    </row>
    <row r="42" spans="1:11" ht="15.75" thickBot="1" x14ac:dyDescent="0.3">
      <c r="A42" s="3" t="s">
        <v>42</v>
      </c>
      <c r="B42" s="6">
        <v>31</v>
      </c>
      <c r="C42" s="67">
        <v>74.400000000000006</v>
      </c>
      <c r="D42" s="68">
        <v>124</v>
      </c>
      <c r="E42" s="63">
        <f t="shared" si="1"/>
        <v>74.400000000000006</v>
      </c>
      <c r="F42" s="64" t="b">
        <f t="shared" si="0"/>
        <v>1</v>
      </c>
      <c r="G42" t="s">
        <v>396</v>
      </c>
      <c r="H42">
        <v>124</v>
      </c>
      <c r="I42" t="s">
        <v>396</v>
      </c>
      <c r="J42">
        <v>31</v>
      </c>
      <c r="K42">
        <f t="shared" si="2"/>
        <v>0</v>
      </c>
    </row>
    <row r="43" spans="1:11" x14ac:dyDescent="0.25">
      <c r="A43" s="3" t="s">
        <v>43</v>
      </c>
      <c r="B43" s="4">
        <v>43</v>
      </c>
      <c r="C43" s="66">
        <v>108</v>
      </c>
      <c r="D43" s="68">
        <v>180</v>
      </c>
      <c r="E43" s="63">
        <f t="shared" si="1"/>
        <v>108</v>
      </c>
      <c r="F43" s="64" t="b">
        <f t="shared" si="0"/>
        <v>1</v>
      </c>
      <c r="G43" t="s">
        <v>278</v>
      </c>
      <c r="H43">
        <v>180</v>
      </c>
      <c r="I43" t="s">
        <v>278</v>
      </c>
      <c r="J43">
        <v>43</v>
      </c>
      <c r="K43">
        <f t="shared" si="2"/>
        <v>0</v>
      </c>
    </row>
    <row r="44" spans="1:11" x14ac:dyDescent="0.25">
      <c r="A44" s="3" t="s">
        <v>44</v>
      </c>
      <c r="B44" s="4">
        <v>33</v>
      </c>
      <c r="C44" s="66">
        <v>84</v>
      </c>
      <c r="D44" s="68">
        <v>140</v>
      </c>
      <c r="E44" s="63">
        <f t="shared" si="1"/>
        <v>84</v>
      </c>
      <c r="F44" s="64" t="b">
        <f t="shared" si="0"/>
        <v>1</v>
      </c>
      <c r="G44" t="s">
        <v>279</v>
      </c>
      <c r="H44">
        <v>140</v>
      </c>
      <c r="I44" t="s">
        <v>279</v>
      </c>
      <c r="J44">
        <v>33</v>
      </c>
      <c r="K44">
        <f t="shared" si="2"/>
        <v>0</v>
      </c>
    </row>
    <row r="45" spans="1:11" ht="15.75" thickBot="1" x14ac:dyDescent="0.3">
      <c r="A45" s="3" t="s">
        <v>45</v>
      </c>
      <c r="B45" s="6">
        <v>31</v>
      </c>
      <c r="C45" s="67">
        <v>74.400000000000006</v>
      </c>
      <c r="D45" s="68">
        <v>124</v>
      </c>
      <c r="E45" s="63">
        <f t="shared" si="1"/>
        <v>74.400000000000006</v>
      </c>
      <c r="F45" s="64" t="b">
        <f t="shared" si="0"/>
        <v>1</v>
      </c>
      <c r="G45" t="s">
        <v>396</v>
      </c>
      <c r="H45">
        <v>124</v>
      </c>
      <c r="I45" t="s">
        <v>396</v>
      </c>
      <c r="J45">
        <v>31</v>
      </c>
      <c r="K45">
        <f t="shared" si="2"/>
        <v>0</v>
      </c>
    </row>
    <row r="46" spans="1:11" x14ac:dyDescent="0.25">
      <c r="A46" s="3" t="s">
        <v>46</v>
      </c>
      <c r="B46" s="4">
        <v>47</v>
      </c>
      <c r="C46" s="66">
        <v>87</v>
      </c>
      <c r="D46" s="68">
        <v>145</v>
      </c>
      <c r="E46" s="63">
        <f t="shared" si="1"/>
        <v>87</v>
      </c>
      <c r="F46" s="64" t="b">
        <f t="shared" si="0"/>
        <v>1</v>
      </c>
      <c r="G46" t="s">
        <v>280</v>
      </c>
      <c r="H46">
        <v>145</v>
      </c>
      <c r="I46" t="s">
        <v>280</v>
      </c>
      <c r="J46">
        <v>47</v>
      </c>
      <c r="K46">
        <f t="shared" si="2"/>
        <v>0</v>
      </c>
    </row>
    <row r="47" spans="1:11" x14ac:dyDescent="0.25">
      <c r="A47" s="3" t="s">
        <v>47</v>
      </c>
      <c r="B47" s="4">
        <v>33</v>
      </c>
      <c r="C47" s="66">
        <v>105</v>
      </c>
      <c r="D47" s="68">
        <v>175</v>
      </c>
      <c r="E47" s="63">
        <f t="shared" si="1"/>
        <v>105</v>
      </c>
      <c r="F47" s="64" t="b">
        <f t="shared" si="0"/>
        <v>1</v>
      </c>
      <c r="G47" t="s">
        <v>281</v>
      </c>
      <c r="H47">
        <v>175</v>
      </c>
      <c r="I47" t="s">
        <v>281</v>
      </c>
      <c r="J47">
        <v>33</v>
      </c>
      <c r="K47">
        <f t="shared" si="2"/>
        <v>0</v>
      </c>
    </row>
    <row r="48" spans="1:11" ht="15.75" thickBot="1" x14ac:dyDescent="0.3">
      <c r="A48" s="3" t="s">
        <v>48</v>
      </c>
      <c r="B48" s="6">
        <v>31</v>
      </c>
      <c r="C48" s="67">
        <v>74.400000000000006</v>
      </c>
      <c r="D48" s="68">
        <v>124</v>
      </c>
      <c r="E48" s="63">
        <f t="shared" si="1"/>
        <v>74.400000000000006</v>
      </c>
      <c r="F48" s="64" t="b">
        <f t="shared" si="0"/>
        <v>1</v>
      </c>
      <c r="G48" t="s">
        <v>396</v>
      </c>
      <c r="H48">
        <v>124</v>
      </c>
      <c r="I48" t="s">
        <v>396</v>
      </c>
      <c r="J48">
        <v>31</v>
      </c>
      <c r="K48">
        <f t="shared" si="2"/>
        <v>0</v>
      </c>
    </row>
    <row r="49" spans="1:11" x14ac:dyDescent="0.25">
      <c r="A49" s="3" t="s">
        <v>49</v>
      </c>
      <c r="B49" s="4">
        <v>40</v>
      </c>
      <c r="C49" s="66">
        <v>90</v>
      </c>
      <c r="D49" s="68">
        <v>150</v>
      </c>
      <c r="E49" s="63">
        <f t="shared" si="1"/>
        <v>90</v>
      </c>
      <c r="F49" s="64" t="b">
        <f t="shared" si="0"/>
        <v>1</v>
      </c>
      <c r="G49" t="s">
        <v>282</v>
      </c>
      <c r="H49">
        <v>150</v>
      </c>
      <c r="I49" t="s">
        <v>282</v>
      </c>
      <c r="J49">
        <v>40</v>
      </c>
      <c r="K49">
        <f t="shared" si="2"/>
        <v>0</v>
      </c>
    </row>
    <row r="50" spans="1:11" ht="15.75" thickBot="1" x14ac:dyDescent="0.3">
      <c r="A50" s="3" t="s">
        <v>50</v>
      </c>
      <c r="B50" s="6">
        <v>31</v>
      </c>
      <c r="C50" s="67">
        <v>74.400000000000006</v>
      </c>
      <c r="D50" s="68">
        <v>124</v>
      </c>
      <c r="E50" s="63">
        <f t="shared" si="1"/>
        <v>74.400000000000006</v>
      </c>
      <c r="F50" s="64" t="b">
        <f t="shared" si="0"/>
        <v>1</v>
      </c>
      <c r="G50" t="s">
        <v>396</v>
      </c>
      <c r="H50">
        <v>124</v>
      </c>
      <c r="I50" t="s">
        <v>396</v>
      </c>
      <c r="J50">
        <v>31</v>
      </c>
      <c r="K50">
        <f t="shared" si="2"/>
        <v>0</v>
      </c>
    </row>
    <row r="51" spans="1:11" ht="15.75" thickBot="1" x14ac:dyDescent="0.3">
      <c r="A51" s="3" t="s">
        <v>51</v>
      </c>
      <c r="B51" s="6">
        <v>31</v>
      </c>
      <c r="C51" s="67">
        <v>74.400000000000006</v>
      </c>
      <c r="D51" s="68">
        <v>124</v>
      </c>
      <c r="E51" s="63">
        <f t="shared" si="1"/>
        <v>74.400000000000006</v>
      </c>
      <c r="F51" s="64" t="b">
        <f t="shared" si="0"/>
        <v>1</v>
      </c>
      <c r="G51" t="s">
        <v>396</v>
      </c>
      <c r="H51">
        <v>124</v>
      </c>
      <c r="I51" t="s">
        <v>396</v>
      </c>
      <c r="J51">
        <v>31</v>
      </c>
      <c r="K51">
        <f t="shared" si="2"/>
        <v>0</v>
      </c>
    </row>
    <row r="52" spans="1:11" ht="15.75" thickBot="1" x14ac:dyDescent="0.3">
      <c r="A52" s="3" t="s">
        <v>52</v>
      </c>
      <c r="B52" s="6">
        <v>31</v>
      </c>
      <c r="C52" s="67">
        <v>74.400000000000006</v>
      </c>
      <c r="D52" s="68">
        <v>124</v>
      </c>
      <c r="E52" s="63">
        <f t="shared" si="1"/>
        <v>74.400000000000006</v>
      </c>
      <c r="F52" s="64" t="b">
        <f t="shared" si="0"/>
        <v>1</v>
      </c>
      <c r="G52" t="s">
        <v>396</v>
      </c>
      <c r="H52">
        <v>124</v>
      </c>
      <c r="I52" t="s">
        <v>396</v>
      </c>
      <c r="J52">
        <v>31</v>
      </c>
      <c r="K52">
        <f t="shared" si="2"/>
        <v>0</v>
      </c>
    </row>
    <row r="53" spans="1:11" x14ac:dyDescent="0.25">
      <c r="A53" s="3" t="s">
        <v>53</v>
      </c>
      <c r="B53" s="4">
        <v>47</v>
      </c>
      <c r="C53" s="66">
        <v>84</v>
      </c>
      <c r="D53" s="68">
        <v>140</v>
      </c>
      <c r="E53" s="63">
        <f t="shared" si="1"/>
        <v>84</v>
      </c>
      <c r="F53" s="64" t="b">
        <f t="shared" si="0"/>
        <v>1</v>
      </c>
      <c r="G53" t="s">
        <v>283</v>
      </c>
      <c r="H53">
        <v>140</v>
      </c>
      <c r="I53" t="s">
        <v>283</v>
      </c>
      <c r="J53">
        <v>47</v>
      </c>
      <c r="K53">
        <f t="shared" si="2"/>
        <v>0</v>
      </c>
    </row>
    <row r="54" spans="1:11" ht="15.75" thickBot="1" x14ac:dyDescent="0.3">
      <c r="A54" s="3" t="s">
        <v>54</v>
      </c>
      <c r="B54" s="6">
        <v>31</v>
      </c>
      <c r="C54" s="67">
        <v>74.400000000000006</v>
      </c>
      <c r="D54" s="68">
        <v>124</v>
      </c>
      <c r="E54" s="63">
        <f t="shared" si="1"/>
        <v>74.400000000000006</v>
      </c>
      <c r="F54" s="64" t="b">
        <f t="shared" si="0"/>
        <v>1</v>
      </c>
      <c r="G54" t="s">
        <v>396</v>
      </c>
      <c r="H54">
        <v>124</v>
      </c>
      <c r="I54" t="s">
        <v>396</v>
      </c>
      <c r="J54">
        <v>31</v>
      </c>
      <c r="K54">
        <f t="shared" si="2"/>
        <v>0</v>
      </c>
    </row>
    <row r="55" spans="1:11" x14ac:dyDescent="0.25">
      <c r="A55" s="3" t="s">
        <v>55</v>
      </c>
      <c r="B55" s="4">
        <v>55</v>
      </c>
      <c r="C55" s="66">
        <v>87</v>
      </c>
      <c r="D55" s="68">
        <v>145</v>
      </c>
      <c r="E55" s="63">
        <f t="shared" si="1"/>
        <v>87</v>
      </c>
      <c r="F55" s="64" t="b">
        <f t="shared" si="0"/>
        <v>1</v>
      </c>
      <c r="G55" t="s">
        <v>284</v>
      </c>
      <c r="H55">
        <v>145</v>
      </c>
      <c r="I55" t="s">
        <v>284</v>
      </c>
      <c r="J55">
        <v>55</v>
      </c>
      <c r="K55">
        <f t="shared" si="2"/>
        <v>0</v>
      </c>
    </row>
    <row r="56" spans="1:11" ht="15.75" thickBot="1" x14ac:dyDescent="0.3">
      <c r="A56" s="3" t="s">
        <v>56</v>
      </c>
      <c r="B56" s="6">
        <v>31</v>
      </c>
      <c r="C56" s="67">
        <v>74.400000000000006</v>
      </c>
      <c r="D56" s="68">
        <v>124</v>
      </c>
      <c r="E56" s="63">
        <f t="shared" si="1"/>
        <v>74.400000000000006</v>
      </c>
      <c r="F56" s="64" t="b">
        <f t="shared" si="0"/>
        <v>1</v>
      </c>
      <c r="G56" t="s">
        <v>396</v>
      </c>
      <c r="H56">
        <v>124</v>
      </c>
      <c r="I56" t="s">
        <v>396</v>
      </c>
      <c r="J56">
        <v>31</v>
      </c>
      <c r="K56">
        <f t="shared" si="2"/>
        <v>0</v>
      </c>
    </row>
    <row r="57" spans="1:11" x14ac:dyDescent="0.25">
      <c r="A57" s="3" t="s">
        <v>57</v>
      </c>
      <c r="B57" s="4">
        <v>53</v>
      </c>
      <c r="C57" s="66">
        <v>129</v>
      </c>
      <c r="D57" s="68">
        <v>215</v>
      </c>
      <c r="E57" s="63">
        <f t="shared" si="1"/>
        <v>129</v>
      </c>
      <c r="F57" s="64" t="b">
        <f t="shared" si="0"/>
        <v>1</v>
      </c>
      <c r="G57" t="s">
        <v>285</v>
      </c>
      <c r="H57">
        <v>215</v>
      </c>
      <c r="I57" t="s">
        <v>285</v>
      </c>
      <c r="J57">
        <v>53</v>
      </c>
      <c r="K57">
        <f t="shared" si="2"/>
        <v>0</v>
      </c>
    </row>
    <row r="58" spans="1:11" ht="15.75" thickBot="1" x14ac:dyDescent="0.3">
      <c r="A58" s="3" t="s">
        <v>58</v>
      </c>
      <c r="B58" s="6">
        <v>31</v>
      </c>
      <c r="C58" s="67">
        <v>74.400000000000006</v>
      </c>
      <c r="D58" s="68">
        <v>124</v>
      </c>
      <c r="E58" s="63">
        <f t="shared" si="1"/>
        <v>74.400000000000006</v>
      </c>
      <c r="F58" s="64" t="b">
        <f t="shared" si="0"/>
        <v>1</v>
      </c>
      <c r="G58" t="s">
        <v>396</v>
      </c>
      <c r="H58">
        <v>124</v>
      </c>
      <c r="I58" t="s">
        <v>396</v>
      </c>
      <c r="J58">
        <v>31</v>
      </c>
      <c r="K58">
        <f t="shared" si="2"/>
        <v>0</v>
      </c>
    </row>
    <row r="59" spans="1:11" x14ac:dyDescent="0.25">
      <c r="A59" s="3" t="s">
        <v>59</v>
      </c>
      <c r="B59" s="4">
        <v>33</v>
      </c>
      <c r="C59" s="66">
        <v>75</v>
      </c>
      <c r="D59" s="68">
        <v>125</v>
      </c>
      <c r="E59" s="63">
        <f t="shared" si="1"/>
        <v>75</v>
      </c>
      <c r="F59" s="64" t="b">
        <f t="shared" si="0"/>
        <v>1</v>
      </c>
      <c r="G59" t="s">
        <v>286</v>
      </c>
      <c r="H59">
        <v>125</v>
      </c>
      <c r="I59" t="s">
        <v>286</v>
      </c>
      <c r="J59">
        <v>33</v>
      </c>
      <c r="K59">
        <f t="shared" si="2"/>
        <v>0</v>
      </c>
    </row>
    <row r="60" spans="1:11" ht="15.75" thickBot="1" x14ac:dyDescent="0.3">
      <c r="A60" s="3" t="s">
        <v>60</v>
      </c>
      <c r="B60" s="6">
        <v>31</v>
      </c>
      <c r="C60" s="67">
        <v>74.400000000000006</v>
      </c>
      <c r="D60" s="68">
        <v>124</v>
      </c>
      <c r="E60" s="63">
        <f t="shared" si="1"/>
        <v>74.400000000000006</v>
      </c>
      <c r="F60" s="64" t="b">
        <f t="shared" si="0"/>
        <v>1</v>
      </c>
      <c r="G60" t="s">
        <v>396</v>
      </c>
      <c r="H60">
        <v>124</v>
      </c>
      <c r="I60" t="s">
        <v>396</v>
      </c>
      <c r="J60">
        <v>31</v>
      </c>
      <c r="K60">
        <f t="shared" si="2"/>
        <v>0</v>
      </c>
    </row>
    <row r="61" spans="1:11" ht="15.75" thickBot="1" x14ac:dyDescent="0.3">
      <c r="A61" s="3" t="s">
        <v>61</v>
      </c>
      <c r="B61" s="6">
        <v>31</v>
      </c>
      <c r="C61" s="67">
        <v>74.400000000000006</v>
      </c>
      <c r="D61" s="68">
        <v>124</v>
      </c>
      <c r="E61" s="63">
        <f t="shared" si="1"/>
        <v>74.400000000000006</v>
      </c>
      <c r="F61" s="64" t="b">
        <f t="shared" si="0"/>
        <v>1</v>
      </c>
      <c r="G61" t="s">
        <v>396</v>
      </c>
      <c r="H61">
        <v>124</v>
      </c>
      <c r="I61" t="s">
        <v>396</v>
      </c>
      <c r="J61">
        <v>31</v>
      </c>
      <c r="K61">
        <f t="shared" si="2"/>
        <v>0</v>
      </c>
    </row>
    <row r="62" spans="1:11" ht="15.75" thickBot="1" x14ac:dyDescent="0.3">
      <c r="A62" s="3" t="s">
        <v>62</v>
      </c>
      <c r="B62" s="6">
        <v>31</v>
      </c>
      <c r="C62" s="67">
        <v>74.400000000000006</v>
      </c>
      <c r="D62" s="68">
        <v>124</v>
      </c>
      <c r="E62" s="63">
        <f t="shared" si="1"/>
        <v>74.400000000000006</v>
      </c>
      <c r="F62" s="64" t="b">
        <f t="shared" si="0"/>
        <v>1</v>
      </c>
      <c r="G62" t="s">
        <v>396</v>
      </c>
      <c r="H62">
        <v>124</v>
      </c>
      <c r="I62" t="s">
        <v>396</v>
      </c>
      <c r="J62">
        <v>31</v>
      </c>
      <c r="K62">
        <f t="shared" si="2"/>
        <v>0</v>
      </c>
    </row>
    <row r="63" spans="1:11" x14ac:dyDescent="0.25">
      <c r="A63" s="3" t="s">
        <v>63</v>
      </c>
      <c r="B63" s="4">
        <v>33</v>
      </c>
      <c r="C63" s="66">
        <v>116.4</v>
      </c>
      <c r="D63" s="68">
        <v>194</v>
      </c>
      <c r="E63" s="63">
        <f t="shared" si="1"/>
        <v>116.4</v>
      </c>
      <c r="F63" s="64" t="b">
        <f t="shared" si="0"/>
        <v>1</v>
      </c>
      <c r="G63" t="s">
        <v>287</v>
      </c>
      <c r="H63">
        <v>194</v>
      </c>
      <c r="I63" t="s">
        <v>287</v>
      </c>
      <c r="J63">
        <v>33</v>
      </c>
      <c r="K63">
        <f t="shared" si="2"/>
        <v>0</v>
      </c>
    </row>
    <row r="64" spans="1:11" x14ac:dyDescent="0.25">
      <c r="A64" s="3" t="s">
        <v>64</v>
      </c>
      <c r="B64" s="4">
        <v>33</v>
      </c>
      <c r="C64" s="66">
        <v>87</v>
      </c>
      <c r="D64" s="68">
        <v>145</v>
      </c>
      <c r="E64" s="63">
        <f t="shared" si="1"/>
        <v>87</v>
      </c>
      <c r="F64" s="64" t="b">
        <f t="shared" si="0"/>
        <v>1</v>
      </c>
      <c r="G64" t="s">
        <v>288</v>
      </c>
      <c r="H64">
        <v>145</v>
      </c>
      <c r="I64" t="s">
        <v>288</v>
      </c>
      <c r="J64">
        <v>33</v>
      </c>
      <c r="K64">
        <f t="shared" si="2"/>
        <v>0</v>
      </c>
    </row>
    <row r="65" spans="1:11" x14ac:dyDescent="0.25">
      <c r="A65" s="3" t="s">
        <v>65</v>
      </c>
      <c r="B65" s="4">
        <v>40</v>
      </c>
      <c r="C65" s="66">
        <v>126</v>
      </c>
      <c r="D65" s="68">
        <v>210</v>
      </c>
      <c r="E65" s="63">
        <f t="shared" si="1"/>
        <v>126</v>
      </c>
      <c r="F65" s="64" t="b">
        <f t="shared" ref="F65:F127" si="3">+EXACT(C65,E65)</f>
        <v>1</v>
      </c>
      <c r="G65" t="s">
        <v>289</v>
      </c>
      <c r="H65">
        <v>210</v>
      </c>
      <c r="I65" t="s">
        <v>289</v>
      </c>
      <c r="J65">
        <v>40</v>
      </c>
      <c r="K65">
        <f t="shared" si="2"/>
        <v>0</v>
      </c>
    </row>
    <row r="66" spans="1:11" x14ac:dyDescent="0.25">
      <c r="A66" s="3" t="s">
        <v>66</v>
      </c>
      <c r="B66" s="4">
        <v>37</v>
      </c>
      <c r="C66" s="66">
        <v>114</v>
      </c>
      <c r="D66" s="68">
        <v>190</v>
      </c>
      <c r="E66" s="63">
        <f t="shared" ref="E66:E128" si="4">+ROUND(D66*0.6,2)</f>
        <v>114</v>
      </c>
      <c r="F66" s="64" t="b">
        <f t="shared" si="3"/>
        <v>1</v>
      </c>
      <c r="G66" t="s">
        <v>290</v>
      </c>
      <c r="H66">
        <v>190</v>
      </c>
      <c r="I66" t="s">
        <v>290</v>
      </c>
      <c r="J66">
        <v>37</v>
      </c>
      <c r="K66">
        <f t="shared" ref="K66:K128" si="5">+H66-D66</f>
        <v>0</v>
      </c>
    </row>
    <row r="67" spans="1:11" x14ac:dyDescent="0.25">
      <c r="A67" s="3" t="s">
        <v>67</v>
      </c>
      <c r="B67" s="4">
        <v>57</v>
      </c>
      <c r="C67" s="66">
        <v>120</v>
      </c>
      <c r="D67" s="68">
        <v>200</v>
      </c>
      <c r="E67" s="63">
        <f t="shared" si="4"/>
        <v>120</v>
      </c>
      <c r="F67" s="64" t="b">
        <f t="shared" si="3"/>
        <v>1</v>
      </c>
      <c r="G67" t="s">
        <v>291</v>
      </c>
      <c r="H67">
        <v>200</v>
      </c>
      <c r="I67" t="s">
        <v>291</v>
      </c>
      <c r="J67">
        <v>57</v>
      </c>
      <c r="K67">
        <f t="shared" si="5"/>
        <v>0</v>
      </c>
    </row>
    <row r="68" spans="1:11" x14ac:dyDescent="0.25">
      <c r="A68" s="3" t="s">
        <v>68</v>
      </c>
      <c r="B68" s="4">
        <v>58</v>
      </c>
      <c r="C68" s="66">
        <v>106.2</v>
      </c>
      <c r="D68" s="68">
        <v>177</v>
      </c>
      <c r="E68" s="63">
        <f t="shared" si="4"/>
        <v>106.2</v>
      </c>
      <c r="F68" s="64" t="b">
        <f t="shared" si="3"/>
        <v>1</v>
      </c>
      <c r="G68" t="s">
        <v>292</v>
      </c>
      <c r="H68">
        <v>177</v>
      </c>
      <c r="I68" t="s">
        <v>292</v>
      </c>
      <c r="J68">
        <v>58</v>
      </c>
      <c r="K68">
        <f t="shared" si="5"/>
        <v>0</v>
      </c>
    </row>
    <row r="69" spans="1:11" x14ac:dyDescent="0.25">
      <c r="A69" s="3" t="s">
        <v>69</v>
      </c>
      <c r="B69" s="4">
        <v>63</v>
      </c>
      <c r="C69" s="66">
        <v>112.8</v>
      </c>
      <c r="D69" s="68">
        <v>188</v>
      </c>
      <c r="E69" s="63">
        <f t="shared" si="4"/>
        <v>112.8</v>
      </c>
      <c r="F69" s="64" t="b">
        <f t="shared" si="3"/>
        <v>1</v>
      </c>
      <c r="G69" t="s">
        <v>293</v>
      </c>
      <c r="H69">
        <v>188</v>
      </c>
      <c r="I69" t="s">
        <v>293</v>
      </c>
      <c r="J69">
        <v>63</v>
      </c>
      <c r="K69">
        <f t="shared" si="5"/>
        <v>0</v>
      </c>
    </row>
    <row r="70" spans="1:11" x14ac:dyDescent="0.25">
      <c r="A70" s="3" t="s">
        <v>70</v>
      </c>
      <c r="B70" s="4">
        <v>70</v>
      </c>
      <c r="C70" s="66">
        <v>126</v>
      </c>
      <c r="D70" s="68">
        <v>210</v>
      </c>
      <c r="E70" s="63">
        <f t="shared" si="4"/>
        <v>126</v>
      </c>
      <c r="F70" s="64" t="b">
        <f t="shared" si="3"/>
        <v>1</v>
      </c>
      <c r="G70" t="s">
        <v>294</v>
      </c>
      <c r="H70">
        <v>210</v>
      </c>
      <c r="I70" t="s">
        <v>294</v>
      </c>
      <c r="J70">
        <v>70</v>
      </c>
      <c r="K70">
        <f t="shared" si="5"/>
        <v>0</v>
      </c>
    </row>
    <row r="71" spans="1:11" x14ac:dyDescent="0.25">
      <c r="A71" s="3" t="s">
        <v>71</v>
      </c>
      <c r="B71" s="4">
        <v>40</v>
      </c>
      <c r="C71" s="66">
        <v>162</v>
      </c>
      <c r="D71" s="68">
        <v>270</v>
      </c>
      <c r="E71" s="63">
        <f t="shared" si="4"/>
        <v>162</v>
      </c>
      <c r="F71" s="64" t="b">
        <f t="shared" si="3"/>
        <v>1</v>
      </c>
      <c r="G71" t="s">
        <v>71</v>
      </c>
      <c r="H71">
        <v>270</v>
      </c>
      <c r="I71" t="s">
        <v>71</v>
      </c>
      <c r="J71">
        <v>40</v>
      </c>
      <c r="K71">
        <f t="shared" si="5"/>
        <v>0</v>
      </c>
    </row>
    <row r="72" spans="1:11" x14ac:dyDescent="0.25">
      <c r="A72" s="3" t="s">
        <v>72</v>
      </c>
      <c r="B72" s="4">
        <v>37</v>
      </c>
      <c r="C72" s="66">
        <v>127.8</v>
      </c>
      <c r="D72" s="68">
        <v>213</v>
      </c>
      <c r="E72" s="63">
        <f t="shared" si="4"/>
        <v>127.8</v>
      </c>
      <c r="F72" s="64" t="b">
        <f t="shared" si="3"/>
        <v>1</v>
      </c>
      <c r="G72" t="s">
        <v>295</v>
      </c>
      <c r="H72">
        <v>213</v>
      </c>
      <c r="I72" t="s">
        <v>295</v>
      </c>
      <c r="J72">
        <v>37</v>
      </c>
      <c r="K72">
        <f t="shared" si="5"/>
        <v>0</v>
      </c>
    </row>
    <row r="73" spans="1:11" ht="15.75" thickBot="1" x14ac:dyDescent="0.3">
      <c r="A73" s="3" t="s">
        <v>73</v>
      </c>
      <c r="B73" s="6">
        <v>31</v>
      </c>
      <c r="C73" s="67">
        <v>74.400000000000006</v>
      </c>
      <c r="D73" s="68">
        <v>124</v>
      </c>
      <c r="E73" s="63">
        <f t="shared" si="4"/>
        <v>74.400000000000006</v>
      </c>
      <c r="F73" s="64" t="b">
        <f t="shared" si="3"/>
        <v>1</v>
      </c>
      <c r="G73" t="s">
        <v>396</v>
      </c>
      <c r="H73">
        <v>124</v>
      </c>
      <c r="I73" t="s">
        <v>396</v>
      </c>
      <c r="J73">
        <v>31</v>
      </c>
      <c r="K73">
        <f t="shared" si="5"/>
        <v>0</v>
      </c>
    </row>
    <row r="74" spans="1:11" x14ac:dyDescent="0.25">
      <c r="A74" s="3" t="s">
        <v>74</v>
      </c>
      <c r="B74" s="4">
        <v>87</v>
      </c>
      <c r="C74" s="66">
        <v>165</v>
      </c>
      <c r="D74" s="68">
        <v>275</v>
      </c>
      <c r="E74" s="63">
        <f t="shared" si="4"/>
        <v>165</v>
      </c>
      <c r="F74" s="64" t="b">
        <f t="shared" si="3"/>
        <v>1</v>
      </c>
      <c r="G74" t="s">
        <v>296</v>
      </c>
      <c r="H74">
        <v>275</v>
      </c>
      <c r="I74" t="s">
        <v>296</v>
      </c>
      <c r="J74">
        <v>87</v>
      </c>
      <c r="K74">
        <f t="shared" si="5"/>
        <v>0</v>
      </c>
    </row>
    <row r="75" spans="1:11" x14ac:dyDescent="0.25">
      <c r="A75" s="3" t="s">
        <v>75</v>
      </c>
      <c r="B75" s="4">
        <v>40</v>
      </c>
      <c r="C75" s="66">
        <v>108</v>
      </c>
      <c r="D75" s="68">
        <v>180</v>
      </c>
      <c r="E75" s="63">
        <f t="shared" si="4"/>
        <v>108</v>
      </c>
      <c r="F75" s="64" t="b">
        <f t="shared" si="3"/>
        <v>1</v>
      </c>
      <c r="G75" t="s">
        <v>297</v>
      </c>
      <c r="H75">
        <v>180</v>
      </c>
      <c r="I75" t="s">
        <v>297</v>
      </c>
      <c r="J75">
        <v>40</v>
      </c>
      <c r="K75">
        <f t="shared" si="5"/>
        <v>0</v>
      </c>
    </row>
    <row r="76" spans="1:11" x14ac:dyDescent="0.25">
      <c r="A76" s="3" t="s">
        <v>76</v>
      </c>
      <c r="B76" s="4">
        <v>40</v>
      </c>
      <c r="C76" s="66">
        <v>81</v>
      </c>
      <c r="D76" s="68">
        <v>190</v>
      </c>
      <c r="E76" s="63">
        <f t="shared" si="4"/>
        <v>114</v>
      </c>
      <c r="F76" s="64" t="b">
        <f t="shared" si="3"/>
        <v>0</v>
      </c>
      <c r="G76" t="s">
        <v>298</v>
      </c>
      <c r="H76">
        <v>190</v>
      </c>
      <c r="I76" t="s">
        <v>298</v>
      </c>
      <c r="J76">
        <v>40</v>
      </c>
      <c r="K76">
        <f t="shared" si="5"/>
        <v>0</v>
      </c>
    </row>
    <row r="77" spans="1:11" x14ac:dyDescent="0.25">
      <c r="A77" s="3" t="s">
        <v>77</v>
      </c>
      <c r="B77" s="4">
        <v>67</v>
      </c>
      <c r="C77" s="66">
        <v>121.8</v>
      </c>
      <c r="D77" s="68">
        <v>203</v>
      </c>
      <c r="E77" s="63">
        <f t="shared" si="4"/>
        <v>121.8</v>
      </c>
      <c r="F77" s="64" t="b">
        <f t="shared" si="3"/>
        <v>1</v>
      </c>
      <c r="G77" t="s">
        <v>299</v>
      </c>
      <c r="H77">
        <v>203</v>
      </c>
      <c r="I77" t="s">
        <v>299</v>
      </c>
      <c r="J77">
        <v>67</v>
      </c>
      <c r="K77">
        <f t="shared" si="5"/>
        <v>0</v>
      </c>
    </row>
    <row r="78" spans="1:11" x14ac:dyDescent="0.25">
      <c r="A78" s="3" t="s">
        <v>398</v>
      </c>
      <c r="B78" s="4">
        <v>53</v>
      </c>
      <c r="C78" s="66">
        <v>165</v>
      </c>
      <c r="D78" s="68">
        <v>275</v>
      </c>
      <c r="E78" s="63">
        <f t="shared" si="4"/>
        <v>165</v>
      </c>
      <c r="F78" s="64" t="b">
        <f t="shared" si="3"/>
        <v>1</v>
      </c>
      <c r="G78" t="s">
        <v>300</v>
      </c>
      <c r="H78">
        <v>275</v>
      </c>
      <c r="I78" t="s">
        <v>408</v>
      </c>
      <c r="J78">
        <v>53</v>
      </c>
      <c r="K78">
        <f t="shared" si="5"/>
        <v>0</v>
      </c>
    </row>
    <row r="79" spans="1:11" x14ac:dyDescent="0.25">
      <c r="A79" s="3" t="s">
        <v>78</v>
      </c>
      <c r="B79" s="4">
        <v>47</v>
      </c>
      <c r="C79" s="66">
        <v>117</v>
      </c>
      <c r="D79" s="68">
        <v>195</v>
      </c>
      <c r="E79" s="63">
        <f t="shared" si="4"/>
        <v>117</v>
      </c>
      <c r="F79" s="64" t="b">
        <f t="shared" si="3"/>
        <v>1</v>
      </c>
      <c r="G79" t="s">
        <v>301</v>
      </c>
      <c r="H79">
        <v>195</v>
      </c>
      <c r="I79" t="s">
        <v>409</v>
      </c>
      <c r="J79">
        <v>47</v>
      </c>
      <c r="K79">
        <f t="shared" si="5"/>
        <v>0</v>
      </c>
    </row>
    <row r="80" spans="1:11" x14ac:dyDescent="0.25">
      <c r="A80" s="3" t="s">
        <v>79</v>
      </c>
      <c r="B80" s="4">
        <v>53</v>
      </c>
      <c r="C80" s="66">
        <v>104.4</v>
      </c>
      <c r="D80" s="68">
        <v>174</v>
      </c>
      <c r="E80" s="63">
        <f t="shared" si="4"/>
        <v>104.4</v>
      </c>
      <c r="F80" s="64" t="b">
        <f t="shared" si="3"/>
        <v>1</v>
      </c>
      <c r="G80" t="s">
        <v>302</v>
      </c>
      <c r="H80">
        <v>174</v>
      </c>
      <c r="I80" t="s">
        <v>302</v>
      </c>
      <c r="J80">
        <v>53</v>
      </c>
      <c r="K80">
        <f t="shared" si="5"/>
        <v>0</v>
      </c>
    </row>
    <row r="81" spans="1:11" x14ac:dyDescent="0.25">
      <c r="A81" s="3" t="s">
        <v>80</v>
      </c>
      <c r="B81" s="4">
        <v>53</v>
      </c>
      <c r="C81" s="66">
        <v>139.19999999999999</v>
      </c>
      <c r="D81" s="68">
        <v>232</v>
      </c>
      <c r="E81" s="63">
        <f t="shared" si="4"/>
        <v>139.19999999999999</v>
      </c>
      <c r="F81" s="64" t="b">
        <f t="shared" si="3"/>
        <v>1</v>
      </c>
      <c r="G81" t="s">
        <v>303</v>
      </c>
      <c r="H81">
        <v>232</v>
      </c>
      <c r="I81" t="s">
        <v>303</v>
      </c>
      <c r="J81">
        <v>53</v>
      </c>
      <c r="K81">
        <f t="shared" si="5"/>
        <v>0</v>
      </c>
    </row>
    <row r="82" spans="1:11" x14ac:dyDescent="0.25">
      <c r="A82" s="3" t="s">
        <v>81</v>
      </c>
      <c r="B82" s="4">
        <v>33</v>
      </c>
      <c r="C82" s="66">
        <v>67.8</v>
      </c>
      <c r="D82" s="68">
        <v>113</v>
      </c>
      <c r="E82" s="63">
        <f t="shared" si="4"/>
        <v>67.8</v>
      </c>
      <c r="F82" s="64" t="b">
        <f t="shared" si="3"/>
        <v>1</v>
      </c>
      <c r="G82" t="s">
        <v>304</v>
      </c>
      <c r="H82">
        <v>113</v>
      </c>
      <c r="I82" t="s">
        <v>304</v>
      </c>
      <c r="J82">
        <v>33</v>
      </c>
      <c r="K82">
        <f t="shared" si="5"/>
        <v>0</v>
      </c>
    </row>
    <row r="83" spans="1:11" ht="15.75" thickBot="1" x14ac:dyDescent="0.3">
      <c r="A83" s="3" t="s">
        <v>82</v>
      </c>
      <c r="B83" s="6">
        <v>31</v>
      </c>
      <c r="C83" s="67">
        <v>74.400000000000006</v>
      </c>
      <c r="D83" s="68">
        <v>124</v>
      </c>
      <c r="E83" s="63">
        <f t="shared" si="4"/>
        <v>74.400000000000006</v>
      </c>
      <c r="F83" s="64" t="b">
        <f t="shared" si="3"/>
        <v>1</v>
      </c>
      <c r="G83" t="s">
        <v>396</v>
      </c>
      <c r="H83">
        <v>124</v>
      </c>
      <c r="I83" t="s">
        <v>396</v>
      </c>
      <c r="J83">
        <v>31</v>
      </c>
      <c r="K83">
        <f t="shared" si="5"/>
        <v>0</v>
      </c>
    </row>
    <row r="84" spans="1:11" x14ac:dyDescent="0.25">
      <c r="A84" s="3" t="s">
        <v>83</v>
      </c>
      <c r="B84" s="4">
        <v>55</v>
      </c>
      <c r="C84" s="66">
        <v>104.4</v>
      </c>
      <c r="D84" s="68">
        <v>174</v>
      </c>
      <c r="E84" s="63">
        <f t="shared" si="4"/>
        <v>104.4</v>
      </c>
      <c r="F84" s="64" t="b">
        <f t="shared" si="3"/>
        <v>1</v>
      </c>
      <c r="G84" t="s">
        <v>305</v>
      </c>
      <c r="H84">
        <v>174</v>
      </c>
      <c r="I84" t="s">
        <v>305</v>
      </c>
      <c r="J84">
        <v>55</v>
      </c>
      <c r="K84">
        <f t="shared" si="5"/>
        <v>0</v>
      </c>
    </row>
    <row r="85" spans="1:11" x14ac:dyDescent="0.25">
      <c r="A85" s="3" t="s">
        <v>84</v>
      </c>
      <c r="B85" s="4">
        <v>52</v>
      </c>
      <c r="C85" s="66">
        <v>117</v>
      </c>
      <c r="D85" s="68">
        <v>195</v>
      </c>
      <c r="E85" s="63">
        <f t="shared" si="4"/>
        <v>117</v>
      </c>
      <c r="F85" s="64" t="b">
        <f t="shared" si="3"/>
        <v>1</v>
      </c>
      <c r="G85" t="s">
        <v>306</v>
      </c>
      <c r="H85">
        <v>195</v>
      </c>
      <c r="I85" t="s">
        <v>306</v>
      </c>
      <c r="J85">
        <v>52</v>
      </c>
      <c r="K85">
        <f t="shared" si="5"/>
        <v>0</v>
      </c>
    </row>
    <row r="86" spans="1:11" x14ac:dyDescent="0.25">
      <c r="A86" s="3" t="s">
        <v>399</v>
      </c>
      <c r="B86" s="4">
        <v>47</v>
      </c>
      <c r="C86" s="66">
        <v>105</v>
      </c>
      <c r="D86" s="68">
        <v>175</v>
      </c>
      <c r="E86" s="63">
        <f t="shared" si="4"/>
        <v>105</v>
      </c>
      <c r="F86" s="64" t="b">
        <f t="shared" si="3"/>
        <v>1</v>
      </c>
      <c r="G86" t="s">
        <v>307</v>
      </c>
      <c r="H86">
        <v>175</v>
      </c>
      <c r="I86" t="s">
        <v>307</v>
      </c>
      <c r="J86">
        <v>47</v>
      </c>
      <c r="K86">
        <f t="shared" si="5"/>
        <v>0</v>
      </c>
    </row>
    <row r="87" spans="1:11" x14ac:dyDescent="0.25">
      <c r="A87" s="3" t="s">
        <v>85</v>
      </c>
      <c r="B87" s="4">
        <v>40</v>
      </c>
      <c r="C87" s="66">
        <v>120</v>
      </c>
      <c r="D87" s="68">
        <v>200</v>
      </c>
      <c r="E87" s="63">
        <f t="shared" si="4"/>
        <v>120</v>
      </c>
      <c r="F87" s="64" t="b">
        <f t="shared" si="3"/>
        <v>1</v>
      </c>
      <c r="G87" t="s">
        <v>308</v>
      </c>
      <c r="H87">
        <v>200</v>
      </c>
      <c r="I87" t="s">
        <v>308</v>
      </c>
      <c r="J87">
        <v>40</v>
      </c>
      <c r="K87">
        <f t="shared" si="5"/>
        <v>0</v>
      </c>
    </row>
    <row r="88" spans="1:11" x14ac:dyDescent="0.25">
      <c r="A88" s="3" t="s">
        <v>86</v>
      </c>
      <c r="B88" s="4">
        <v>37</v>
      </c>
      <c r="C88" s="66">
        <v>108.6</v>
      </c>
      <c r="D88" s="68">
        <v>181</v>
      </c>
      <c r="E88" s="63">
        <f t="shared" si="4"/>
        <v>108.6</v>
      </c>
      <c r="F88" s="64" t="b">
        <f t="shared" si="3"/>
        <v>1</v>
      </c>
      <c r="G88" t="s">
        <v>309</v>
      </c>
      <c r="H88">
        <v>181</v>
      </c>
      <c r="I88" t="s">
        <v>309</v>
      </c>
      <c r="J88">
        <v>37</v>
      </c>
      <c r="K88">
        <f t="shared" si="5"/>
        <v>0</v>
      </c>
    </row>
    <row r="89" spans="1:11" x14ac:dyDescent="0.25">
      <c r="A89" s="3" t="s">
        <v>87</v>
      </c>
      <c r="B89" s="4">
        <v>62</v>
      </c>
      <c r="C89" s="66">
        <v>88.8</v>
      </c>
      <c r="D89" s="68">
        <v>148</v>
      </c>
      <c r="E89" s="63">
        <f t="shared" si="4"/>
        <v>88.8</v>
      </c>
      <c r="F89" s="64" t="b">
        <f t="shared" si="3"/>
        <v>1</v>
      </c>
      <c r="G89" t="s">
        <v>310</v>
      </c>
      <c r="H89">
        <v>148</v>
      </c>
      <c r="I89" t="s">
        <v>310</v>
      </c>
      <c r="J89">
        <v>62</v>
      </c>
      <c r="K89">
        <f t="shared" si="5"/>
        <v>0</v>
      </c>
    </row>
    <row r="90" spans="1:11" x14ac:dyDescent="0.25">
      <c r="A90" s="3" t="s">
        <v>88</v>
      </c>
      <c r="B90" s="4">
        <v>50</v>
      </c>
      <c r="C90" s="66">
        <v>108</v>
      </c>
      <c r="D90" s="68">
        <v>180</v>
      </c>
      <c r="E90" s="63">
        <f t="shared" si="4"/>
        <v>108</v>
      </c>
      <c r="F90" s="64" t="b">
        <f t="shared" si="3"/>
        <v>1</v>
      </c>
      <c r="G90" t="s">
        <v>311</v>
      </c>
      <c r="H90">
        <v>180</v>
      </c>
      <c r="I90" t="s">
        <v>311</v>
      </c>
      <c r="J90">
        <v>50</v>
      </c>
      <c r="K90">
        <f t="shared" si="5"/>
        <v>0</v>
      </c>
    </row>
    <row r="91" spans="1:11" ht="15.75" thickBot="1" x14ac:dyDescent="0.3">
      <c r="A91" s="3" t="s">
        <v>89</v>
      </c>
      <c r="B91" s="6">
        <v>31</v>
      </c>
      <c r="C91" s="67">
        <v>74.400000000000006</v>
      </c>
      <c r="D91" s="68">
        <v>124</v>
      </c>
      <c r="E91" s="63">
        <f t="shared" si="4"/>
        <v>74.400000000000006</v>
      </c>
      <c r="F91" s="64" t="b">
        <f t="shared" si="3"/>
        <v>1</v>
      </c>
      <c r="G91" t="s">
        <v>396</v>
      </c>
      <c r="H91">
        <v>124</v>
      </c>
      <c r="I91" t="s">
        <v>396</v>
      </c>
      <c r="J91">
        <v>31</v>
      </c>
      <c r="K91">
        <f t="shared" si="5"/>
        <v>0</v>
      </c>
    </row>
    <row r="92" spans="1:11" x14ac:dyDescent="0.25">
      <c r="A92" s="3" t="s">
        <v>90</v>
      </c>
      <c r="B92" s="4">
        <v>33</v>
      </c>
      <c r="C92" s="66">
        <v>93.6</v>
      </c>
      <c r="D92" s="68">
        <v>156</v>
      </c>
      <c r="E92" s="63">
        <f t="shared" si="4"/>
        <v>93.6</v>
      </c>
      <c r="F92" s="64" t="b">
        <f t="shared" si="3"/>
        <v>1</v>
      </c>
      <c r="G92" t="s">
        <v>312</v>
      </c>
      <c r="H92">
        <v>156</v>
      </c>
      <c r="I92" t="s">
        <v>312</v>
      </c>
      <c r="J92">
        <v>33</v>
      </c>
      <c r="K92">
        <f t="shared" si="5"/>
        <v>0</v>
      </c>
    </row>
    <row r="93" spans="1:11" ht="15.75" thickBot="1" x14ac:dyDescent="0.3">
      <c r="A93" s="3" t="s">
        <v>91</v>
      </c>
      <c r="B93" s="6">
        <v>31</v>
      </c>
      <c r="C93" s="67">
        <v>74.400000000000006</v>
      </c>
      <c r="D93" s="68">
        <v>124</v>
      </c>
      <c r="E93" s="63">
        <f t="shared" si="4"/>
        <v>74.400000000000006</v>
      </c>
      <c r="F93" s="64" t="b">
        <f t="shared" si="3"/>
        <v>1</v>
      </c>
      <c r="G93" t="s">
        <v>396</v>
      </c>
      <c r="H93">
        <v>124</v>
      </c>
      <c r="I93" t="s">
        <v>396</v>
      </c>
      <c r="J93">
        <v>31</v>
      </c>
      <c r="K93">
        <f t="shared" si="5"/>
        <v>0</v>
      </c>
    </row>
    <row r="94" spans="1:11" x14ac:dyDescent="0.25">
      <c r="A94" s="3" t="s">
        <v>93</v>
      </c>
      <c r="B94" s="4">
        <v>70</v>
      </c>
      <c r="C94" s="66">
        <v>99.6</v>
      </c>
      <c r="D94" s="68">
        <v>166</v>
      </c>
      <c r="E94" s="63">
        <f t="shared" si="4"/>
        <v>99.6</v>
      </c>
      <c r="F94" s="64" t="b">
        <f t="shared" si="3"/>
        <v>1</v>
      </c>
      <c r="G94" t="s">
        <v>313</v>
      </c>
      <c r="H94">
        <v>166</v>
      </c>
      <c r="I94" t="s">
        <v>313</v>
      </c>
      <c r="J94">
        <v>70</v>
      </c>
      <c r="K94">
        <f t="shared" si="5"/>
        <v>0</v>
      </c>
    </row>
    <row r="95" spans="1:11" ht="15.75" thickBot="1" x14ac:dyDescent="0.3">
      <c r="A95" s="3" t="s">
        <v>92</v>
      </c>
      <c r="B95" s="6">
        <v>31</v>
      </c>
      <c r="C95" s="67">
        <v>74.400000000000006</v>
      </c>
      <c r="D95" s="68">
        <v>124</v>
      </c>
      <c r="E95" s="63">
        <f t="shared" si="4"/>
        <v>74.400000000000006</v>
      </c>
      <c r="F95" s="64" t="b">
        <f t="shared" si="3"/>
        <v>1</v>
      </c>
      <c r="G95" t="s">
        <v>396</v>
      </c>
      <c r="H95">
        <v>124</v>
      </c>
      <c r="I95" t="s">
        <v>396</v>
      </c>
      <c r="J95">
        <v>31</v>
      </c>
      <c r="K95">
        <f t="shared" si="5"/>
        <v>0</v>
      </c>
    </row>
    <row r="96" spans="1:11" x14ac:dyDescent="0.25">
      <c r="A96" s="3" t="s">
        <v>95</v>
      </c>
      <c r="B96" s="4">
        <v>33</v>
      </c>
      <c r="C96" s="66">
        <v>108</v>
      </c>
      <c r="D96" s="68">
        <v>180</v>
      </c>
      <c r="E96" s="63">
        <f t="shared" si="4"/>
        <v>108</v>
      </c>
      <c r="F96" s="64" t="b">
        <f t="shared" si="3"/>
        <v>1</v>
      </c>
      <c r="G96" t="s">
        <v>315</v>
      </c>
      <c r="H96">
        <v>180</v>
      </c>
      <c r="I96" t="s">
        <v>315</v>
      </c>
      <c r="J96">
        <v>33</v>
      </c>
      <c r="K96">
        <f t="shared" si="5"/>
        <v>0</v>
      </c>
    </row>
    <row r="97" spans="1:11" x14ac:dyDescent="0.25">
      <c r="A97" s="3" t="s">
        <v>94</v>
      </c>
      <c r="B97" s="4">
        <v>67</v>
      </c>
      <c r="C97" s="66">
        <v>162</v>
      </c>
      <c r="D97" s="68">
        <v>270</v>
      </c>
      <c r="E97" s="63">
        <f t="shared" si="4"/>
        <v>162</v>
      </c>
      <c r="F97" s="64" t="b">
        <f t="shared" si="3"/>
        <v>1</v>
      </c>
      <c r="G97" t="s">
        <v>314</v>
      </c>
      <c r="H97">
        <v>270</v>
      </c>
      <c r="I97" t="s">
        <v>314</v>
      </c>
      <c r="J97">
        <v>67</v>
      </c>
      <c r="K97">
        <f t="shared" si="5"/>
        <v>0</v>
      </c>
    </row>
    <row r="98" spans="1:11" x14ac:dyDescent="0.25">
      <c r="A98" s="3" t="s">
        <v>96</v>
      </c>
      <c r="B98" s="4">
        <v>35</v>
      </c>
      <c r="C98" s="66">
        <v>104.4</v>
      </c>
      <c r="D98" s="68">
        <v>174</v>
      </c>
      <c r="E98" s="63">
        <f t="shared" si="4"/>
        <v>104.4</v>
      </c>
      <c r="F98" s="64" t="b">
        <f t="shared" si="3"/>
        <v>1</v>
      </c>
      <c r="G98" t="s">
        <v>316</v>
      </c>
      <c r="H98">
        <v>174</v>
      </c>
      <c r="I98" t="s">
        <v>316</v>
      </c>
      <c r="J98">
        <v>35</v>
      </c>
      <c r="K98">
        <f t="shared" si="5"/>
        <v>0</v>
      </c>
    </row>
    <row r="99" spans="1:11" x14ac:dyDescent="0.25">
      <c r="A99" s="3" t="s">
        <v>97</v>
      </c>
      <c r="B99" s="4">
        <v>33</v>
      </c>
      <c r="C99" s="66">
        <v>84</v>
      </c>
      <c r="D99" s="68">
        <v>140</v>
      </c>
      <c r="E99" s="63">
        <f t="shared" si="4"/>
        <v>84</v>
      </c>
      <c r="F99" s="64" t="b">
        <f t="shared" si="3"/>
        <v>1</v>
      </c>
      <c r="G99" t="s">
        <v>317</v>
      </c>
      <c r="H99">
        <v>140</v>
      </c>
      <c r="I99" t="s">
        <v>410</v>
      </c>
      <c r="J99">
        <v>33</v>
      </c>
      <c r="K99">
        <f t="shared" si="5"/>
        <v>0</v>
      </c>
    </row>
    <row r="100" spans="1:11" x14ac:dyDescent="0.25">
      <c r="A100" s="3" t="s">
        <v>98</v>
      </c>
      <c r="B100" s="4">
        <v>40</v>
      </c>
      <c r="C100" s="66">
        <v>61.2</v>
      </c>
      <c r="D100" s="68">
        <v>102</v>
      </c>
      <c r="E100" s="63">
        <f t="shared" si="4"/>
        <v>61.2</v>
      </c>
      <c r="F100" s="64" t="b">
        <f t="shared" si="3"/>
        <v>1</v>
      </c>
      <c r="G100" t="s">
        <v>318</v>
      </c>
      <c r="H100">
        <v>102</v>
      </c>
      <c r="I100" t="s">
        <v>318</v>
      </c>
      <c r="J100">
        <v>40</v>
      </c>
      <c r="K100">
        <f t="shared" si="5"/>
        <v>0</v>
      </c>
    </row>
    <row r="101" spans="1:11" x14ac:dyDescent="0.25">
      <c r="A101" s="3" t="s">
        <v>99</v>
      </c>
      <c r="B101" s="4">
        <v>50</v>
      </c>
      <c r="C101" s="66">
        <v>90</v>
      </c>
      <c r="D101" s="68">
        <v>150</v>
      </c>
      <c r="E101" s="63">
        <f t="shared" si="4"/>
        <v>90</v>
      </c>
      <c r="F101" s="64" t="b">
        <f t="shared" si="3"/>
        <v>1</v>
      </c>
      <c r="G101" t="s">
        <v>319</v>
      </c>
      <c r="H101">
        <v>150</v>
      </c>
      <c r="I101" t="s">
        <v>319</v>
      </c>
      <c r="J101">
        <v>50</v>
      </c>
      <c r="K101">
        <f t="shared" si="5"/>
        <v>0</v>
      </c>
    </row>
    <row r="102" spans="1:11" x14ac:dyDescent="0.25">
      <c r="A102" s="3" t="s">
        <v>100</v>
      </c>
      <c r="B102" s="4">
        <v>57</v>
      </c>
      <c r="C102" s="66">
        <v>117</v>
      </c>
      <c r="D102" s="68">
        <v>195</v>
      </c>
      <c r="E102" s="63">
        <f t="shared" si="4"/>
        <v>117</v>
      </c>
      <c r="F102" s="64" t="b">
        <f t="shared" si="3"/>
        <v>1</v>
      </c>
      <c r="G102" t="s">
        <v>320</v>
      </c>
      <c r="H102">
        <v>195</v>
      </c>
      <c r="I102" t="s">
        <v>320</v>
      </c>
      <c r="J102">
        <v>57</v>
      </c>
      <c r="K102">
        <f t="shared" si="5"/>
        <v>0</v>
      </c>
    </row>
    <row r="103" spans="1:11" x14ac:dyDescent="0.25">
      <c r="A103" s="3" t="s">
        <v>101</v>
      </c>
      <c r="B103" s="4">
        <v>33</v>
      </c>
      <c r="C103" s="66">
        <v>87</v>
      </c>
      <c r="D103" s="68">
        <v>145</v>
      </c>
      <c r="E103" s="63">
        <f t="shared" si="4"/>
        <v>87</v>
      </c>
      <c r="F103" s="64" t="b">
        <f t="shared" si="3"/>
        <v>1</v>
      </c>
      <c r="G103" t="s">
        <v>321</v>
      </c>
      <c r="H103">
        <v>145</v>
      </c>
      <c r="I103" t="s">
        <v>321</v>
      </c>
      <c r="J103">
        <v>33</v>
      </c>
      <c r="K103">
        <f t="shared" si="5"/>
        <v>0</v>
      </c>
    </row>
    <row r="104" spans="1:11" x14ac:dyDescent="0.25">
      <c r="A104" s="3" t="s">
        <v>400</v>
      </c>
      <c r="B104" s="4">
        <v>44</v>
      </c>
      <c r="C104" s="66">
        <v>87</v>
      </c>
      <c r="D104" s="68">
        <v>145</v>
      </c>
      <c r="E104" s="63">
        <f t="shared" si="4"/>
        <v>87</v>
      </c>
      <c r="F104" s="64" t="b">
        <f t="shared" si="3"/>
        <v>1</v>
      </c>
      <c r="G104" t="s">
        <v>322</v>
      </c>
      <c r="H104">
        <v>145</v>
      </c>
      <c r="I104" t="s">
        <v>322</v>
      </c>
      <c r="J104">
        <v>44</v>
      </c>
      <c r="K104">
        <f t="shared" si="5"/>
        <v>0</v>
      </c>
    </row>
    <row r="105" spans="1:11" x14ac:dyDescent="0.25">
      <c r="A105" s="3" t="s">
        <v>102</v>
      </c>
      <c r="B105" s="4">
        <v>48</v>
      </c>
      <c r="C105" s="66">
        <v>87</v>
      </c>
      <c r="D105" s="68">
        <v>145</v>
      </c>
      <c r="E105" s="63">
        <f t="shared" si="4"/>
        <v>87</v>
      </c>
      <c r="F105" s="64" t="b">
        <f t="shared" si="3"/>
        <v>1</v>
      </c>
      <c r="G105" t="s">
        <v>323</v>
      </c>
      <c r="H105">
        <v>145</v>
      </c>
      <c r="I105" t="s">
        <v>323</v>
      </c>
      <c r="J105">
        <v>48</v>
      </c>
      <c r="K105">
        <f t="shared" si="5"/>
        <v>0</v>
      </c>
    </row>
    <row r="106" spans="1:11" x14ac:dyDescent="0.25">
      <c r="A106" s="3" t="s">
        <v>103</v>
      </c>
      <c r="B106" s="4">
        <v>33</v>
      </c>
      <c r="C106" s="66">
        <v>78</v>
      </c>
      <c r="D106" s="68">
        <v>130</v>
      </c>
      <c r="E106" s="63">
        <f t="shared" si="4"/>
        <v>78</v>
      </c>
      <c r="F106" s="64" t="b">
        <f t="shared" si="3"/>
        <v>1</v>
      </c>
      <c r="G106" t="s">
        <v>324</v>
      </c>
      <c r="H106">
        <v>130</v>
      </c>
      <c r="I106" t="s">
        <v>324</v>
      </c>
      <c r="J106">
        <v>33</v>
      </c>
      <c r="K106">
        <f t="shared" si="5"/>
        <v>0</v>
      </c>
    </row>
    <row r="107" spans="1:11" x14ac:dyDescent="0.25">
      <c r="A107" s="3" t="s">
        <v>104</v>
      </c>
      <c r="B107" s="4">
        <v>47</v>
      </c>
      <c r="C107" s="66">
        <v>114</v>
      </c>
      <c r="D107" s="68">
        <v>190</v>
      </c>
      <c r="E107" s="63">
        <f t="shared" si="4"/>
        <v>114</v>
      </c>
      <c r="F107" s="64" t="b">
        <f t="shared" si="3"/>
        <v>1</v>
      </c>
      <c r="G107" t="s">
        <v>325</v>
      </c>
      <c r="H107">
        <v>190</v>
      </c>
      <c r="I107" t="s">
        <v>325</v>
      </c>
      <c r="J107">
        <v>47</v>
      </c>
      <c r="K107">
        <f t="shared" si="5"/>
        <v>0</v>
      </c>
    </row>
    <row r="108" spans="1:11" x14ac:dyDescent="0.25">
      <c r="A108" s="3" t="s">
        <v>105</v>
      </c>
      <c r="B108" s="4">
        <v>57</v>
      </c>
      <c r="C108" s="66">
        <v>90</v>
      </c>
      <c r="D108" s="68">
        <v>150</v>
      </c>
      <c r="E108" s="63">
        <f t="shared" si="4"/>
        <v>90</v>
      </c>
      <c r="F108" s="64" t="b">
        <f t="shared" si="3"/>
        <v>1</v>
      </c>
      <c r="G108" t="s">
        <v>326</v>
      </c>
      <c r="H108">
        <v>150</v>
      </c>
      <c r="I108" t="s">
        <v>326</v>
      </c>
      <c r="J108">
        <v>57</v>
      </c>
      <c r="K108">
        <f t="shared" si="5"/>
        <v>0</v>
      </c>
    </row>
    <row r="109" spans="1:11" x14ac:dyDescent="0.25">
      <c r="A109" s="3" t="s">
        <v>106</v>
      </c>
      <c r="B109" s="4">
        <v>33</v>
      </c>
      <c r="C109" s="66">
        <v>105</v>
      </c>
      <c r="D109" s="68">
        <v>175</v>
      </c>
      <c r="E109" s="63">
        <f t="shared" si="4"/>
        <v>105</v>
      </c>
      <c r="F109" s="64" t="b">
        <f t="shared" si="3"/>
        <v>1</v>
      </c>
      <c r="G109" t="s">
        <v>327</v>
      </c>
      <c r="H109">
        <v>175</v>
      </c>
      <c r="I109" t="s">
        <v>411</v>
      </c>
      <c r="J109">
        <v>33</v>
      </c>
      <c r="K109">
        <f t="shared" si="5"/>
        <v>0</v>
      </c>
    </row>
    <row r="110" spans="1:11" x14ac:dyDescent="0.25">
      <c r="A110" s="3" t="s">
        <v>107</v>
      </c>
      <c r="B110" s="4">
        <v>53</v>
      </c>
      <c r="C110" s="66">
        <v>69.599999999999994</v>
      </c>
      <c r="D110" s="68">
        <v>116</v>
      </c>
      <c r="E110" s="63">
        <f t="shared" si="4"/>
        <v>69.599999999999994</v>
      </c>
      <c r="F110" s="64" t="b">
        <f t="shared" si="3"/>
        <v>1</v>
      </c>
      <c r="G110" t="s">
        <v>328</v>
      </c>
      <c r="H110">
        <v>116</v>
      </c>
      <c r="I110" t="s">
        <v>412</v>
      </c>
      <c r="J110">
        <v>53</v>
      </c>
      <c r="K110">
        <f t="shared" si="5"/>
        <v>0</v>
      </c>
    </row>
    <row r="111" spans="1:11" x14ac:dyDescent="0.25">
      <c r="A111" s="3" t="s">
        <v>108</v>
      </c>
      <c r="B111" s="4">
        <v>61</v>
      </c>
      <c r="C111" s="66">
        <v>150</v>
      </c>
      <c r="D111" s="68">
        <v>250</v>
      </c>
      <c r="E111" s="63">
        <f t="shared" si="4"/>
        <v>150</v>
      </c>
      <c r="F111" s="64" t="b">
        <f t="shared" si="3"/>
        <v>1</v>
      </c>
      <c r="G111" t="s">
        <v>329</v>
      </c>
      <c r="H111">
        <v>250</v>
      </c>
      <c r="I111" t="s">
        <v>329</v>
      </c>
      <c r="J111">
        <v>61</v>
      </c>
      <c r="K111">
        <f t="shared" si="5"/>
        <v>0</v>
      </c>
    </row>
    <row r="112" spans="1:11" x14ac:dyDescent="0.25">
      <c r="A112" s="3" t="s">
        <v>415</v>
      </c>
      <c r="B112" s="4">
        <v>33</v>
      </c>
      <c r="C112" s="66">
        <v>73.2</v>
      </c>
      <c r="D112" s="68">
        <v>122</v>
      </c>
      <c r="E112" s="63">
        <f t="shared" si="4"/>
        <v>73.2</v>
      </c>
      <c r="F112" s="64" t="b">
        <f t="shared" si="3"/>
        <v>1</v>
      </c>
      <c r="G112" t="s">
        <v>330</v>
      </c>
      <c r="H112">
        <v>122</v>
      </c>
      <c r="I112" t="s">
        <v>330</v>
      </c>
      <c r="J112">
        <v>33</v>
      </c>
      <c r="K112">
        <f t="shared" si="5"/>
        <v>0</v>
      </c>
    </row>
    <row r="113" spans="1:11" x14ac:dyDescent="0.25">
      <c r="A113" s="3" t="s">
        <v>109</v>
      </c>
      <c r="B113" s="4">
        <v>33</v>
      </c>
      <c r="C113" s="66">
        <v>96</v>
      </c>
      <c r="D113" s="68">
        <v>160</v>
      </c>
      <c r="E113" s="63">
        <f t="shared" si="4"/>
        <v>96</v>
      </c>
      <c r="F113" s="64" t="b">
        <f t="shared" si="3"/>
        <v>1</v>
      </c>
      <c r="G113" t="s">
        <v>331</v>
      </c>
      <c r="H113">
        <v>160</v>
      </c>
      <c r="I113" t="s">
        <v>331</v>
      </c>
      <c r="J113">
        <v>33</v>
      </c>
      <c r="K113">
        <f t="shared" si="5"/>
        <v>0</v>
      </c>
    </row>
    <row r="114" spans="1:11" x14ac:dyDescent="0.25">
      <c r="A114" s="3" t="s">
        <v>110</v>
      </c>
      <c r="B114" s="4">
        <v>33</v>
      </c>
      <c r="C114" s="66">
        <v>100.8</v>
      </c>
      <c r="D114" s="68">
        <v>168</v>
      </c>
      <c r="E114" s="63">
        <f t="shared" si="4"/>
        <v>100.8</v>
      </c>
      <c r="F114" s="64" t="b">
        <f t="shared" si="3"/>
        <v>1</v>
      </c>
      <c r="G114" t="s">
        <v>332</v>
      </c>
      <c r="H114">
        <v>168</v>
      </c>
      <c r="I114" t="s">
        <v>332</v>
      </c>
      <c r="J114">
        <v>33</v>
      </c>
      <c r="K114">
        <f t="shared" si="5"/>
        <v>0</v>
      </c>
    </row>
    <row r="115" spans="1:11" ht="15.75" thickBot="1" x14ac:dyDescent="0.3">
      <c r="A115" s="3" t="s">
        <v>111</v>
      </c>
      <c r="B115" s="6">
        <v>31</v>
      </c>
      <c r="C115" s="67">
        <v>74.400000000000006</v>
      </c>
      <c r="D115" s="68">
        <v>124</v>
      </c>
      <c r="E115" s="63">
        <f t="shared" si="4"/>
        <v>74.400000000000006</v>
      </c>
      <c r="F115" s="64" t="b">
        <f t="shared" si="3"/>
        <v>1</v>
      </c>
      <c r="G115" t="s">
        <v>396</v>
      </c>
      <c r="H115">
        <v>124</v>
      </c>
      <c r="I115" t="s">
        <v>396</v>
      </c>
      <c r="J115">
        <v>31</v>
      </c>
      <c r="K115">
        <f t="shared" si="5"/>
        <v>0</v>
      </c>
    </row>
    <row r="116" spans="1:11" x14ac:dyDescent="0.25">
      <c r="A116" s="3" t="s">
        <v>112</v>
      </c>
      <c r="B116" s="4">
        <v>40</v>
      </c>
      <c r="C116" s="66">
        <v>101.4</v>
      </c>
      <c r="D116" s="68">
        <v>169</v>
      </c>
      <c r="E116" s="63">
        <f t="shared" si="4"/>
        <v>101.4</v>
      </c>
      <c r="F116" s="64" t="b">
        <f t="shared" si="3"/>
        <v>1</v>
      </c>
      <c r="G116" t="s">
        <v>333</v>
      </c>
      <c r="H116">
        <v>169</v>
      </c>
      <c r="I116" t="s">
        <v>333</v>
      </c>
      <c r="J116">
        <v>40</v>
      </c>
      <c r="K116">
        <f t="shared" si="5"/>
        <v>0</v>
      </c>
    </row>
    <row r="117" spans="1:11" x14ac:dyDescent="0.25">
      <c r="A117" s="3" t="s">
        <v>113</v>
      </c>
      <c r="B117" s="4">
        <v>60</v>
      </c>
      <c r="C117" s="66">
        <v>69.599999999999994</v>
      </c>
      <c r="D117" s="68">
        <v>116</v>
      </c>
      <c r="E117" s="63">
        <f t="shared" si="4"/>
        <v>69.599999999999994</v>
      </c>
      <c r="F117" s="64" t="b">
        <f t="shared" si="3"/>
        <v>1</v>
      </c>
      <c r="G117" t="s">
        <v>334</v>
      </c>
      <c r="H117">
        <v>116</v>
      </c>
      <c r="I117" t="s">
        <v>334</v>
      </c>
      <c r="J117">
        <v>60</v>
      </c>
      <c r="K117">
        <f t="shared" si="5"/>
        <v>0</v>
      </c>
    </row>
    <row r="118" spans="1:11" x14ac:dyDescent="0.25">
      <c r="A118" s="3" t="s">
        <v>114</v>
      </c>
      <c r="B118" s="4">
        <v>50</v>
      </c>
      <c r="C118" s="66">
        <v>104.4</v>
      </c>
      <c r="D118" s="68">
        <v>174</v>
      </c>
      <c r="E118" s="63">
        <f t="shared" si="4"/>
        <v>104.4</v>
      </c>
      <c r="F118" s="64" t="b">
        <f t="shared" si="3"/>
        <v>1</v>
      </c>
      <c r="G118" t="s">
        <v>335</v>
      </c>
      <c r="H118">
        <v>174</v>
      </c>
      <c r="I118" t="s">
        <v>413</v>
      </c>
      <c r="J118">
        <v>50</v>
      </c>
      <c r="K118">
        <f t="shared" si="5"/>
        <v>0</v>
      </c>
    </row>
    <row r="119" spans="1:11" ht="15.75" thickBot="1" x14ac:dyDescent="0.3">
      <c r="A119" s="3" t="s">
        <v>115</v>
      </c>
      <c r="B119" s="6">
        <v>31</v>
      </c>
      <c r="C119" s="67">
        <v>74.400000000000006</v>
      </c>
      <c r="D119" s="68">
        <v>124</v>
      </c>
      <c r="E119" s="63">
        <f t="shared" si="4"/>
        <v>74.400000000000006</v>
      </c>
      <c r="F119" s="64" t="b">
        <f t="shared" si="3"/>
        <v>1</v>
      </c>
      <c r="G119" t="s">
        <v>396</v>
      </c>
      <c r="H119">
        <v>124</v>
      </c>
      <c r="I119" t="s">
        <v>396</v>
      </c>
      <c r="J119">
        <v>31</v>
      </c>
      <c r="K119">
        <f t="shared" si="5"/>
        <v>0</v>
      </c>
    </row>
    <row r="120" spans="1:11" ht="15.75" thickBot="1" x14ac:dyDescent="0.3">
      <c r="A120" s="3" t="s">
        <v>116</v>
      </c>
      <c r="B120" s="6">
        <v>31</v>
      </c>
      <c r="C120" s="67">
        <v>74.400000000000006</v>
      </c>
      <c r="D120" s="68">
        <v>124</v>
      </c>
      <c r="E120" s="63">
        <f t="shared" si="4"/>
        <v>74.400000000000006</v>
      </c>
      <c r="F120" s="64" t="b">
        <f t="shared" si="3"/>
        <v>1</v>
      </c>
      <c r="G120" t="s">
        <v>396</v>
      </c>
      <c r="H120">
        <v>124</v>
      </c>
      <c r="I120" t="s">
        <v>396</v>
      </c>
      <c r="J120">
        <v>31</v>
      </c>
      <c r="K120">
        <f t="shared" si="5"/>
        <v>0</v>
      </c>
    </row>
    <row r="121" spans="1:11" x14ac:dyDescent="0.25">
      <c r="A121" s="3" t="s">
        <v>117</v>
      </c>
      <c r="B121" s="4">
        <v>40</v>
      </c>
      <c r="C121" s="66">
        <v>84</v>
      </c>
      <c r="D121" s="68">
        <v>140</v>
      </c>
      <c r="E121" s="63">
        <f t="shared" si="4"/>
        <v>84</v>
      </c>
      <c r="F121" s="64" t="b">
        <f t="shared" si="3"/>
        <v>1</v>
      </c>
      <c r="G121" t="s">
        <v>336</v>
      </c>
      <c r="H121">
        <v>140</v>
      </c>
      <c r="I121" t="s">
        <v>336</v>
      </c>
      <c r="J121">
        <v>40</v>
      </c>
      <c r="K121">
        <f t="shared" si="5"/>
        <v>0</v>
      </c>
    </row>
    <row r="122" spans="1:11" x14ac:dyDescent="0.25">
      <c r="A122" s="3" t="s">
        <v>118</v>
      </c>
      <c r="B122" s="4">
        <v>33</v>
      </c>
      <c r="C122" s="66">
        <v>66</v>
      </c>
      <c r="D122" s="68">
        <v>110</v>
      </c>
      <c r="E122" s="63">
        <f t="shared" si="4"/>
        <v>66</v>
      </c>
      <c r="F122" s="64" t="b">
        <f t="shared" si="3"/>
        <v>1</v>
      </c>
      <c r="G122" t="s">
        <v>337</v>
      </c>
      <c r="H122">
        <v>110</v>
      </c>
      <c r="I122" t="s">
        <v>337</v>
      </c>
      <c r="J122">
        <v>33</v>
      </c>
      <c r="K122">
        <f t="shared" si="5"/>
        <v>0</v>
      </c>
    </row>
    <row r="123" spans="1:11" x14ac:dyDescent="0.25">
      <c r="A123" s="3" t="s">
        <v>119</v>
      </c>
      <c r="B123" s="4">
        <v>47</v>
      </c>
      <c r="C123" s="66">
        <v>111</v>
      </c>
      <c r="D123" s="68">
        <v>185</v>
      </c>
      <c r="E123" s="63">
        <f t="shared" si="4"/>
        <v>111</v>
      </c>
      <c r="F123" s="64" t="b">
        <f t="shared" si="3"/>
        <v>1</v>
      </c>
      <c r="G123" t="s">
        <v>338</v>
      </c>
      <c r="H123">
        <v>185</v>
      </c>
      <c r="I123" t="s">
        <v>338</v>
      </c>
      <c r="J123">
        <v>47</v>
      </c>
      <c r="K123">
        <f t="shared" si="5"/>
        <v>0</v>
      </c>
    </row>
    <row r="124" spans="1:11" x14ac:dyDescent="0.25">
      <c r="A124" s="3" t="s">
        <v>120</v>
      </c>
      <c r="B124" s="4">
        <v>33</v>
      </c>
      <c r="C124" s="66">
        <v>77.400000000000006</v>
      </c>
      <c r="D124" s="68">
        <v>129</v>
      </c>
      <c r="E124" s="63">
        <f t="shared" si="4"/>
        <v>77.400000000000006</v>
      </c>
      <c r="F124" s="64" t="b">
        <f t="shared" si="3"/>
        <v>1</v>
      </c>
      <c r="G124" t="s">
        <v>339</v>
      </c>
      <c r="H124">
        <v>129</v>
      </c>
      <c r="I124" t="s">
        <v>339</v>
      </c>
      <c r="J124">
        <v>33</v>
      </c>
      <c r="K124">
        <f t="shared" si="5"/>
        <v>0</v>
      </c>
    </row>
    <row r="125" spans="1:11" ht="15.75" thickBot="1" x14ac:dyDescent="0.3">
      <c r="A125" s="3" t="s">
        <v>121</v>
      </c>
      <c r="B125" s="6">
        <v>31</v>
      </c>
      <c r="C125" s="67">
        <v>74.400000000000006</v>
      </c>
      <c r="D125" s="68">
        <v>124</v>
      </c>
      <c r="E125" s="63">
        <f t="shared" si="4"/>
        <v>74.400000000000006</v>
      </c>
      <c r="F125" s="64" t="b">
        <f t="shared" si="3"/>
        <v>1</v>
      </c>
      <c r="G125" t="s">
        <v>396</v>
      </c>
      <c r="H125">
        <v>124</v>
      </c>
      <c r="I125" t="s">
        <v>396</v>
      </c>
      <c r="J125">
        <v>31</v>
      </c>
      <c r="K125">
        <f t="shared" si="5"/>
        <v>0</v>
      </c>
    </row>
    <row r="126" spans="1:11" x14ac:dyDescent="0.25">
      <c r="A126" s="3" t="s">
        <v>122</v>
      </c>
      <c r="B126" s="4">
        <v>53</v>
      </c>
      <c r="C126" s="66">
        <v>52.8</v>
      </c>
      <c r="D126" s="68">
        <v>88</v>
      </c>
      <c r="E126" s="63">
        <f t="shared" si="4"/>
        <v>52.8</v>
      </c>
      <c r="F126" s="64" t="b">
        <f t="shared" si="3"/>
        <v>1</v>
      </c>
      <c r="G126" t="s">
        <v>340</v>
      </c>
      <c r="H126">
        <v>88</v>
      </c>
      <c r="I126" t="s">
        <v>340</v>
      </c>
      <c r="J126">
        <v>53</v>
      </c>
      <c r="K126">
        <f t="shared" si="5"/>
        <v>0</v>
      </c>
    </row>
    <row r="127" spans="1:11" x14ac:dyDescent="0.25">
      <c r="A127" s="3" t="s">
        <v>123</v>
      </c>
      <c r="B127" s="4">
        <v>49</v>
      </c>
      <c r="C127" s="66">
        <v>105.6</v>
      </c>
      <c r="D127" s="68">
        <v>176</v>
      </c>
      <c r="E127" s="63">
        <f t="shared" si="4"/>
        <v>105.6</v>
      </c>
      <c r="F127" s="64" t="b">
        <f t="shared" si="3"/>
        <v>1</v>
      </c>
      <c r="G127" t="s">
        <v>341</v>
      </c>
      <c r="H127">
        <v>176</v>
      </c>
      <c r="I127" t="s">
        <v>341</v>
      </c>
      <c r="J127">
        <v>49</v>
      </c>
      <c r="K127">
        <f t="shared" si="5"/>
        <v>0</v>
      </c>
    </row>
    <row r="128" spans="1:11" x14ac:dyDescent="0.25">
      <c r="A128" s="3" t="s">
        <v>124</v>
      </c>
      <c r="B128" s="4">
        <v>47</v>
      </c>
      <c r="C128" s="66">
        <v>103.8</v>
      </c>
      <c r="D128" s="68">
        <v>173</v>
      </c>
      <c r="E128" s="63">
        <f t="shared" si="4"/>
        <v>103.8</v>
      </c>
      <c r="F128" s="64" t="b">
        <f t="shared" ref="F128:F188" si="6">+EXACT(C128,E128)</f>
        <v>1</v>
      </c>
      <c r="G128" t="s">
        <v>342</v>
      </c>
      <c r="H128">
        <v>173</v>
      </c>
      <c r="I128" t="s">
        <v>342</v>
      </c>
      <c r="J128">
        <v>47</v>
      </c>
      <c r="K128">
        <f t="shared" si="5"/>
        <v>0</v>
      </c>
    </row>
    <row r="129" spans="1:11" x14ac:dyDescent="0.25">
      <c r="A129" s="3" t="s">
        <v>125</v>
      </c>
      <c r="B129" s="4">
        <v>40</v>
      </c>
      <c r="C129" s="66">
        <v>130.80000000000001</v>
      </c>
      <c r="D129" s="68">
        <v>218</v>
      </c>
      <c r="E129" s="63">
        <f t="shared" ref="E129:E189" si="7">+ROUND(D129*0.6,2)</f>
        <v>130.80000000000001</v>
      </c>
      <c r="F129" s="64" t="b">
        <f t="shared" si="6"/>
        <v>1</v>
      </c>
      <c r="G129" t="s">
        <v>343</v>
      </c>
      <c r="H129">
        <v>218</v>
      </c>
      <c r="I129" t="s">
        <v>343</v>
      </c>
      <c r="J129">
        <v>40</v>
      </c>
      <c r="K129">
        <f t="shared" ref="K129:K189" si="8">+H129-D129</f>
        <v>0</v>
      </c>
    </row>
    <row r="130" spans="1:11" x14ac:dyDescent="0.25">
      <c r="A130" s="3" t="s">
        <v>126</v>
      </c>
      <c r="B130" s="4">
        <v>33</v>
      </c>
      <c r="C130" s="66">
        <v>87.6</v>
      </c>
      <c r="D130" s="68">
        <v>146</v>
      </c>
      <c r="E130" s="63">
        <f t="shared" si="7"/>
        <v>87.6</v>
      </c>
      <c r="F130" s="64" t="b">
        <f t="shared" si="6"/>
        <v>1</v>
      </c>
      <c r="G130" t="s">
        <v>344</v>
      </c>
      <c r="H130">
        <v>146</v>
      </c>
      <c r="I130" t="s">
        <v>344</v>
      </c>
      <c r="J130">
        <v>33</v>
      </c>
      <c r="K130">
        <f t="shared" si="8"/>
        <v>0</v>
      </c>
    </row>
    <row r="131" spans="1:11" ht="15.75" thickBot="1" x14ac:dyDescent="0.3">
      <c r="A131" s="3" t="s">
        <v>127</v>
      </c>
      <c r="B131" s="6">
        <v>31</v>
      </c>
      <c r="C131" s="67">
        <v>74.400000000000006</v>
      </c>
      <c r="D131" s="68">
        <v>124</v>
      </c>
      <c r="E131" s="63">
        <f t="shared" si="7"/>
        <v>74.400000000000006</v>
      </c>
      <c r="F131" s="64" t="b">
        <f t="shared" si="6"/>
        <v>1</v>
      </c>
      <c r="G131" t="s">
        <v>396</v>
      </c>
      <c r="H131">
        <v>124</v>
      </c>
      <c r="I131" t="s">
        <v>396</v>
      </c>
      <c r="J131">
        <v>31</v>
      </c>
      <c r="K131">
        <f t="shared" si="8"/>
        <v>0</v>
      </c>
    </row>
    <row r="132" spans="1:11" x14ac:dyDescent="0.25">
      <c r="A132" s="3" t="s">
        <v>128</v>
      </c>
      <c r="B132" s="4">
        <v>40</v>
      </c>
      <c r="C132" s="66">
        <v>114</v>
      </c>
      <c r="D132" s="68">
        <v>190</v>
      </c>
      <c r="E132" s="63">
        <f t="shared" si="7"/>
        <v>114</v>
      </c>
      <c r="F132" s="64" t="b">
        <f t="shared" si="6"/>
        <v>1</v>
      </c>
      <c r="G132" t="s">
        <v>345</v>
      </c>
      <c r="H132">
        <v>190</v>
      </c>
      <c r="I132" t="s">
        <v>345</v>
      </c>
      <c r="J132">
        <v>40</v>
      </c>
      <c r="K132">
        <f t="shared" si="8"/>
        <v>0</v>
      </c>
    </row>
    <row r="133" spans="1:11" ht="15.75" thickBot="1" x14ac:dyDescent="0.3">
      <c r="A133" s="3" t="s">
        <v>129</v>
      </c>
      <c r="B133" s="6">
        <v>31</v>
      </c>
      <c r="C133" s="67">
        <v>74.400000000000006</v>
      </c>
      <c r="D133" s="68">
        <v>124</v>
      </c>
      <c r="E133" s="63">
        <f t="shared" si="7"/>
        <v>74.400000000000006</v>
      </c>
      <c r="F133" s="64" t="b">
        <f t="shared" si="6"/>
        <v>1</v>
      </c>
      <c r="G133" t="s">
        <v>396</v>
      </c>
      <c r="H133">
        <v>124</v>
      </c>
      <c r="I133" t="s">
        <v>396</v>
      </c>
      <c r="J133">
        <v>31</v>
      </c>
      <c r="K133">
        <f t="shared" si="8"/>
        <v>0</v>
      </c>
    </row>
    <row r="134" spans="1:11" x14ac:dyDescent="0.25">
      <c r="A134" s="3" t="s">
        <v>130</v>
      </c>
      <c r="B134" s="4">
        <v>33</v>
      </c>
      <c r="C134" s="66">
        <v>85.8</v>
      </c>
      <c r="D134" s="68">
        <v>143</v>
      </c>
      <c r="E134" s="63">
        <f t="shared" si="7"/>
        <v>85.8</v>
      </c>
      <c r="F134" s="64" t="b">
        <f t="shared" si="6"/>
        <v>1</v>
      </c>
      <c r="G134" t="s">
        <v>346</v>
      </c>
      <c r="H134">
        <v>143</v>
      </c>
      <c r="I134" t="s">
        <v>346</v>
      </c>
      <c r="J134">
        <v>33</v>
      </c>
      <c r="K134">
        <f t="shared" si="8"/>
        <v>0</v>
      </c>
    </row>
    <row r="135" spans="1:11" x14ac:dyDescent="0.25">
      <c r="A135" s="3" t="s">
        <v>131</v>
      </c>
      <c r="B135" s="4">
        <v>33</v>
      </c>
      <c r="C135" s="66">
        <v>111</v>
      </c>
      <c r="D135" s="68">
        <v>185</v>
      </c>
      <c r="E135" s="63">
        <f t="shared" si="7"/>
        <v>111</v>
      </c>
      <c r="F135" s="64" t="b">
        <f t="shared" si="6"/>
        <v>1</v>
      </c>
      <c r="G135" t="s">
        <v>347</v>
      </c>
      <c r="H135">
        <v>185</v>
      </c>
      <c r="I135" t="s">
        <v>347</v>
      </c>
      <c r="J135">
        <v>33</v>
      </c>
      <c r="K135">
        <f t="shared" si="8"/>
        <v>0</v>
      </c>
    </row>
    <row r="136" spans="1:11" ht="15.75" thickBot="1" x14ac:dyDescent="0.3">
      <c r="A136" s="3" t="s">
        <v>132</v>
      </c>
      <c r="B136" s="6">
        <v>31</v>
      </c>
      <c r="C136" s="67">
        <v>74.400000000000006</v>
      </c>
      <c r="D136" s="68">
        <v>124</v>
      </c>
      <c r="E136" s="63">
        <f t="shared" si="7"/>
        <v>74.400000000000006</v>
      </c>
      <c r="F136" s="64" t="b">
        <f t="shared" si="6"/>
        <v>1</v>
      </c>
      <c r="G136" t="s">
        <v>396</v>
      </c>
      <c r="H136">
        <v>124</v>
      </c>
      <c r="I136" t="s">
        <v>396</v>
      </c>
      <c r="J136">
        <v>31</v>
      </c>
      <c r="K136">
        <f t="shared" si="8"/>
        <v>0</v>
      </c>
    </row>
    <row r="137" spans="1:11" ht="15.75" thickBot="1" x14ac:dyDescent="0.3">
      <c r="A137" s="3" t="s">
        <v>133</v>
      </c>
      <c r="B137" s="6">
        <v>31</v>
      </c>
      <c r="C137" s="67">
        <v>74.400000000000006</v>
      </c>
      <c r="D137" s="68">
        <v>124</v>
      </c>
      <c r="E137" s="63">
        <f t="shared" si="7"/>
        <v>74.400000000000006</v>
      </c>
      <c r="F137" s="64" t="b">
        <f t="shared" si="6"/>
        <v>1</v>
      </c>
      <c r="G137" t="s">
        <v>396</v>
      </c>
      <c r="H137">
        <v>124</v>
      </c>
      <c r="I137" t="s">
        <v>396</v>
      </c>
      <c r="J137">
        <v>31</v>
      </c>
      <c r="K137">
        <f t="shared" si="8"/>
        <v>0</v>
      </c>
    </row>
    <row r="138" spans="1:11" x14ac:dyDescent="0.25">
      <c r="A138" s="3" t="s">
        <v>134</v>
      </c>
      <c r="B138" s="4">
        <v>64</v>
      </c>
      <c r="C138" s="66">
        <v>97.2</v>
      </c>
      <c r="D138" s="68">
        <v>162</v>
      </c>
      <c r="E138" s="63">
        <f t="shared" si="7"/>
        <v>97.2</v>
      </c>
      <c r="F138" s="64" t="b">
        <f t="shared" si="6"/>
        <v>1</v>
      </c>
      <c r="G138" t="s">
        <v>348</v>
      </c>
      <c r="H138">
        <v>162</v>
      </c>
      <c r="I138" t="s">
        <v>348</v>
      </c>
      <c r="J138">
        <v>64</v>
      </c>
      <c r="K138">
        <f t="shared" si="8"/>
        <v>0</v>
      </c>
    </row>
    <row r="139" spans="1:11" x14ac:dyDescent="0.25">
      <c r="A139" s="3" t="s">
        <v>135</v>
      </c>
      <c r="B139" s="4">
        <v>53</v>
      </c>
      <c r="C139" s="66">
        <v>112.8</v>
      </c>
      <c r="D139" s="68">
        <v>188</v>
      </c>
      <c r="E139" s="63">
        <f t="shared" si="7"/>
        <v>112.8</v>
      </c>
      <c r="F139" s="64" t="b">
        <f t="shared" si="6"/>
        <v>1</v>
      </c>
      <c r="G139" t="s">
        <v>349</v>
      </c>
      <c r="H139">
        <v>188</v>
      </c>
      <c r="I139" t="s">
        <v>349</v>
      </c>
      <c r="J139">
        <v>53</v>
      </c>
      <c r="K139">
        <f t="shared" si="8"/>
        <v>0</v>
      </c>
    </row>
    <row r="140" spans="1:11" x14ac:dyDescent="0.25">
      <c r="A140" s="3" t="s">
        <v>136</v>
      </c>
      <c r="B140" s="4">
        <v>47</v>
      </c>
      <c r="C140" s="66">
        <v>141.6</v>
      </c>
      <c r="D140" s="68">
        <v>236</v>
      </c>
      <c r="E140" s="63">
        <f t="shared" si="7"/>
        <v>141.6</v>
      </c>
      <c r="F140" s="64" t="b">
        <f t="shared" si="6"/>
        <v>1</v>
      </c>
      <c r="G140" t="s">
        <v>350</v>
      </c>
      <c r="H140">
        <v>236</v>
      </c>
      <c r="I140" t="s">
        <v>350</v>
      </c>
      <c r="J140">
        <v>47</v>
      </c>
      <c r="K140">
        <f t="shared" si="8"/>
        <v>0</v>
      </c>
    </row>
    <row r="141" spans="1:11" x14ac:dyDescent="0.25">
      <c r="A141" s="3" t="s">
        <v>137</v>
      </c>
      <c r="B141" s="4">
        <v>33</v>
      </c>
      <c r="C141" s="66">
        <v>112.8</v>
      </c>
      <c r="D141" s="68">
        <v>188</v>
      </c>
      <c r="E141" s="63">
        <f t="shared" si="7"/>
        <v>112.8</v>
      </c>
      <c r="F141" s="64" t="b">
        <f t="shared" si="6"/>
        <v>1</v>
      </c>
      <c r="G141" t="s">
        <v>351</v>
      </c>
      <c r="H141">
        <v>188</v>
      </c>
      <c r="I141" t="s">
        <v>351</v>
      </c>
      <c r="J141">
        <v>33</v>
      </c>
      <c r="K141">
        <f t="shared" si="8"/>
        <v>0</v>
      </c>
    </row>
    <row r="142" spans="1:11" ht="15.75" thickBot="1" x14ac:dyDescent="0.3">
      <c r="A142" s="3" t="s">
        <v>138</v>
      </c>
      <c r="B142" s="6">
        <v>31</v>
      </c>
      <c r="C142" s="67">
        <v>74.400000000000006</v>
      </c>
      <c r="D142" s="68">
        <v>124</v>
      </c>
      <c r="E142" s="63">
        <f t="shared" si="7"/>
        <v>74.400000000000006</v>
      </c>
      <c r="F142" s="64" t="b">
        <f t="shared" si="6"/>
        <v>1</v>
      </c>
      <c r="G142" t="s">
        <v>396</v>
      </c>
      <c r="H142">
        <v>124</v>
      </c>
      <c r="I142" t="s">
        <v>396</v>
      </c>
      <c r="J142">
        <v>31</v>
      </c>
      <c r="K142">
        <f t="shared" si="8"/>
        <v>0</v>
      </c>
    </row>
    <row r="143" spans="1:11" ht="15.75" thickBot="1" x14ac:dyDescent="0.3">
      <c r="A143" s="3" t="s">
        <v>246</v>
      </c>
      <c r="B143" s="6">
        <v>31</v>
      </c>
      <c r="C143" s="67">
        <v>74.400000000000006</v>
      </c>
      <c r="D143" s="68">
        <v>124</v>
      </c>
      <c r="E143" s="63">
        <f t="shared" si="7"/>
        <v>74.400000000000006</v>
      </c>
      <c r="F143" s="64" t="b">
        <f t="shared" si="6"/>
        <v>1</v>
      </c>
      <c r="G143" t="s">
        <v>396</v>
      </c>
      <c r="H143">
        <v>124</v>
      </c>
      <c r="I143" t="s">
        <v>396</v>
      </c>
      <c r="J143">
        <v>31</v>
      </c>
      <c r="K143">
        <f t="shared" si="8"/>
        <v>0</v>
      </c>
    </row>
    <row r="144" spans="1:11" x14ac:dyDescent="0.25">
      <c r="A144" s="3" t="s">
        <v>139</v>
      </c>
      <c r="B144" s="4">
        <v>33</v>
      </c>
      <c r="C144" s="66">
        <v>96</v>
      </c>
      <c r="D144" s="68">
        <v>160</v>
      </c>
      <c r="E144" s="63">
        <f t="shared" si="7"/>
        <v>96</v>
      </c>
      <c r="F144" s="64" t="b">
        <f t="shared" si="6"/>
        <v>1</v>
      </c>
      <c r="G144" t="s">
        <v>352</v>
      </c>
      <c r="H144">
        <v>160</v>
      </c>
      <c r="I144" t="s">
        <v>352</v>
      </c>
      <c r="J144">
        <v>33</v>
      </c>
      <c r="K144">
        <f t="shared" si="8"/>
        <v>0</v>
      </c>
    </row>
    <row r="145" spans="1:11" x14ac:dyDescent="0.25">
      <c r="A145" s="3" t="s">
        <v>416</v>
      </c>
      <c r="B145" s="4">
        <v>37</v>
      </c>
      <c r="C145" s="66">
        <v>88.2</v>
      </c>
      <c r="D145" s="68">
        <v>147</v>
      </c>
      <c r="E145" s="63">
        <f t="shared" si="7"/>
        <v>88.2</v>
      </c>
      <c r="F145" s="64" t="b">
        <f t="shared" si="6"/>
        <v>1</v>
      </c>
      <c r="G145" t="s">
        <v>353</v>
      </c>
      <c r="H145">
        <v>147</v>
      </c>
      <c r="I145" t="s">
        <v>353</v>
      </c>
      <c r="J145">
        <v>37</v>
      </c>
      <c r="K145">
        <f t="shared" si="8"/>
        <v>0</v>
      </c>
    </row>
    <row r="146" spans="1:11" ht="15.75" thickBot="1" x14ac:dyDescent="0.3">
      <c r="A146" s="3" t="s">
        <v>140</v>
      </c>
      <c r="B146" s="6">
        <v>31</v>
      </c>
      <c r="C146" s="67">
        <v>74.400000000000006</v>
      </c>
      <c r="D146" s="68">
        <v>124</v>
      </c>
      <c r="E146" s="63">
        <f t="shared" si="7"/>
        <v>74.400000000000006</v>
      </c>
      <c r="F146" s="64" t="b">
        <f t="shared" si="6"/>
        <v>1</v>
      </c>
      <c r="G146" t="s">
        <v>396</v>
      </c>
      <c r="H146">
        <v>124</v>
      </c>
      <c r="I146" t="s">
        <v>396</v>
      </c>
      <c r="J146">
        <v>31</v>
      </c>
      <c r="K146">
        <f t="shared" si="8"/>
        <v>0</v>
      </c>
    </row>
    <row r="147" spans="1:11" x14ac:dyDescent="0.25">
      <c r="A147" s="3" t="s">
        <v>141</v>
      </c>
      <c r="B147" s="4">
        <v>50</v>
      </c>
      <c r="C147" s="66">
        <v>87.6</v>
      </c>
      <c r="D147" s="68">
        <v>146</v>
      </c>
      <c r="E147" s="63">
        <f t="shared" si="7"/>
        <v>87.6</v>
      </c>
      <c r="F147" s="64" t="b">
        <f t="shared" si="6"/>
        <v>1</v>
      </c>
      <c r="G147" t="s">
        <v>354</v>
      </c>
      <c r="H147">
        <v>146</v>
      </c>
      <c r="I147" t="s">
        <v>354</v>
      </c>
      <c r="J147">
        <v>50</v>
      </c>
      <c r="K147">
        <f t="shared" si="8"/>
        <v>0</v>
      </c>
    </row>
    <row r="148" spans="1:11" x14ac:dyDescent="0.25">
      <c r="A148" s="3" t="s">
        <v>142</v>
      </c>
      <c r="B148" s="4">
        <v>33</v>
      </c>
      <c r="C148" s="66">
        <v>100.8</v>
      </c>
      <c r="D148" s="68">
        <v>168</v>
      </c>
      <c r="E148" s="63">
        <f t="shared" si="7"/>
        <v>100.8</v>
      </c>
      <c r="F148" s="64" t="b">
        <f t="shared" si="6"/>
        <v>1</v>
      </c>
      <c r="G148" t="s">
        <v>355</v>
      </c>
      <c r="H148">
        <v>168</v>
      </c>
      <c r="I148" t="s">
        <v>355</v>
      </c>
      <c r="J148">
        <v>33</v>
      </c>
      <c r="K148">
        <f t="shared" si="8"/>
        <v>0</v>
      </c>
    </row>
    <row r="149" spans="1:11" x14ac:dyDescent="0.25">
      <c r="A149" s="3" t="s">
        <v>143</v>
      </c>
      <c r="B149" s="4">
        <v>37</v>
      </c>
      <c r="C149" s="66">
        <v>129</v>
      </c>
      <c r="D149" s="68">
        <v>215</v>
      </c>
      <c r="E149" s="63">
        <f t="shared" si="7"/>
        <v>129</v>
      </c>
      <c r="F149" s="64" t="b">
        <f t="shared" si="6"/>
        <v>1</v>
      </c>
      <c r="G149" t="s">
        <v>356</v>
      </c>
      <c r="H149">
        <v>215</v>
      </c>
      <c r="I149" t="s">
        <v>356</v>
      </c>
      <c r="J149">
        <v>37</v>
      </c>
      <c r="K149">
        <f t="shared" si="8"/>
        <v>0</v>
      </c>
    </row>
    <row r="150" spans="1:11" x14ac:dyDescent="0.25">
      <c r="A150" s="3" t="s">
        <v>144</v>
      </c>
      <c r="B150" s="4">
        <v>56</v>
      </c>
      <c r="C150" s="66">
        <v>87</v>
      </c>
      <c r="D150" s="68">
        <v>145</v>
      </c>
      <c r="E150" s="63">
        <f t="shared" si="7"/>
        <v>87</v>
      </c>
      <c r="F150" s="64" t="b">
        <f t="shared" si="6"/>
        <v>1</v>
      </c>
      <c r="G150" t="s">
        <v>357</v>
      </c>
      <c r="H150">
        <v>145</v>
      </c>
      <c r="I150" t="s">
        <v>357</v>
      </c>
      <c r="J150">
        <v>56</v>
      </c>
      <c r="K150">
        <f t="shared" si="8"/>
        <v>0</v>
      </c>
    </row>
    <row r="151" spans="1:11" x14ac:dyDescent="0.25">
      <c r="A151" s="3" t="s">
        <v>145</v>
      </c>
      <c r="B151" s="4">
        <v>63</v>
      </c>
      <c r="C151" s="66">
        <v>112.8</v>
      </c>
      <c r="D151" s="68">
        <v>188</v>
      </c>
      <c r="E151" s="63">
        <f t="shared" si="7"/>
        <v>112.8</v>
      </c>
      <c r="F151" s="64" t="b">
        <f t="shared" si="6"/>
        <v>1</v>
      </c>
      <c r="G151" t="s">
        <v>358</v>
      </c>
      <c r="H151">
        <v>188</v>
      </c>
      <c r="I151" t="s">
        <v>358</v>
      </c>
      <c r="J151">
        <v>63</v>
      </c>
      <c r="K151">
        <f t="shared" si="8"/>
        <v>0</v>
      </c>
    </row>
    <row r="152" spans="1:11" x14ac:dyDescent="0.25">
      <c r="A152" s="3" t="s">
        <v>146</v>
      </c>
      <c r="B152" s="4">
        <v>43</v>
      </c>
      <c r="C152" s="66">
        <v>88.2</v>
      </c>
      <c r="D152" s="68">
        <v>147</v>
      </c>
      <c r="E152" s="63">
        <f t="shared" si="7"/>
        <v>88.2</v>
      </c>
      <c r="F152" s="64" t="b">
        <f t="shared" si="6"/>
        <v>1</v>
      </c>
      <c r="G152" t="s">
        <v>359</v>
      </c>
      <c r="H152">
        <v>147</v>
      </c>
      <c r="I152" t="s">
        <v>359</v>
      </c>
      <c r="J152">
        <v>43</v>
      </c>
      <c r="K152">
        <f t="shared" si="8"/>
        <v>0</v>
      </c>
    </row>
    <row r="153" spans="1:11" ht="15.75" thickBot="1" x14ac:dyDescent="0.3">
      <c r="A153" s="3" t="s">
        <v>147</v>
      </c>
      <c r="B153" s="6">
        <v>31</v>
      </c>
      <c r="C153" s="67">
        <v>74.400000000000006</v>
      </c>
      <c r="D153" s="68">
        <v>124</v>
      </c>
      <c r="E153" s="63">
        <f t="shared" si="7"/>
        <v>74.400000000000006</v>
      </c>
      <c r="F153" s="64" t="b">
        <f t="shared" si="6"/>
        <v>1</v>
      </c>
      <c r="G153" t="s">
        <v>396</v>
      </c>
      <c r="H153">
        <v>124</v>
      </c>
      <c r="I153" t="s">
        <v>396</v>
      </c>
      <c r="J153">
        <v>31</v>
      </c>
      <c r="K153">
        <f t="shared" si="8"/>
        <v>0</v>
      </c>
    </row>
    <row r="154" spans="1:11" ht="15.75" thickBot="1" x14ac:dyDescent="0.3">
      <c r="A154" s="3" t="s">
        <v>148</v>
      </c>
      <c r="B154" s="6">
        <v>31</v>
      </c>
      <c r="C154" s="67">
        <v>74.400000000000006</v>
      </c>
      <c r="D154" s="68">
        <v>124</v>
      </c>
      <c r="E154" s="63">
        <f t="shared" si="7"/>
        <v>74.400000000000006</v>
      </c>
      <c r="F154" s="64" t="b">
        <f t="shared" si="6"/>
        <v>1</v>
      </c>
      <c r="G154" t="s">
        <v>396</v>
      </c>
      <c r="H154">
        <v>124</v>
      </c>
      <c r="I154" t="s">
        <v>396</v>
      </c>
      <c r="J154">
        <v>31</v>
      </c>
      <c r="K154">
        <f t="shared" si="8"/>
        <v>0</v>
      </c>
    </row>
    <row r="155" spans="1:11" x14ac:dyDescent="0.25">
      <c r="A155" s="3" t="s">
        <v>149</v>
      </c>
      <c r="B155" s="4">
        <v>43</v>
      </c>
      <c r="C155" s="66">
        <v>96</v>
      </c>
      <c r="D155" s="68">
        <v>160</v>
      </c>
      <c r="E155" s="63">
        <f t="shared" si="7"/>
        <v>96</v>
      </c>
      <c r="F155" s="64" t="b">
        <f t="shared" si="6"/>
        <v>1</v>
      </c>
      <c r="G155" t="s">
        <v>360</v>
      </c>
      <c r="H155">
        <v>160</v>
      </c>
      <c r="I155" t="s">
        <v>360</v>
      </c>
      <c r="J155">
        <v>43</v>
      </c>
      <c r="K155">
        <f t="shared" si="8"/>
        <v>0</v>
      </c>
    </row>
    <row r="156" spans="1:11" x14ac:dyDescent="0.25">
      <c r="A156" s="3" t="s">
        <v>150</v>
      </c>
      <c r="B156" s="4">
        <v>35</v>
      </c>
      <c r="C156" s="66">
        <v>78.599999999999994</v>
      </c>
      <c r="D156" s="68">
        <v>131</v>
      </c>
      <c r="E156" s="63">
        <f t="shared" si="7"/>
        <v>78.599999999999994</v>
      </c>
      <c r="F156" s="64" t="b">
        <f t="shared" si="6"/>
        <v>1</v>
      </c>
      <c r="G156" t="s">
        <v>361</v>
      </c>
      <c r="H156">
        <v>131</v>
      </c>
      <c r="I156" t="s">
        <v>361</v>
      </c>
      <c r="J156">
        <v>35</v>
      </c>
      <c r="K156">
        <f t="shared" si="8"/>
        <v>0</v>
      </c>
    </row>
    <row r="157" spans="1:11" ht="15.75" thickBot="1" x14ac:dyDescent="0.3">
      <c r="A157" s="3" t="s">
        <v>245</v>
      </c>
      <c r="B157" s="6">
        <v>31</v>
      </c>
      <c r="C157" s="67">
        <v>74.400000000000006</v>
      </c>
      <c r="D157" s="68">
        <v>124</v>
      </c>
      <c r="E157" s="63">
        <f t="shared" si="7"/>
        <v>74.400000000000006</v>
      </c>
      <c r="F157" s="64" t="b">
        <f t="shared" si="6"/>
        <v>1</v>
      </c>
      <c r="G157" t="s">
        <v>396</v>
      </c>
      <c r="H157">
        <v>124</v>
      </c>
      <c r="I157" t="s">
        <v>396</v>
      </c>
      <c r="J157">
        <v>31</v>
      </c>
      <c r="K157">
        <f t="shared" si="8"/>
        <v>0</v>
      </c>
    </row>
    <row r="158" spans="1:11" x14ac:dyDescent="0.25">
      <c r="A158" s="3" t="s">
        <v>401</v>
      </c>
      <c r="B158" s="4">
        <v>60</v>
      </c>
      <c r="C158" s="66">
        <v>123.6</v>
      </c>
      <c r="D158" s="68">
        <v>206</v>
      </c>
      <c r="E158" s="63">
        <f t="shared" si="7"/>
        <v>123.6</v>
      </c>
      <c r="F158" s="64" t="b">
        <f t="shared" si="6"/>
        <v>1</v>
      </c>
      <c r="G158" t="s">
        <v>362</v>
      </c>
      <c r="H158">
        <v>206</v>
      </c>
      <c r="I158" t="s">
        <v>362</v>
      </c>
      <c r="J158">
        <v>60</v>
      </c>
      <c r="K158">
        <f t="shared" si="8"/>
        <v>0</v>
      </c>
    </row>
    <row r="159" spans="1:11" ht="15.75" thickBot="1" x14ac:dyDescent="0.3">
      <c r="A159" s="3" t="s">
        <v>151</v>
      </c>
      <c r="B159" s="6">
        <v>31</v>
      </c>
      <c r="C159" s="67">
        <v>74.400000000000006</v>
      </c>
      <c r="D159" s="68">
        <v>124</v>
      </c>
      <c r="E159" s="63">
        <f t="shared" si="7"/>
        <v>74.400000000000006</v>
      </c>
      <c r="F159" s="64" t="b">
        <f t="shared" si="6"/>
        <v>1</v>
      </c>
      <c r="G159" t="s">
        <v>396</v>
      </c>
      <c r="H159">
        <v>124</v>
      </c>
      <c r="I159" t="s">
        <v>396</v>
      </c>
      <c r="J159">
        <v>31</v>
      </c>
      <c r="K159">
        <f t="shared" si="8"/>
        <v>0</v>
      </c>
    </row>
    <row r="160" spans="1:11" ht="15.75" thickBot="1" x14ac:dyDescent="0.3">
      <c r="A160" s="3" t="s">
        <v>152</v>
      </c>
      <c r="B160" s="6">
        <v>31</v>
      </c>
      <c r="C160" s="67">
        <v>74.400000000000006</v>
      </c>
      <c r="D160" s="68">
        <v>124</v>
      </c>
      <c r="E160" s="63">
        <f t="shared" si="7"/>
        <v>74.400000000000006</v>
      </c>
      <c r="F160" s="64" t="b">
        <f t="shared" si="6"/>
        <v>1</v>
      </c>
      <c r="G160" t="s">
        <v>396</v>
      </c>
      <c r="H160">
        <v>124</v>
      </c>
      <c r="I160" t="s">
        <v>396</v>
      </c>
      <c r="J160">
        <v>31</v>
      </c>
      <c r="K160">
        <f t="shared" si="8"/>
        <v>0</v>
      </c>
    </row>
    <row r="161" spans="1:11" ht="15.75" thickBot="1" x14ac:dyDescent="0.3">
      <c r="A161" s="3" t="s">
        <v>153</v>
      </c>
      <c r="B161" s="6">
        <v>31</v>
      </c>
      <c r="C161" s="67">
        <v>74.400000000000006</v>
      </c>
      <c r="D161" s="68">
        <v>124</v>
      </c>
      <c r="E161" s="63">
        <f t="shared" si="7"/>
        <v>74.400000000000006</v>
      </c>
      <c r="F161" s="64" t="b">
        <f t="shared" si="6"/>
        <v>1</v>
      </c>
      <c r="G161" t="s">
        <v>396</v>
      </c>
      <c r="H161">
        <v>124</v>
      </c>
      <c r="I161" t="s">
        <v>396</v>
      </c>
      <c r="J161">
        <v>31</v>
      </c>
      <c r="K161">
        <f t="shared" si="8"/>
        <v>0</v>
      </c>
    </row>
    <row r="162" spans="1:11" x14ac:dyDescent="0.25">
      <c r="A162" s="3" t="s">
        <v>154</v>
      </c>
      <c r="B162" s="4">
        <v>40</v>
      </c>
      <c r="C162" s="66">
        <v>69.599999999999994</v>
      </c>
      <c r="D162" s="68">
        <v>116</v>
      </c>
      <c r="E162" s="63">
        <f t="shared" si="7"/>
        <v>69.599999999999994</v>
      </c>
      <c r="F162" s="64" t="b">
        <f t="shared" si="6"/>
        <v>1</v>
      </c>
      <c r="G162" t="s">
        <v>363</v>
      </c>
      <c r="H162">
        <v>116</v>
      </c>
      <c r="I162" t="s">
        <v>363</v>
      </c>
      <c r="J162">
        <v>40</v>
      </c>
      <c r="K162">
        <f t="shared" si="8"/>
        <v>0</v>
      </c>
    </row>
    <row r="163" spans="1:11" ht="15.75" thickBot="1" x14ac:dyDescent="0.3">
      <c r="A163" s="3" t="s">
        <v>155</v>
      </c>
      <c r="B163" s="6">
        <v>31</v>
      </c>
      <c r="C163" s="67">
        <v>74.400000000000006</v>
      </c>
      <c r="D163" s="68">
        <v>124</v>
      </c>
      <c r="E163" s="63">
        <f t="shared" si="7"/>
        <v>74.400000000000006</v>
      </c>
      <c r="F163" s="64" t="b">
        <f t="shared" si="6"/>
        <v>1</v>
      </c>
      <c r="G163" t="s">
        <v>396</v>
      </c>
      <c r="H163">
        <v>124</v>
      </c>
      <c r="I163" t="s">
        <v>396</v>
      </c>
      <c r="J163">
        <v>31</v>
      </c>
      <c r="K163">
        <f t="shared" si="8"/>
        <v>0</v>
      </c>
    </row>
    <row r="164" spans="1:11" x14ac:dyDescent="0.25">
      <c r="A164" s="3" t="s">
        <v>156</v>
      </c>
      <c r="B164" s="4">
        <v>57</v>
      </c>
      <c r="C164" s="66">
        <v>117</v>
      </c>
      <c r="D164" s="68">
        <v>195</v>
      </c>
      <c r="E164" s="63">
        <f t="shared" si="7"/>
        <v>117</v>
      </c>
      <c r="F164" s="64" t="b">
        <f t="shared" si="6"/>
        <v>1</v>
      </c>
      <c r="G164" t="s">
        <v>364</v>
      </c>
      <c r="H164">
        <v>195</v>
      </c>
      <c r="I164" t="s">
        <v>414</v>
      </c>
      <c r="J164">
        <v>57</v>
      </c>
      <c r="K164">
        <f t="shared" si="8"/>
        <v>0</v>
      </c>
    </row>
    <row r="165" spans="1:11" x14ac:dyDescent="0.25">
      <c r="A165" s="3" t="s">
        <v>157</v>
      </c>
      <c r="B165" s="4">
        <v>57</v>
      </c>
      <c r="C165" s="66">
        <v>127.8</v>
      </c>
      <c r="D165" s="68">
        <v>213</v>
      </c>
      <c r="E165" s="63">
        <f t="shared" si="7"/>
        <v>127.8</v>
      </c>
      <c r="F165" s="64" t="b">
        <f t="shared" si="6"/>
        <v>1</v>
      </c>
      <c r="G165" t="s">
        <v>365</v>
      </c>
      <c r="H165">
        <v>213</v>
      </c>
      <c r="I165" t="s">
        <v>365</v>
      </c>
      <c r="J165">
        <v>57</v>
      </c>
      <c r="K165">
        <f t="shared" si="8"/>
        <v>0</v>
      </c>
    </row>
    <row r="166" spans="1:11" x14ac:dyDescent="0.25">
      <c r="A166" s="3" t="s">
        <v>158</v>
      </c>
      <c r="B166" s="4">
        <v>43</v>
      </c>
      <c r="C166" s="66">
        <v>81</v>
      </c>
      <c r="D166" s="68">
        <v>135</v>
      </c>
      <c r="E166" s="63">
        <f t="shared" si="7"/>
        <v>81</v>
      </c>
      <c r="F166" s="64" t="b">
        <f t="shared" si="6"/>
        <v>1</v>
      </c>
      <c r="G166" t="s">
        <v>366</v>
      </c>
      <c r="H166">
        <v>135</v>
      </c>
      <c r="I166" t="s">
        <v>366</v>
      </c>
      <c r="J166">
        <v>43</v>
      </c>
      <c r="K166">
        <f t="shared" si="8"/>
        <v>0</v>
      </c>
    </row>
    <row r="167" spans="1:11" x14ac:dyDescent="0.25">
      <c r="A167" s="3" t="s">
        <v>159</v>
      </c>
      <c r="B167" s="4">
        <v>57</v>
      </c>
      <c r="C167" s="66">
        <v>114</v>
      </c>
      <c r="D167" s="68">
        <v>190</v>
      </c>
      <c r="E167" s="63">
        <f t="shared" si="7"/>
        <v>114</v>
      </c>
      <c r="F167" s="64" t="b">
        <f t="shared" si="6"/>
        <v>1</v>
      </c>
      <c r="G167" t="s">
        <v>367</v>
      </c>
      <c r="H167">
        <v>190</v>
      </c>
      <c r="I167" t="s">
        <v>367</v>
      </c>
      <c r="J167">
        <v>57</v>
      </c>
      <c r="K167">
        <f t="shared" si="8"/>
        <v>0</v>
      </c>
    </row>
    <row r="168" spans="1:11" ht="15.75" thickBot="1" x14ac:dyDescent="0.3">
      <c r="A168" s="3" t="s">
        <v>160</v>
      </c>
      <c r="B168" s="6">
        <v>31</v>
      </c>
      <c r="C168" s="67">
        <v>74.400000000000006</v>
      </c>
      <c r="D168" s="68">
        <v>124</v>
      </c>
      <c r="E168" s="63">
        <f t="shared" si="7"/>
        <v>74.400000000000006</v>
      </c>
      <c r="F168" s="64" t="b">
        <f t="shared" si="6"/>
        <v>1</v>
      </c>
      <c r="G168" t="s">
        <v>396</v>
      </c>
      <c r="H168">
        <v>124</v>
      </c>
      <c r="I168" t="s">
        <v>396</v>
      </c>
      <c r="J168">
        <v>31</v>
      </c>
      <c r="K168">
        <f t="shared" si="8"/>
        <v>0</v>
      </c>
    </row>
    <row r="169" spans="1:11" ht="15.75" thickBot="1" x14ac:dyDescent="0.3">
      <c r="A169" s="3" t="s">
        <v>161</v>
      </c>
      <c r="B169" s="6">
        <v>31</v>
      </c>
      <c r="C169" s="67">
        <v>74.400000000000006</v>
      </c>
      <c r="D169" s="68">
        <v>124</v>
      </c>
      <c r="E169" s="63">
        <f t="shared" si="7"/>
        <v>74.400000000000006</v>
      </c>
      <c r="F169" s="64" t="b">
        <f t="shared" si="6"/>
        <v>1</v>
      </c>
      <c r="G169" t="s">
        <v>396</v>
      </c>
      <c r="H169">
        <v>124</v>
      </c>
      <c r="I169" t="s">
        <v>396</v>
      </c>
      <c r="J169">
        <v>31</v>
      </c>
      <c r="K169">
        <f t="shared" si="8"/>
        <v>0</v>
      </c>
    </row>
    <row r="170" spans="1:11" x14ac:dyDescent="0.25">
      <c r="A170" s="3" t="s">
        <v>162</v>
      </c>
      <c r="B170" s="4">
        <v>53</v>
      </c>
      <c r="C170" s="66">
        <v>104.4</v>
      </c>
      <c r="D170" s="68">
        <v>174</v>
      </c>
      <c r="E170" s="63">
        <f t="shared" si="7"/>
        <v>104.4</v>
      </c>
      <c r="F170" s="64" t="b">
        <f t="shared" si="6"/>
        <v>1</v>
      </c>
      <c r="G170" t="s">
        <v>368</v>
      </c>
      <c r="H170">
        <v>174</v>
      </c>
      <c r="I170" t="s">
        <v>368</v>
      </c>
      <c r="J170">
        <v>53</v>
      </c>
      <c r="K170">
        <f t="shared" si="8"/>
        <v>0</v>
      </c>
    </row>
    <row r="171" spans="1:11" ht="15.75" thickBot="1" x14ac:dyDescent="0.3">
      <c r="A171" s="3" t="s">
        <v>163</v>
      </c>
      <c r="B171" s="6">
        <v>31</v>
      </c>
      <c r="C171" s="67">
        <v>74.400000000000006</v>
      </c>
      <c r="D171" s="68">
        <v>124</v>
      </c>
      <c r="E171" s="63">
        <f t="shared" si="7"/>
        <v>74.400000000000006</v>
      </c>
      <c r="F171" s="64" t="b">
        <f t="shared" si="6"/>
        <v>1</v>
      </c>
      <c r="G171" t="s">
        <v>396</v>
      </c>
      <c r="H171">
        <v>124</v>
      </c>
      <c r="I171" t="s">
        <v>396</v>
      </c>
      <c r="J171">
        <v>31</v>
      </c>
      <c r="K171">
        <f t="shared" si="8"/>
        <v>0</v>
      </c>
    </row>
    <row r="172" spans="1:11" x14ac:dyDescent="0.25">
      <c r="A172" s="3" t="s">
        <v>164</v>
      </c>
      <c r="B172" s="4">
        <v>50</v>
      </c>
      <c r="C172" s="66">
        <v>120</v>
      </c>
      <c r="D172" s="68">
        <v>200</v>
      </c>
      <c r="E172" s="63">
        <f t="shared" si="7"/>
        <v>120</v>
      </c>
      <c r="F172" s="64" t="b">
        <f t="shared" si="6"/>
        <v>1</v>
      </c>
      <c r="G172" t="s">
        <v>369</v>
      </c>
      <c r="H172">
        <v>200</v>
      </c>
      <c r="I172" t="s">
        <v>369</v>
      </c>
      <c r="J172">
        <v>50</v>
      </c>
      <c r="K172">
        <f t="shared" si="8"/>
        <v>0</v>
      </c>
    </row>
    <row r="173" spans="1:11" x14ac:dyDescent="0.25">
      <c r="A173" s="3" t="s">
        <v>165</v>
      </c>
      <c r="B173" s="4">
        <v>53</v>
      </c>
      <c r="C173" s="66">
        <v>91.2</v>
      </c>
      <c r="D173" s="68">
        <v>152</v>
      </c>
      <c r="E173" s="63">
        <f t="shared" si="7"/>
        <v>91.2</v>
      </c>
      <c r="F173" s="64" t="b">
        <f t="shared" si="6"/>
        <v>1</v>
      </c>
      <c r="G173" t="s">
        <v>370</v>
      </c>
      <c r="H173">
        <v>152</v>
      </c>
      <c r="I173" t="s">
        <v>370</v>
      </c>
      <c r="J173">
        <v>53</v>
      </c>
      <c r="K173">
        <f t="shared" si="8"/>
        <v>0</v>
      </c>
    </row>
    <row r="174" spans="1:11" x14ac:dyDescent="0.25">
      <c r="A174" s="3" t="s">
        <v>166</v>
      </c>
      <c r="B174" s="4">
        <v>53</v>
      </c>
      <c r="C174" s="66">
        <v>99</v>
      </c>
      <c r="D174" s="68">
        <v>165</v>
      </c>
      <c r="E174" s="63">
        <f t="shared" si="7"/>
        <v>99</v>
      </c>
      <c r="F174" s="64" t="b">
        <f t="shared" si="6"/>
        <v>1</v>
      </c>
      <c r="G174" t="s">
        <v>371</v>
      </c>
      <c r="H174">
        <v>165</v>
      </c>
      <c r="I174" t="s">
        <v>371</v>
      </c>
      <c r="J174">
        <v>53</v>
      </c>
      <c r="K174">
        <f t="shared" si="8"/>
        <v>0</v>
      </c>
    </row>
    <row r="175" spans="1:11" x14ac:dyDescent="0.25">
      <c r="A175" s="3" t="s">
        <v>167</v>
      </c>
      <c r="B175" s="4">
        <v>47</v>
      </c>
      <c r="C175" s="66">
        <v>104.4</v>
      </c>
      <c r="D175" s="68">
        <v>174</v>
      </c>
      <c r="E175" s="63">
        <f t="shared" si="7"/>
        <v>104.4</v>
      </c>
      <c r="F175" s="64" t="b">
        <f t="shared" si="6"/>
        <v>1</v>
      </c>
      <c r="G175" t="s">
        <v>372</v>
      </c>
      <c r="H175">
        <v>174</v>
      </c>
      <c r="I175" t="s">
        <v>372</v>
      </c>
      <c r="J175">
        <v>47</v>
      </c>
      <c r="K175">
        <f t="shared" si="8"/>
        <v>0</v>
      </c>
    </row>
    <row r="176" spans="1:11" ht="15.75" thickBot="1" x14ac:dyDescent="0.3">
      <c r="A176" s="3" t="s">
        <v>168</v>
      </c>
      <c r="B176" s="6">
        <v>31</v>
      </c>
      <c r="C176" s="67">
        <v>74.400000000000006</v>
      </c>
      <c r="D176" s="68">
        <v>124</v>
      </c>
      <c r="E176" s="63">
        <f t="shared" si="7"/>
        <v>74.400000000000006</v>
      </c>
      <c r="F176" s="64" t="b">
        <f t="shared" si="6"/>
        <v>1</v>
      </c>
      <c r="G176" t="s">
        <v>396</v>
      </c>
      <c r="H176">
        <v>124</v>
      </c>
      <c r="I176" t="s">
        <v>396</v>
      </c>
      <c r="J176">
        <v>31</v>
      </c>
      <c r="K176">
        <f t="shared" si="8"/>
        <v>0</v>
      </c>
    </row>
    <row r="177" spans="1:11" x14ac:dyDescent="0.25">
      <c r="A177" s="3" t="s">
        <v>169</v>
      </c>
      <c r="B177" s="4">
        <v>37</v>
      </c>
      <c r="C177" s="66">
        <v>129</v>
      </c>
      <c r="D177" s="68">
        <v>215</v>
      </c>
      <c r="E177" s="63">
        <f t="shared" si="7"/>
        <v>129</v>
      </c>
      <c r="F177" s="64" t="b">
        <f t="shared" si="6"/>
        <v>1</v>
      </c>
      <c r="G177" t="s">
        <v>373</v>
      </c>
      <c r="H177">
        <v>215</v>
      </c>
      <c r="I177" t="s">
        <v>373</v>
      </c>
      <c r="J177">
        <v>37</v>
      </c>
      <c r="K177">
        <f t="shared" si="8"/>
        <v>0</v>
      </c>
    </row>
    <row r="178" spans="1:11" x14ac:dyDescent="0.25">
      <c r="A178" s="3" t="s">
        <v>170</v>
      </c>
      <c r="B178" s="4">
        <v>69</v>
      </c>
      <c r="C178" s="66">
        <v>104.4</v>
      </c>
      <c r="D178" s="68">
        <v>174</v>
      </c>
      <c r="E178" s="63">
        <f t="shared" si="7"/>
        <v>104.4</v>
      </c>
      <c r="F178" s="64" t="b">
        <f t="shared" si="6"/>
        <v>1</v>
      </c>
      <c r="G178" t="s">
        <v>374</v>
      </c>
      <c r="H178">
        <v>174</v>
      </c>
      <c r="I178" t="s">
        <v>374</v>
      </c>
      <c r="J178">
        <v>69</v>
      </c>
      <c r="K178">
        <f t="shared" si="8"/>
        <v>0</v>
      </c>
    </row>
    <row r="179" spans="1:11" ht="15.75" thickBot="1" x14ac:dyDescent="0.3">
      <c r="A179" s="3" t="s">
        <v>171</v>
      </c>
      <c r="B179" s="6">
        <v>31</v>
      </c>
      <c r="C179" s="67">
        <v>74.400000000000006</v>
      </c>
      <c r="D179" s="68">
        <v>124</v>
      </c>
      <c r="E179" s="63">
        <f t="shared" si="7"/>
        <v>74.400000000000006</v>
      </c>
      <c r="F179" s="64" t="b">
        <f t="shared" si="6"/>
        <v>1</v>
      </c>
      <c r="G179" t="s">
        <v>396</v>
      </c>
      <c r="H179">
        <v>124</v>
      </c>
      <c r="I179" t="s">
        <v>396</v>
      </c>
      <c r="J179">
        <v>31</v>
      </c>
      <c r="K179">
        <f t="shared" si="8"/>
        <v>0</v>
      </c>
    </row>
    <row r="180" spans="1:11" ht="15.75" thickBot="1" x14ac:dyDescent="0.3">
      <c r="A180" s="3" t="s">
        <v>172</v>
      </c>
      <c r="B180" s="6">
        <v>31</v>
      </c>
      <c r="C180" s="67">
        <v>74.400000000000006</v>
      </c>
      <c r="D180" s="68">
        <v>124</v>
      </c>
      <c r="E180" s="63">
        <f t="shared" si="7"/>
        <v>74.400000000000006</v>
      </c>
      <c r="F180" s="64" t="b">
        <f t="shared" si="6"/>
        <v>1</v>
      </c>
      <c r="G180" t="s">
        <v>396</v>
      </c>
      <c r="H180">
        <v>124</v>
      </c>
      <c r="I180" t="s">
        <v>396</v>
      </c>
      <c r="J180">
        <v>31</v>
      </c>
      <c r="K180">
        <f t="shared" si="8"/>
        <v>0</v>
      </c>
    </row>
    <row r="181" spans="1:11" x14ac:dyDescent="0.25">
      <c r="A181" s="3" t="s">
        <v>173</v>
      </c>
      <c r="B181" s="4">
        <v>33</v>
      </c>
      <c r="C181" s="66">
        <v>78</v>
      </c>
      <c r="D181" s="68">
        <v>130</v>
      </c>
      <c r="E181" s="63">
        <f t="shared" si="7"/>
        <v>78</v>
      </c>
      <c r="F181" s="64" t="b">
        <f t="shared" si="6"/>
        <v>1</v>
      </c>
      <c r="G181" t="s">
        <v>375</v>
      </c>
      <c r="H181">
        <v>130</v>
      </c>
      <c r="I181" t="s">
        <v>375</v>
      </c>
      <c r="J181">
        <v>33</v>
      </c>
      <c r="K181">
        <f t="shared" si="8"/>
        <v>0</v>
      </c>
    </row>
    <row r="182" spans="1:11" x14ac:dyDescent="0.25">
      <c r="A182" s="3" t="s">
        <v>174</v>
      </c>
      <c r="B182" s="4">
        <v>65</v>
      </c>
      <c r="C182" s="66">
        <v>114.6</v>
      </c>
      <c r="D182" s="68">
        <v>191</v>
      </c>
      <c r="E182" s="63">
        <f t="shared" si="7"/>
        <v>114.6</v>
      </c>
      <c r="F182" s="64" t="b">
        <f t="shared" si="6"/>
        <v>1</v>
      </c>
      <c r="G182" t="s">
        <v>376</v>
      </c>
      <c r="H182">
        <v>191</v>
      </c>
      <c r="I182" t="s">
        <v>376</v>
      </c>
      <c r="J182">
        <v>65</v>
      </c>
      <c r="K182">
        <f t="shared" si="8"/>
        <v>0</v>
      </c>
    </row>
    <row r="183" spans="1:11" x14ac:dyDescent="0.25">
      <c r="A183" s="3" t="s">
        <v>175</v>
      </c>
      <c r="B183" s="4">
        <v>53</v>
      </c>
      <c r="C183" s="66">
        <v>150</v>
      </c>
      <c r="D183" s="68">
        <v>250</v>
      </c>
      <c r="E183" s="63">
        <f t="shared" si="7"/>
        <v>150</v>
      </c>
      <c r="F183" s="64" t="b">
        <f t="shared" si="6"/>
        <v>1</v>
      </c>
      <c r="G183" t="s">
        <v>377</v>
      </c>
      <c r="H183">
        <v>250</v>
      </c>
      <c r="I183" t="s">
        <v>377</v>
      </c>
      <c r="J183">
        <v>53</v>
      </c>
      <c r="K183">
        <f t="shared" si="8"/>
        <v>0</v>
      </c>
    </row>
    <row r="184" spans="1:11" x14ac:dyDescent="0.25">
      <c r="A184" s="3" t="s">
        <v>176</v>
      </c>
      <c r="B184" s="4">
        <v>50</v>
      </c>
      <c r="C184" s="66">
        <v>66</v>
      </c>
      <c r="D184" s="68">
        <v>110</v>
      </c>
      <c r="E184" s="63">
        <f t="shared" si="7"/>
        <v>66</v>
      </c>
      <c r="F184" s="64" t="b">
        <f t="shared" si="6"/>
        <v>1</v>
      </c>
      <c r="G184" t="s">
        <v>378</v>
      </c>
      <c r="H184">
        <v>110</v>
      </c>
      <c r="I184" t="s">
        <v>378</v>
      </c>
      <c r="J184">
        <v>50</v>
      </c>
      <c r="K184">
        <f t="shared" si="8"/>
        <v>0</v>
      </c>
    </row>
    <row r="185" spans="1:11" x14ac:dyDescent="0.25">
      <c r="A185" s="3" t="s">
        <v>177</v>
      </c>
      <c r="B185" s="4">
        <v>40</v>
      </c>
      <c r="C185" s="66">
        <v>105</v>
      </c>
      <c r="D185" s="68">
        <v>175</v>
      </c>
      <c r="E185" s="63">
        <f t="shared" si="7"/>
        <v>105</v>
      </c>
      <c r="F185" s="64" t="b">
        <f t="shared" si="6"/>
        <v>1</v>
      </c>
      <c r="G185" t="s">
        <v>379</v>
      </c>
      <c r="H185">
        <v>175</v>
      </c>
      <c r="I185" t="s">
        <v>379</v>
      </c>
      <c r="J185">
        <v>40</v>
      </c>
      <c r="K185">
        <f t="shared" si="8"/>
        <v>0</v>
      </c>
    </row>
    <row r="186" spans="1:11" ht="15.75" thickBot="1" x14ac:dyDescent="0.3">
      <c r="A186" s="3" t="s">
        <v>178</v>
      </c>
      <c r="B186" s="6">
        <v>31</v>
      </c>
      <c r="C186" s="67">
        <v>74.400000000000006</v>
      </c>
      <c r="D186" s="68">
        <v>124</v>
      </c>
      <c r="E186" s="63">
        <f t="shared" si="7"/>
        <v>74.400000000000006</v>
      </c>
      <c r="F186" s="64" t="b">
        <f t="shared" si="6"/>
        <v>1</v>
      </c>
      <c r="G186" t="s">
        <v>396</v>
      </c>
      <c r="H186">
        <v>124</v>
      </c>
      <c r="I186" t="s">
        <v>396</v>
      </c>
      <c r="J186">
        <v>31</v>
      </c>
      <c r="K186">
        <f t="shared" si="8"/>
        <v>0</v>
      </c>
    </row>
    <row r="187" spans="1:11" x14ac:dyDescent="0.25">
      <c r="A187" s="3" t="s">
        <v>179</v>
      </c>
      <c r="B187" s="4">
        <v>37</v>
      </c>
      <c r="C187" s="66">
        <v>120</v>
      </c>
      <c r="D187" s="68">
        <v>200</v>
      </c>
      <c r="E187" s="63">
        <f t="shared" si="7"/>
        <v>120</v>
      </c>
      <c r="F187" s="64" t="b">
        <f t="shared" si="6"/>
        <v>1</v>
      </c>
      <c r="G187" t="s">
        <v>380</v>
      </c>
      <c r="H187">
        <v>200</v>
      </c>
      <c r="I187" t="s">
        <v>380</v>
      </c>
      <c r="J187">
        <v>37</v>
      </c>
      <c r="K187">
        <f t="shared" si="8"/>
        <v>0</v>
      </c>
    </row>
    <row r="188" spans="1:11" x14ac:dyDescent="0.25">
      <c r="A188" s="3" t="s">
        <v>180</v>
      </c>
      <c r="B188" s="4">
        <v>33</v>
      </c>
      <c r="C188" s="66">
        <v>121.2</v>
      </c>
      <c r="D188" s="68">
        <v>202</v>
      </c>
      <c r="E188" s="63">
        <f t="shared" si="7"/>
        <v>121.2</v>
      </c>
      <c r="F188" s="64" t="b">
        <f t="shared" si="6"/>
        <v>1</v>
      </c>
      <c r="G188" t="s">
        <v>381</v>
      </c>
      <c r="H188">
        <v>202</v>
      </c>
      <c r="I188" t="s">
        <v>381</v>
      </c>
      <c r="J188">
        <v>33</v>
      </c>
      <c r="K188">
        <f t="shared" si="8"/>
        <v>0</v>
      </c>
    </row>
    <row r="189" spans="1:11" ht="15.75" thickBot="1" x14ac:dyDescent="0.3">
      <c r="A189" s="3" t="s">
        <v>181</v>
      </c>
      <c r="B189" s="6">
        <v>31</v>
      </c>
      <c r="C189" s="67">
        <v>74.400000000000006</v>
      </c>
      <c r="D189" s="68">
        <v>124</v>
      </c>
      <c r="E189" s="63">
        <f t="shared" si="7"/>
        <v>74.400000000000006</v>
      </c>
      <c r="F189" s="64" t="b">
        <f t="shared" ref="F189:F208" si="9">+EXACT(C189,E189)</f>
        <v>1</v>
      </c>
      <c r="G189" t="s">
        <v>396</v>
      </c>
      <c r="H189">
        <v>124</v>
      </c>
      <c r="I189" t="s">
        <v>396</v>
      </c>
      <c r="J189">
        <v>31</v>
      </c>
      <c r="K189">
        <f t="shared" si="8"/>
        <v>0</v>
      </c>
    </row>
    <row r="190" spans="1:11" ht="15.75" thickBot="1" x14ac:dyDescent="0.3">
      <c r="A190" s="3" t="s">
        <v>182</v>
      </c>
      <c r="B190" s="6">
        <v>31</v>
      </c>
      <c r="C190" s="67">
        <v>74.400000000000006</v>
      </c>
      <c r="D190" s="68">
        <v>124</v>
      </c>
      <c r="E190" s="63">
        <f t="shared" ref="E190:E208" si="10">+ROUND(D190*0.6,2)</f>
        <v>74.400000000000006</v>
      </c>
      <c r="F190" s="64" t="b">
        <f t="shared" si="9"/>
        <v>1</v>
      </c>
      <c r="G190" t="s">
        <v>396</v>
      </c>
      <c r="H190">
        <v>124</v>
      </c>
      <c r="I190" t="s">
        <v>396</v>
      </c>
      <c r="J190">
        <v>31</v>
      </c>
      <c r="K190">
        <f t="shared" ref="K190:K208" si="11">+H190-D190</f>
        <v>0</v>
      </c>
    </row>
    <row r="191" spans="1:11" ht="15.75" thickBot="1" x14ac:dyDescent="0.3">
      <c r="A191" s="3" t="s">
        <v>183</v>
      </c>
      <c r="B191" s="6">
        <v>31</v>
      </c>
      <c r="C191" s="67">
        <v>74.400000000000006</v>
      </c>
      <c r="D191" s="68">
        <v>124</v>
      </c>
      <c r="E191" s="63">
        <f t="shared" si="10"/>
        <v>74.400000000000006</v>
      </c>
      <c r="F191" s="64" t="b">
        <f t="shared" si="9"/>
        <v>1</v>
      </c>
      <c r="G191" t="s">
        <v>396</v>
      </c>
      <c r="H191">
        <v>124</v>
      </c>
      <c r="I191" t="s">
        <v>396</v>
      </c>
      <c r="J191">
        <v>31</v>
      </c>
      <c r="K191">
        <f t="shared" si="11"/>
        <v>0</v>
      </c>
    </row>
    <row r="192" spans="1:11" x14ac:dyDescent="0.25">
      <c r="A192" s="3" t="s">
        <v>184</v>
      </c>
      <c r="B192" s="4">
        <v>40</v>
      </c>
      <c r="C192" s="66">
        <v>86.4</v>
      </c>
      <c r="D192" s="68">
        <v>144</v>
      </c>
      <c r="E192" s="63">
        <f t="shared" si="10"/>
        <v>86.4</v>
      </c>
      <c r="F192" s="64" t="b">
        <f t="shared" si="9"/>
        <v>1</v>
      </c>
      <c r="G192" t="s">
        <v>382</v>
      </c>
      <c r="H192">
        <v>144</v>
      </c>
      <c r="I192" t="s">
        <v>382</v>
      </c>
      <c r="J192">
        <v>40</v>
      </c>
      <c r="K192">
        <f t="shared" si="11"/>
        <v>0</v>
      </c>
    </row>
    <row r="193" spans="1:11" x14ac:dyDescent="0.25">
      <c r="A193" s="3" t="s">
        <v>185</v>
      </c>
      <c r="B193" s="4">
        <v>37</v>
      </c>
      <c r="C193" s="66">
        <v>99</v>
      </c>
      <c r="D193" s="68">
        <v>165</v>
      </c>
      <c r="E193" s="63">
        <f t="shared" si="10"/>
        <v>99</v>
      </c>
      <c r="F193" s="64" t="b">
        <f t="shared" si="9"/>
        <v>1</v>
      </c>
      <c r="G193" t="s">
        <v>383</v>
      </c>
      <c r="H193">
        <v>165</v>
      </c>
      <c r="I193" t="s">
        <v>383</v>
      </c>
      <c r="J193">
        <v>37</v>
      </c>
      <c r="K193">
        <f t="shared" si="11"/>
        <v>0</v>
      </c>
    </row>
    <row r="194" spans="1:11" x14ac:dyDescent="0.25">
      <c r="A194" s="3" t="s">
        <v>186</v>
      </c>
      <c r="B194" s="4">
        <v>53</v>
      </c>
      <c r="C194" s="66">
        <v>90</v>
      </c>
      <c r="D194" s="68">
        <v>150</v>
      </c>
      <c r="E194" s="63">
        <f t="shared" si="10"/>
        <v>90</v>
      </c>
      <c r="F194" s="64" t="b">
        <f t="shared" si="9"/>
        <v>1</v>
      </c>
      <c r="G194" t="s">
        <v>384</v>
      </c>
      <c r="H194">
        <v>150</v>
      </c>
      <c r="I194" t="s">
        <v>384</v>
      </c>
      <c r="J194">
        <v>53</v>
      </c>
      <c r="K194">
        <f t="shared" si="11"/>
        <v>0</v>
      </c>
    </row>
    <row r="195" spans="1:11" ht="15.75" thickBot="1" x14ac:dyDescent="0.3">
      <c r="A195" s="3" t="s">
        <v>187</v>
      </c>
      <c r="B195" s="6">
        <v>31</v>
      </c>
      <c r="C195" s="67">
        <v>74.400000000000006</v>
      </c>
      <c r="D195" s="68">
        <v>124</v>
      </c>
      <c r="E195" s="63">
        <f t="shared" si="10"/>
        <v>74.400000000000006</v>
      </c>
      <c r="F195" s="64" t="b">
        <f t="shared" si="9"/>
        <v>1</v>
      </c>
      <c r="G195" t="s">
        <v>396</v>
      </c>
      <c r="H195">
        <v>124</v>
      </c>
      <c r="I195" t="s">
        <v>396</v>
      </c>
      <c r="J195">
        <v>31</v>
      </c>
      <c r="K195">
        <f t="shared" si="11"/>
        <v>0</v>
      </c>
    </row>
    <row r="196" spans="1:11" x14ac:dyDescent="0.25">
      <c r="A196" s="3" t="s">
        <v>188</v>
      </c>
      <c r="B196" s="4">
        <v>37</v>
      </c>
      <c r="C196" s="66">
        <v>108</v>
      </c>
      <c r="D196" s="68">
        <v>180</v>
      </c>
      <c r="E196" s="63">
        <f t="shared" si="10"/>
        <v>108</v>
      </c>
      <c r="F196" s="64" t="b">
        <f t="shared" si="9"/>
        <v>1</v>
      </c>
      <c r="G196" t="s">
        <v>385</v>
      </c>
      <c r="H196">
        <v>180</v>
      </c>
      <c r="I196" t="s">
        <v>385</v>
      </c>
      <c r="J196">
        <v>37</v>
      </c>
      <c r="K196">
        <f t="shared" si="11"/>
        <v>0</v>
      </c>
    </row>
    <row r="197" spans="1:11" x14ac:dyDescent="0.25">
      <c r="A197" s="3" t="s">
        <v>189</v>
      </c>
      <c r="B197" s="4">
        <v>53</v>
      </c>
      <c r="C197" s="66">
        <v>104.4</v>
      </c>
      <c r="D197" s="68">
        <v>174</v>
      </c>
      <c r="E197" s="63">
        <f t="shared" si="10"/>
        <v>104.4</v>
      </c>
      <c r="F197" s="64" t="b">
        <f t="shared" si="9"/>
        <v>1</v>
      </c>
      <c r="G197" t="s">
        <v>386</v>
      </c>
      <c r="H197">
        <v>174</v>
      </c>
      <c r="I197" t="s">
        <v>386</v>
      </c>
      <c r="J197">
        <v>53</v>
      </c>
      <c r="K197">
        <f t="shared" si="11"/>
        <v>0</v>
      </c>
    </row>
    <row r="198" spans="1:11" x14ac:dyDescent="0.25">
      <c r="A198" s="3" t="s">
        <v>190</v>
      </c>
      <c r="B198" s="4">
        <v>37</v>
      </c>
      <c r="C198" s="66">
        <v>96</v>
      </c>
      <c r="D198" s="68">
        <v>160</v>
      </c>
      <c r="E198" s="63">
        <f t="shared" si="10"/>
        <v>96</v>
      </c>
      <c r="F198" s="64" t="b">
        <f t="shared" si="9"/>
        <v>1</v>
      </c>
      <c r="G198" t="s">
        <v>387</v>
      </c>
      <c r="H198">
        <v>160</v>
      </c>
      <c r="I198" t="s">
        <v>387</v>
      </c>
      <c r="J198">
        <v>37</v>
      </c>
      <c r="K198">
        <f t="shared" si="11"/>
        <v>0</v>
      </c>
    </row>
    <row r="199" spans="1:11" x14ac:dyDescent="0.25">
      <c r="A199" s="3" t="s">
        <v>191</v>
      </c>
      <c r="B199" s="4">
        <v>50</v>
      </c>
      <c r="C199" s="66">
        <v>93</v>
      </c>
      <c r="D199" s="68">
        <v>155</v>
      </c>
      <c r="E199" s="63">
        <f t="shared" si="10"/>
        <v>93</v>
      </c>
      <c r="F199" s="64" t="b">
        <f t="shared" si="9"/>
        <v>1</v>
      </c>
      <c r="G199" t="s">
        <v>388</v>
      </c>
      <c r="H199">
        <v>155</v>
      </c>
      <c r="I199" t="s">
        <v>388</v>
      </c>
      <c r="J199">
        <v>50</v>
      </c>
      <c r="K199">
        <f t="shared" si="11"/>
        <v>0</v>
      </c>
    </row>
    <row r="200" spans="1:11" ht="15.75" thickBot="1" x14ac:dyDescent="0.3">
      <c r="A200" s="3" t="s">
        <v>192</v>
      </c>
      <c r="B200" s="6">
        <v>31</v>
      </c>
      <c r="C200" s="67">
        <v>74.400000000000006</v>
      </c>
      <c r="D200" s="68">
        <v>124</v>
      </c>
      <c r="E200" s="63">
        <f t="shared" si="10"/>
        <v>74.400000000000006</v>
      </c>
      <c r="F200" s="64" t="b">
        <f t="shared" si="9"/>
        <v>1</v>
      </c>
      <c r="G200" t="s">
        <v>396</v>
      </c>
      <c r="H200">
        <v>124</v>
      </c>
      <c r="I200" t="s">
        <v>396</v>
      </c>
      <c r="J200">
        <v>31</v>
      </c>
      <c r="K200">
        <f t="shared" si="11"/>
        <v>0</v>
      </c>
    </row>
    <row r="201" spans="1:11" x14ac:dyDescent="0.25">
      <c r="A201" s="3" t="s">
        <v>193</v>
      </c>
      <c r="B201" s="4">
        <v>40</v>
      </c>
      <c r="C201" s="66">
        <v>111</v>
      </c>
      <c r="D201" s="68">
        <v>185</v>
      </c>
      <c r="E201" s="63">
        <f t="shared" si="10"/>
        <v>111</v>
      </c>
      <c r="F201" s="64" t="b">
        <f t="shared" si="9"/>
        <v>1</v>
      </c>
      <c r="G201" t="s">
        <v>389</v>
      </c>
      <c r="H201">
        <v>185</v>
      </c>
      <c r="I201" t="s">
        <v>389</v>
      </c>
      <c r="J201">
        <v>40</v>
      </c>
      <c r="K201">
        <f t="shared" si="11"/>
        <v>0</v>
      </c>
    </row>
    <row r="202" spans="1:11" x14ac:dyDescent="0.25">
      <c r="A202" s="3" t="s">
        <v>194</v>
      </c>
      <c r="B202" s="4">
        <v>57</v>
      </c>
      <c r="C202" s="66">
        <v>83.4</v>
      </c>
      <c r="D202" s="68">
        <v>139</v>
      </c>
      <c r="E202" s="63">
        <f t="shared" si="10"/>
        <v>83.4</v>
      </c>
      <c r="F202" s="64" t="b">
        <f t="shared" si="9"/>
        <v>1</v>
      </c>
      <c r="G202" t="s">
        <v>390</v>
      </c>
      <c r="H202">
        <v>139</v>
      </c>
      <c r="I202" t="s">
        <v>390</v>
      </c>
      <c r="J202">
        <v>57</v>
      </c>
      <c r="K202">
        <f t="shared" si="11"/>
        <v>0</v>
      </c>
    </row>
    <row r="203" spans="1:11" x14ac:dyDescent="0.25">
      <c r="A203" s="3" t="s">
        <v>417</v>
      </c>
      <c r="B203" s="4">
        <v>48</v>
      </c>
      <c r="C203" s="66">
        <v>104.4</v>
      </c>
      <c r="D203" s="68">
        <v>174</v>
      </c>
      <c r="E203" s="63">
        <f t="shared" si="10"/>
        <v>104.4</v>
      </c>
      <c r="F203" s="64" t="b">
        <f t="shared" si="9"/>
        <v>1</v>
      </c>
      <c r="G203" t="s">
        <v>391</v>
      </c>
      <c r="H203">
        <v>174</v>
      </c>
      <c r="I203" t="s">
        <v>391</v>
      </c>
      <c r="J203">
        <v>48</v>
      </c>
      <c r="K203">
        <f t="shared" si="11"/>
        <v>0</v>
      </c>
    </row>
    <row r="204" spans="1:11" x14ac:dyDescent="0.25">
      <c r="A204" s="3" t="s">
        <v>195</v>
      </c>
      <c r="B204" s="4">
        <v>33</v>
      </c>
      <c r="C204" s="66">
        <v>123</v>
      </c>
      <c r="D204" s="68">
        <v>205</v>
      </c>
      <c r="E204" s="63">
        <f t="shared" si="10"/>
        <v>123</v>
      </c>
      <c r="F204" s="64" t="b">
        <f t="shared" si="9"/>
        <v>1</v>
      </c>
      <c r="G204" t="s">
        <v>392</v>
      </c>
      <c r="H204">
        <v>205</v>
      </c>
      <c r="I204" t="s">
        <v>392</v>
      </c>
      <c r="J204">
        <v>33</v>
      </c>
      <c r="K204">
        <f t="shared" si="11"/>
        <v>0</v>
      </c>
    </row>
    <row r="205" spans="1:11" x14ac:dyDescent="0.25">
      <c r="A205" s="3" t="s">
        <v>196</v>
      </c>
      <c r="B205" s="4">
        <v>62</v>
      </c>
      <c r="C205" s="66">
        <v>114.6</v>
      </c>
      <c r="D205" s="68">
        <v>191</v>
      </c>
      <c r="E205" s="63">
        <f t="shared" si="10"/>
        <v>114.6</v>
      </c>
      <c r="F205" s="64" t="b">
        <f t="shared" si="9"/>
        <v>1</v>
      </c>
      <c r="G205" t="s">
        <v>393</v>
      </c>
      <c r="H205">
        <v>191</v>
      </c>
      <c r="I205" t="s">
        <v>393</v>
      </c>
      <c r="J205">
        <v>62</v>
      </c>
      <c r="K205">
        <f t="shared" si="11"/>
        <v>0</v>
      </c>
    </row>
    <row r="206" spans="1:11" x14ac:dyDescent="0.25">
      <c r="A206" s="3" t="s">
        <v>197</v>
      </c>
      <c r="B206" s="4">
        <v>33</v>
      </c>
      <c r="C206" s="66">
        <v>88.2</v>
      </c>
      <c r="D206" s="68">
        <v>147</v>
      </c>
      <c r="E206" s="63">
        <f t="shared" si="10"/>
        <v>88.2</v>
      </c>
      <c r="F206" s="64" t="b">
        <f t="shared" si="9"/>
        <v>1</v>
      </c>
      <c r="G206" t="s">
        <v>394</v>
      </c>
      <c r="H206">
        <v>147</v>
      </c>
      <c r="I206" t="s">
        <v>394</v>
      </c>
      <c r="J206">
        <v>33</v>
      </c>
      <c r="K206">
        <f t="shared" si="11"/>
        <v>0</v>
      </c>
    </row>
    <row r="207" spans="1:11" x14ac:dyDescent="0.25">
      <c r="A207" s="3" t="s">
        <v>198</v>
      </c>
      <c r="B207" s="4">
        <v>33</v>
      </c>
      <c r="C207" s="66">
        <v>87</v>
      </c>
      <c r="D207" s="68">
        <v>145</v>
      </c>
      <c r="E207" s="63">
        <f t="shared" si="10"/>
        <v>87</v>
      </c>
      <c r="F207" s="64" t="b">
        <f t="shared" si="9"/>
        <v>1</v>
      </c>
      <c r="G207" t="s">
        <v>395</v>
      </c>
      <c r="H207">
        <v>145</v>
      </c>
      <c r="I207" t="s">
        <v>395</v>
      </c>
      <c r="J207">
        <v>33</v>
      </c>
      <c r="K207">
        <f t="shared" si="11"/>
        <v>0</v>
      </c>
    </row>
    <row r="208" spans="1:11" ht="15.75" thickBot="1" x14ac:dyDescent="0.3">
      <c r="A208" s="5" t="s">
        <v>199</v>
      </c>
      <c r="B208" s="6">
        <v>31</v>
      </c>
      <c r="C208" s="67">
        <v>74.400000000000006</v>
      </c>
      <c r="D208" s="68">
        <v>124</v>
      </c>
      <c r="E208" s="63">
        <f t="shared" si="10"/>
        <v>74.400000000000006</v>
      </c>
      <c r="F208" s="64" t="b">
        <f t="shared" si="9"/>
        <v>1</v>
      </c>
      <c r="G208" t="s">
        <v>396</v>
      </c>
      <c r="H208">
        <v>124</v>
      </c>
      <c r="I208" t="s">
        <v>396</v>
      </c>
      <c r="J208">
        <v>31</v>
      </c>
      <c r="K208">
        <f t="shared" si="11"/>
        <v>0</v>
      </c>
    </row>
  </sheetData>
  <autoFilter ref="A1:L208" xr:uid="{00000000-0009-0000-0000-000004000000}">
    <filterColumn colId="6" showButton="0"/>
    <filterColumn colId="8" showButton="0"/>
  </autoFilter>
  <mergeCells count="2">
    <mergeCell ref="G1:H1"/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Pazyma trump.isvyku</vt:lpstr>
      <vt:lpstr>Pildymo pavyzdys</vt:lpstr>
      <vt:lpstr>FĮ KU</vt:lpstr>
      <vt:lpstr>FĮ VKTMI + FĮ KTMI</vt:lpstr>
      <vt:lpstr>Dienpinigiai ir apgyvendinimas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2019-06-13T09:32:42Z</dcterms:modified>
</cp:coreProperties>
</file>