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defaultThemeVersion="124226"/>
  <mc:AlternateContent xmlns:mc="http://schemas.openxmlformats.org/markup-compatibility/2006">
    <mc:Choice Requires="x15">
      <x15ac:absPath xmlns:x15ac="http://schemas.microsoft.com/office/spreadsheetml/2010/11/ac" url="C:\Users\AlinaK\Downloads\"/>
    </mc:Choice>
  </mc:AlternateContent>
  <xr:revisionPtr revIDLastSave="0" documentId="13_ncr:1_{3D2B0FBC-F78B-48E6-B774-14CEABCBC1DD}" xr6:coauthVersionLast="43" xr6:coauthVersionMax="43" xr10:uidLastSave="{00000000-0000-0000-0000-000000000000}"/>
  <bookViews>
    <workbookView xWindow="690" yWindow="690" windowWidth="23250" windowHeight="12570" activeTab="2" xr2:uid="{00000000-000D-0000-FFFF-FFFF00000000}"/>
  </bookViews>
  <sheets>
    <sheet name="Vykdančiojo DU FI" sheetId="2" r:id="rId1"/>
    <sheet name="Dalyviu DU FI" sheetId="6" r:id="rId2"/>
    <sheet name="Pildymo pavyzdys" sheetId="4" r:id="rId3"/>
    <sheet name="2 priedas FĮ dydžiai" sheetId="7" state="hidden" r:id="rId4"/>
    <sheet name="3 priedas FĮ dydžiai" sheetId="8" state="hidden" r:id="rId5"/>
  </sheets>
  <externalReferences>
    <externalReference r:id="rId6"/>
  </externalReferences>
  <definedNames>
    <definedName name="_xlnm.Print_Area" localSheetId="1">'Dalyviu DU FI'!$A$1:$G$52</definedName>
    <definedName name="_xlnm.Print_Area" localSheetId="2">'Pildymo pavyzdys'!$A$1:$G$52</definedName>
    <definedName name="_xlnm.Print_Area" localSheetId="0">'Vykdančiojo DU FI'!$A$1:$G$52</definedName>
    <definedName name="Taip">'[1]Pažyma dėl DU '!$E$18:$E$19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3" i="2" l="1"/>
  <c r="F24" i="2"/>
  <c r="F25" i="2"/>
  <c r="F26" i="2"/>
  <c r="F27" i="2"/>
  <c r="F28" i="2"/>
  <c r="F29" i="2"/>
  <c r="F30" i="2"/>
  <c r="F31" i="2"/>
  <c r="F32" i="2"/>
  <c r="F33" i="2"/>
  <c r="F34" i="2"/>
  <c r="F35" i="2"/>
  <c r="F36" i="2"/>
  <c r="F37" i="2"/>
  <c r="F38" i="2"/>
  <c r="F39" i="2"/>
  <c r="F40" i="2"/>
  <c r="F41" i="2"/>
  <c r="F42" i="2"/>
  <c r="F43" i="2"/>
  <c r="F44" i="2"/>
  <c r="F23" i="6"/>
  <c r="F24" i="6"/>
  <c r="F25" i="6"/>
  <c r="F26" i="6"/>
  <c r="F27" i="6"/>
  <c r="F28" i="6"/>
  <c r="F29" i="6"/>
  <c r="F30" i="6"/>
  <c r="F31" i="6"/>
  <c r="F32" i="6"/>
  <c r="F33" i="6"/>
  <c r="F34" i="6"/>
  <c r="F35" i="6"/>
  <c r="F36" i="6"/>
  <c r="F37" i="6"/>
  <c r="F38" i="6"/>
  <c r="F39" i="6"/>
  <c r="F40" i="6"/>
  <c r="F41" i="6"/>
  <c r="F42" i="6"/>
  <c r="F43" i="6"/>
  <c r="F44" i="6"/>
  <c r="F23" i="4" l="1"/>
  <c r="F24" i="4"/>
  <c r="F25" i="4"/>
  <c r="F26" i="4"/>
  <c r="F27" i="4"/>
  <c r="F28" i="4"/>
  <c r="F29" i="4"/>
  <c r="F30" i="4"/>
  <c r="F31" i="4"/>
  <c r="F32" i="4"/>
  <c r="F33" i="4"/>
  <c r="F34" i="4"/>
  <c r="F35" i="4"/>
  <c r="F36" i="4"/>
  <c r="F37" i="4"/>
  <c r="F38" i="4"/>
  <c r="F39" i="4"/>
  <c r="F40" i="4"/>
  <c r="F41" i="4"/>
  <c r="F42" i="4"/>
  <c r="F43" i="4"/>
  <c r="F44" i="4"/>
  <c r="F22" i="4"/>
  <c r="F22" i="2"/>
  <c r="F22" i="6"/>
  <c r="M60" i="8" l="1"/>
  <c r="L60" i="8"/>
  <c r="L58" i="8"/>
  <c r="M58" i="8" s="1"/>
  <c r="L57" i="8"/>
  <c r="M57" i="8" s="1"/>
  <c r="L56" i="8"/>
  <c r="M56" i="8" s="1"/>
  <c r="L55" i="8"/>
  <c r="M55" i="8" s="1"/>
  <c r="L54" i="8"/>
  <c r="M54" i="8" s="1"/>
  <c r="L53" i="8"/>
  <c r="M53" i="8" s="1"/>
  <c r="L52" i="8"/>
  <c r="M52" i="8" s="1"/>
  <c r="M51" i="8"/>
  <c r="N51" i="8" s="1"/>
  <c r="L51" i="8"/>
  <c r="L50" i="8"/>
  <c r="M50" i="8" s="1"/>
  <c r="L49" i="8"/>
  <c r="M49" i="8" s="1"/>
  <c r="L48" i="8"/>
  <c r="M48" i="8" s="1"/>
  <c r="L47" i="8"/>
  <c r="M47" i="8" s="1"/>
  <c r="P46" i="8"/>
  <c r="M46" i="8"/>
  <c r="O46" i="8" s="1"/>
  <c r="L46" i="8"/>
  <c r="L45" i="8"/>
  <c r="M45" i="8" s="1"/>
  <c r="L44" i="8"/>
  <c r="M44" i="8" s="1"/>
  <c r="M43" i="8"/>
  <c r="L43" i="8"/>
  <c r="L42" i="8"/>
  <c r="M42" i="8" s="1"/>
  <c r="L41" i="8"/>
  <c r="M41" i="8" s="1"/>
  <c r="L40" i="8"/>
  <c r="M40" i="8" s="1"/>
  <c r="L39" i="8"/>
  <c r="M39" i="8" s="1"/>
  <c r="P38" i="8"/>
  <c r="M38" i="8"/>
  <c r="O38" i="8" s="1"/>
  <c r="L38" i="8"/>
  <c r="L37" i="8"/>
  <c r="M37" i="8" s="1"/>
  <c r="L36" i="8"/>
  <c r="M36" i="8" s="1"/>
  <c r="M35" i="8"/>
  <c r="L35" i="8"/>
  <c r="L34" i="8"/>
  <c r="M34" i="8" s="1"/>
  <c r="L33" i="8"/>
  <c r="M33" i="8" s="1"/>
  <c r="L32" i="8"/>
  <c r="M32" i="8" s="1"/>
  <c r="L31" i="8"/>
  <c r="M31" i="8" s="1"/>
  <c r="P30" i="8"/>
  <c r="M30" i="8"/>
  <c r="O30" i="8" s="1"/>
  <c r="L30" i="8"/>
  <c r="L29" i="8"/>
  <c r="M29" i="8" s="1"/>
  <c r="P28" i="8"/>
  <c r="O28" i="8"/>
  <c r="N28" i="8"/>
  <c r="M28" i="8"/>
  <c r="Q28" i="8" s="1"/>
  <c r="S28" i="8" s="1"/>
  <c r="L28" i="8"/>
  <c r="M27" i="8"/>
  <c r="L27" i="8"/>
  <c r="L26" i="8"/>
  <c r="M26" i="8" s="1"/>
  <c r="L25" i="8"/>
  <c r="M25" i="8" s="1"/>
  <c r="L24" i="8"/>
  <c r="M24" i="8" s="1"/>
  <c r="P23" i="8"/>
  <c r="N23" i="8"/>
  <c r="M23" i="8"/>
  <c r="O23" i="8" s="1"/>
  <c r="Q23" i="8" s="1"/>
  <c r="S23" i="8" s="1"/>
  <c r="L23" i="8"/>
  <c r="P22" i="8"/>
  <c r="M22" i="8"/>
  <c r="O22" i="8" s="1"/>
  <c r="L22" i="8"/>
  <c r="L21" i="8"/>
  <c r="M21" i="8" s="1"/>
  <c r="P20" i="8"/>
  <c r="O20" i="8"/>
  <c r="N20" i="8"/>
  <c r="M20" i="8"/>
  <c r="Q20" i="8" s="1"/>
  <c r="S20" i="8" s="1"/>
  <c r="L20" i="8"/>
  <c r="M19" i="8"/>
  <c r="L19" i="8"/>
  <c r="L18" i="8"/>
  <c r="M18" i="8" s="1"/>
  <c r="L17" i="8"/>
  <c r="M17" i="8" s="1"/>
  <c r="L16" i="8"/>
  <c r="M16" i="8" s="1"/>
  <c r="P15" i="8"/>
  <c r="N15" i="8"/>
  <c r="M15" i="8"/>
  <c r="O15" i="8" s="1"/>
  <c r="Q15" i="8" s="1"/>
  <c r="S15" i="8" s="1"/>
  <c r="L15" i="8"/>
  <c r="P14" i="8"/>
  <c r="M14" i="8"/>
  <c r="O14" i="8" s="1"/>
  <c r="L14" i="8"/>
  <c r="L13" i="8"/>
  <c r="M13" i="8" s="1"/>
  <c r="P12" i="8"/>
  <c r="O12" i="8"/>
  <c r="N12" i="8"/>
  <c r="M12" i="8"/>
  <c r="Q12" i="8" s="1"/>
  <c r="S12" i="8" s="1"/>
  <c r="L12" i="8"/>
  <c r="M11" i="8"/>
  <c r="L11" i="8"/>
  <c r="L10" i="8"/>
  <c r="M10" i="8" s="1"/>
  <c r="L9" i="8"/>
  <c r="M9" i="8" s="1"/>
  <c r="L8" i="8"/>
  <c r="M8" i="8" s="1"/>
  <c r="M58" i="7"/>
  <c r="L58" i="7"/>
  <c r="L57" i="7"/>
  <c r="M57" i="7" s="1"/>
  <c r="L56" i="7"/>
  <c r="M56" i="7" s="1"/>
  <c r="L55" i="7"/>
  <c r="M55" i="7" s="1"/>
  <c r="L54" i="7"/>
  <c r="M54" i="7" s="1"/>
  <c r="L53" i="7"/>
  <c r="M53" i="7" s="1"/>
  <c r="P52" i="7"/>
  <c r="O52" i="7"/>
  <c r="M52" i="7"/>
  <c r="L52" i="7"/>
  <c r="L51" i="7"/>
  <c r="M51" i="7" s="1"/>
  <c r="M50" i="7"/>
  <c r="L50" i="7"/>
  <c r="L49" i="7"/>
  <c r="M49" i="7" s="1"/>
  <c r="L48" i="7"/>
  <c r="M48" i="7" s="1"/>
  <c r="L47" i="7"/>
  <c r="M47" i="7" s="1"/>
  <c r="L46" i="7"/>
  <c r="M46" i="7" s="1"/>
  <c r="L45" i="7"/>
  <c r="M45" i="7" s="1"/>
  <c r="P44" i="7"/>
  <c r="O44" i="7"/>
  <c r="M44" i="7"/>
  <c r="L44" i="7"/>
  <c r="L43" i="7"/>
  <c r="M43" i="7" s="1"/>
  <c r="M42" i="7"/>
  <c r="L42" i="7"/>
  <c r="L41" i="7"/>
  <c r="M41" i="7" s="1"/>
  <c r="L40" i="7"/>
  <c r="M40" i="7" s="1"/>
  <c r="L39" i="7"/>
  <c r="M39" i="7" s="1"/>
  <c r="L38" i="7"/>
  <c r="M38" i="7" s="1"/>
  <c r="L37" i="7"/>
  <c r="M37" i="7" s="1"/>
  <c r="P36" i="7"/>
  <c r="O36" i="7"/>
  <c r="M36" i="7"/>
  <c r="L36" i="7"/>
  <c r="L35" i="7"/>
  <c r="M35" i="7" s="1"/>
  <c r="M34" i="7"/>
  <c r="L34" i="7"/>
  <c r="L33" i="7"/>
  <c r="M33" i="7" s="1"/>
  <c r="L32" i="7"/>
  <c r="M32" i="7" s="1"/>
  <c r="L31" i="7"/>
  <c r="M31" i="7" s="1"/>
  <c r="L30" i="7"/>
  <c r="M30" i="7" s="1"/>
  <c r="L29" i="7"/>
  <c r="M29" i="7" s="1"/>
  <c r="P28" i="7"/>
  <c r="O28" i="7"/>
  <c r="M28" i="7"/>
  <c r="L28" i="7"/>
  <c r="L27" i="7"/>
  <c r="M27" i="7" s="1"/>
  <c r="M26" i="7"/>
  <c r="L26" i="7"/>
  <c r="L25" i="7"/>
  <c r="M25" i="7" s="1"/>
  <c r="L24" i="7"/>
  <c r="M24" i="7" s="1"/>
  <c r="L23" i="7"/>
  <c r="M23" i="7" s="1"/>
  <c r="L22" i="7"/>
  <c r="M22" i="7" s="1"/>
  <c r="P21" i="7"/>
  <c r="M21" i="7"/>
  <c r="O21" i="7" s="1"/>
  <c r="L21" i="7"/>
  <c r="L20" i="7"/>
  <c r="M20" i="7" s="1"/>
  <c r="L19" i="7"/>
  <c r="M19" i="7" s="1"/>
  <c r="M18" i="7"/>
  <c r="L18" i="7"/>
  <c r="L17" i="7"/>
  <c r="M17" i="7" s="1"/>
  <c r="L16" i="7"/>
  <c r="M16" i="7" s="1"/>
  <c r="L15" i="7"/>
  <c r="M15" i="7" s="1"/>
  <c r="L14" i="7"/>
  <c r="M14" i="7" s="1"/>
  <c r="L13" i="7"/>
  <c r="M13" i="7" s="1"/>
  <c r="L12" i="7"/>
  <c r="M12" i="7" s="1"/>
  <c r="L11" i="7"/>
  <c r="M11" i="7" s="1"/>
  <c r="M10" i="7"/>
  <c r="L10" i="7"/>
  <c r="L9" i="7"/>
  <c r="M9" i="7" s="1"/>
  <c r="L8" i="7"/>
  <c r="M8" i="7" s="1"/>
  <c r="O54" i="8" l="1"/>
  <c r="P54" i="8"/>
  <c r="P53" i="8"/>
  <c r="O53" i="8"/>
  <c r="N53" i="8"/>
  <c r="Q53" i="8" s="1"/>
  <c r="S53" i="8" s="1"/>
  <c r="O36" i="8"/>
  <c r="P36" i="8"/>
  <c r="N36" i="8"/>
  <c r="Q36" i="8" s="1"/>
  <c r="S36" i="8" s="1"/>
  <c r="P9" i="8"/>
  <c r="O9" i="8"/>
  <c r="N9" i="8"/>
  <c r="Q9" i="8"/>
  <c r="S9" i="8" s="1"/>
  <c r="P37" i="8"/>
  <c r="N37" i="8"/>
  <c r="Q37" i="8" s="1"/>
  <c r="S37" i="8" s="1"/>
  <c r="O37" i="8"/>
  <c r="O48" i="8"/>
  <c r="N48" i="8"/>
  <c r="P48" i="8"/>
  <c r="Q48" i="8" s="1"/>
  <c r="S48" i="8" s="1"/>
  <c r="O41" i="8"/>
  <c r="N41" i="8"/>
  <c r="P41" i="8"/>
  <c r="Q41" i="8"/>
  <c r="S41" i="8" s="1"/>
  <c r="P42" i="8"/>
  <c r="O42" i="8"/>
  <c r="N42" i="8"/>
  <c r="Q42" i="8" s="1"/>
  <c r="S42" i="8" s="1"/>
  <c r="N47" i="8"/>
  <c r="P47" i="8"/>
  <c r="O47" i="8"/>
  <c r="Q47" i="8" s="1"/>
  <c r="S47" i="8" s="1"/>
  <c r="P10" i="8"/>
  <c r="N10" i="8"/>
  <c r="O10" i="8"/>
  <c r="Q10" i="8"/>
  <c r="S10" i="8" s="1"/>
  <c r="P13" i="8"/>
  <c r="O13" i="8"/>
  <c r="N13" i="8"/>
  <c r="Q13" i="8" s="1"/>
  <c r="S13" i="8" s="1"/>
  <c r="N16" i="8"/>
  <c r="O16" i="8"/>
  <c r="Q16" i="8" s="1"/>
  <c r="S16" i="8" s="1"/>
  <c r="P16" i="8"/>
  <c r="P31" i="8"/>
  <c r="O31" i="8"/>
  <c r="N31" i="8"/>
  <c r="Q31" i="8" s="1"/>
  <c r="S31" i="8" s="1"/>
  <c r="P49" i="8"/>
  <c r="O49" i="8"/>
  <c r="N49" i="8"/>
  <c r="Q49" i="8" s="1"/>
  <c r="S49" i="8" s="1"/>
  <c r="N8" i="8"/>
  <c r="Q8" i="8"/>
  <c r="S8" i="8" s="1"/>
  <c r="O8" i="8"/>
  <c r="P8" i="8"/>
  <c r="P50" i="8"/>
  <c r="O50" i="8"/>
  <c r="N50" i="8"/>
  <c r="Q50" i="8" s="1"/>
  <c r="S50" i="8" s="1"/>
  <c r="Q11" i="8"/>
  <c r="S11" i="8" s="1"/>
  <c r="P18" i="8"/>
  <c r="Q18" i="8" s="1"/>
  <c r="S18" i="8" s="1"/>
  <c r="O18" i="8"/>
  <c r="N18" i="8"/>
  <c r="N24" i="8"/>
  <c r="Q24" i="8" s="1"/>
  <c r="S24" i="8" s="1"/>
  <c r="O24" i="8"/>
  <c r="P24" i="8"/>
  <c r="O33" i="8"/>
  <c r="Q33" i="8" s="1"/>
  <c r="S33" i="8" s="1"/>
  <c r="N33" i="8"/>
  <c r="P33" i="8"/>
  <c r="N45" i="8"/>
  <c r="O45" i="8"/>
  <c r="Q45" i="8" s="1"/>
  <c r="S45" i="8" s="1"/>
  <c r="P45" i="8"/>
  <c r="O56" i="8"/>
  <c r="Q56" i="8" s="1"/>
  <c r="S56" i="8" s="1"/>
  <c r="N56" i="8"/>
  <c r="P56" i="8"/>
  <c r="P25" i="8"/>
  <c r="O25" i="8"/>
  <c r="N25" i="8"/>
  <c r="Q25" i="8"/>
  <c r="S25" i="8" s="1"/>
  <c r="Q34" i="8"/>
  <c r="S34" i="8" s="1"/>
  <c r="P34" i="8"/>
  <c r="O34" i="8"/>
  <c r="N34" i="8"/>
  <c r="P39" i="8"/>
  <c r="O39" i="8"/>
  <c r="N39" i="8"/>
  <c r="Q39" i="8" s="1"/>
  <c r="S39" i="8" s="1"/>
  <c r="P57" i="8"/>
  <c r="Q57" i="8" s="1"/>
  <c r="S57" i="8" s="1"/>
  <c r="O57" i="8"/>
  <c r="N57" i="8"/>
  <c r="P17" i="8"/>
  <c r="O17" i="8"/>
  <c r="N17" i="8"/>
  <c r="Q17" i="8"/>
  <c r="S17" i="8" s="1"/>
  <c r="N32" i="8"/>
  <c r="Q32" i="8" s="1"/>
  <c r="S32" i="8" s="1"/>
  <c r="O32" i="8"/>
  <c r="P32" i="8"/>
  <c r="O44" i="8"/>
  <c r="P44" i="8"/>
  <c r="N44" i="8"/>
  <c r="Q44" i="8" s="1"/>
  <c r="S44" i="8" s="1"/>
  <c r="N55" i="8"/>
  <c r="Q55" i="8" s="1"/>
  <c r="S55" i="8" s="1"/>
  <c r="P55" i="8"/>
  <c r="O55" i="8"/>
  <c r="P21" i="8"/>
  <c r="O21" i="8"/>
  <c r="N21" i="8"/>
  <c r="Q21" i="8" s="1"/>
  <c r="S21" i="8" s="1"/>
  <c r="Q19" i="8"/>
  <c r="S19" i="8" s="1"/>
  <c r="P26" i="8"/>
  <c r="N26" i="8"/>
  <c r="O26" i="8"/>
  <c r="Q26" i="8"/>
  <c r="S26" i="8" s="1"/>
  <c r="O29" i="8"/>
  <c r="N29" i="8"/>
  <c r="Q29" i="8" s="1"/>
  <c r="S29" i="8" s="1"/>
  <c r="P29" i="8"/>
  <c r="O40" i="8"/>
  <c r="N40" i="8"/>
  <c r="P40" i="8"/>
  <c r="Q40" i="8" s="1"/>
  <c r="S40" i="8" s="1"/>
  <c r="P52" i="8"/>
  <c r="N52" i="8"/>
  <c r="Q52" i="8" s="1"/>
  <c r="S52" i="8" s="1"/>
  <c r="O52" i="8"/>
  <c r="P58" i="8"/>
  <c r="O58" i="8"/>
  <c r="N58" i="8"/>
  <c r="Q58" i="8" s="1"/>
  <c r="S58" i="8" s="1"/>
  <c r="N35" i="8"/>
  <c r="N14" i="8"/>
  <c r="Q14" i="8" s="1"/>
  <c r="S14" i="8" s="1"/>
  <c r="N22" i="8"/>
  <c r="Q22" i="8" s="1"/>
  <c r="S22" i="8" s="1"/>
  <c r="N30" i="8"/>
  <c r="Q30" i="8" s="1"/>
  <c r="S30" i="8" s="1"/>
  <c r="N38" i="8"/>
  <c r="Q38" i="8" s="1"/>
  <c r="S38" i="8" s="1"/>
  <c r="N46" i="8"/>
  <c r="Q46" i="8" s="1"/>
  <c r="S46" i="8" s="1"/>
  <c r="N54" i="8"/>
  <c r="Q54" i="8" s="1"/>
  <c r="S54" i="8" s="1"/>
  <c r="N60" i="8"/>
  <c r="N11" i="8"/>
  <c r="N19" i="8"/>
  <c r="O60" i="8"/>
  <c r="Q60" i="8" s="1"/>
  <c r="S60" i="8" s="1"/>
  <c r="N27" i="8"/>
  <c r="Q27" i="8" s="1"/>
  <c r="S27" i="8" s="1"/>
  <c r="O11" i="8"/>
  <c r="O27" i="8"/>
  <c r="P11" i="8"/>
  <c r="P19" i="8"/>
  <c r="P27" i="8"/>
  <c r="P35" i="8"/>
  <c r="P43" i="8"/>
  <c r="P51" i="8"/>
  <c r="Q51" i="8" s="1"/>
  <c r="S51" i="8" s="1"/>
  <c r="P60" i="8"/>
  <c r="N43" i="8"/>
  <c r="Q43" i="8" s="1"/>
  <c r="S43" i="8" s="1"/>
  <c r="O19" i="8"/>
  <c r="O35" i="8"/>
  <c r="Q35" i="8" s="1"/>
  <c r="S35" i="8" s="1"/>
  <c r="O43" i="8"/>
  <c r="O51" i="8"/>
  <c r="P8" i="7"/>
  <c r="Q8" i="7" s="1"/>
  <c r="S8" i="7" s="1"/>
  <c r="O8" i="7"/>
  <c r="N8" i="7"/>
  <c r="P32" i="7"/>
  <c r="O32" i="7"/>
  <c r="Q32" i="7" s="1"/>
  <c r="S32" i="7" s="1"/>
  <c r="N32" i="7"/>
  <c r="P48" i="7"/>
  <c r="Q48" i="7" s="1"/>
  <c r="S48" i="7" s="1"/>
  <c r="O48" i="7"/>
  <c r="N48" i="7"/>
  <c r="P16" i="7"/>
  <c r="O16" i="7"/>
  <c r="Q16" i="7" s="1"/>
  <c r="S16" i="7" s="1"/>
  <c r="N16" i="7"/>
  <c r="P53" i="7"/>
  <c r="Q53" i="7" s="1"/>
  <c r="S53" i="7" s="1"/>
  <c r="O53" i="7"/>
  <c r="N53" i="7"/>
  <c r="N22" i="7"/>
  <c r="Q22" i="7"/>
  <c r="S22" i="7" s="1"/>
  <c r="P22" i="7"/>
  <c r="O22" i="7"/>
  <c r="Q44" i="7"/>
  <c r="S44" i="7" s="1"/>
  <c r="O35" i="7"/>
  <c r="P35" i="7"/>
  <c r="N35" i="7"/>
  <c r="Q35" i="7" s="1"/>
  <c r="S35" i="7" s="1"/>
  <c r="Q25" i="7"/>
  <c r="S25" i="7" s="1"/>
  <c r="P25" i="7"/>
  <c r="O25" i="7"/>
  <c r="N25" i="7"/>
  <c r="O15" i="7"/>
  <c r="Q15" i="7" s="1"/>
  <c r="S15" i="7" s="1"/>
  <c r="N15" i="7"/>
  <c r="P15" i="7"/>
  <c r="P27" i="7"/>
  <c r="O27" i="7"/>
  <c r="N27" i="7"/>
  <c r="Q27" i="7" s="1"/>
  <c r="S27" i="7" s="1"/>
  <c r="O43" i="7"/>
  <c r="P43" i="7"/>
  <c r="N43" i="7"/>
  <c r="Q43" i="7" s="1"/>
  <c r="S43" i="7" s="1"/>
  <c r="P9" i="7"/>
  <c r="O9" i="7"/>
  <c r="N9" i="7"/>
  <c r="Q9" i="7" s="1"/>
  <c r="S9" i="7" s="1"/>
  <c r="P33" i="7"/>
  <c r="O33" i="7"/>
  <c r="N33" i="7"/>
  <c r="Q33" i="7" s="1"/>
  <c r="S33" i="7" s="1"/>
  <c r="P37" i="7"/>
  <c r="O37" i="7"/>
  <c r="N37" i="7"/>
  <c r="Q37" i="7" s="1"/>
  <c r="S37" i="7" s="1"/>
  <c r="P49" i="7"/>
  <c r="O49" i="7"/>
  <c r="N49" i="7"/>
  <c r="Q49" i="7" s="1"/>
  <c r="S49" i="7" s="1"/>
  <c r="P17" i="7"/>
  <c r="O17" i="7"/>
  <c r="N17" i="7"/>
  <c r="Q17" i="7" s="1"/>
  <c r="S17" i="7" s="1"/>
  <c r="Q28" i="7"/>
  <c r="S28" i="7" s="1"/>
  <c r="N38" i="7"/>
  <c r="P38" i="7"/>
  <c r="Q38" i="7" s="1"/>
  <c r="S38" i="7" s="1"/>
  <c r="O38" i="7"/>
  <c r="N54" i="7"/>
  <c r="P54" i="7"/>
  <c r="O54" i="7"/>
  <c r="Q54" i="7" s="1"/>
  <c r="S54" i="7" s="1"/>
  <c r="O23" i="7"/>
  <c r="N23" i="7"/>
  <c r="Q23" i="7"/>
  <c r="S23" i="7" s="1"/>
  <c r="P23" i="7"/>
  <c r="O39" i="7"/>
  <c r="N39" i="7"/>
  <c r="Q39" i="7"/>
  <c r="S39" i="7" s="1"/>
  <c r="P39" i="7"/>
  <c r="O55" i="7"/>
  <c r="N55" i="7"/>
  <c r="Q55" i="7" s="1"/>
  <c r="S55" i="7" s="1"/>
  <c r="P55" i="7"/>
  <c r="O11" i="7"/>
  <c r="Q11" i="7" s="1"/>
  <c r="S11" i="7" s="1"/>
  <c r="P11" i="7"/>
  <c r="N11" i="7"/>
  <c r="P24" i="7"/>
  <c r="O24" i="7"/>
  <c r="Q24" i="7" s="1"/>
  <c r="S24" i="7" s="1"/>
  <c r="N24" i="7"/>
  <c r="P40" i="7"/>
  <c r="O40" i="7"/>
  <c r="N40" i="7"/>
  <c r="Q40" i="7" s="1"/>
  <c r="S40" i="7" s="1"/>
  <c r="P51" i="7"/>
  <c r="Q51" i="7" s="1"/>
  <c r="S51" i="7" s="1"/>
  <c r="O51" i="7"/>
  <c r="N51" i="7"/>
  <c r="P56" i="7"/>
  <c r="O56" i="7"/>
  <c r="N56" i="7"/>
  <c r="Q56" i="7" s="1"/>
  <c r="S56" i="7" s="1"/>
  <c r="P12" i="7"/>
  <c r="Q12" i="7" s="1"/>
  <c r="S12" i="7" s="1"/>
  <c r="O12" i="7"/>
  <c r="N12" i="7"/>
  <c r="O19" i="7"/>
  <c r="Q19" i="7" s="1"/>
  <c r="S19" i="7" s="1"/>
  <c r="P19" i="7"/>
  <c r="N19" i="7"/>
  <c r="P29" i="7"/>
  <c r="Q29" i="7" s="1"/>
  <c r="S29" i="7" s="1"/>
  <c r="O29" i="7"/>
  <c r="N29" i="7"/>
  <c r="P41" i="7"/>
  <c r="O41" i="7"/>
  <c r="Q41" i="7" s="1"/>
  <c r="S41" i="7" s="1"/>
  <c r="N41" i="7"/>
  <c r="P45" i="7"/>
  <c r="Q45" i="7" s="1"/>
  <c r="S45" i="7" s="1"/>
  <c r="O45" i="7"/>
  <c r="N45" i="7"/>
  <c r="P57" i="7"/>
  <c r="O57" i="7"/>
  <c r="Q57" i="7" s="1"/>
  <c r="S57" i="7" s="1"/>
  <c r="N57" i="7"/>
  <c r="P13" i="7"/>
  <c r="Q13" i="7" s="1"/>
  <c r="S13" i="7" s="1"/>
  <c r="O13" i="7"/>
  <c r="N13" i="7"/>
  <c r="P20" i="7"/>
  <c r="O20" i="7"/>
  <c r="Q20" i="7"/>
  <c r="S20" i="7" s="1"/>
  <c r="N20" i="7"/>
  <c r="N30" i="7"/>
  <c r="Q30" i="7"/>
  <c r="S30" i="7" s="1"/>
  <c r="P30" i="7"/>
  <c r="O30" i="7"/>
  <c r="Q36" i="7"/>
  <c r="S36" i="7" s="1"/>
  <c r="N46" i="7"/>
  <c r="Q46" i="7"/>
  <c r="S46" i="7" s="1"/>
  <c r="P46" i="7"/>
  <c r="O46" i="7"/>
  <c r="N14" i="7"/>
  <c r="Q14" i="7" s="1"/>
  <c r="S14" i="7" s="1"/>
  <c r="P14" i="7"/>
  <c r="O14" i="7"/>
  <c r="O31" i="7"/>
  <c r="Q31" i="7" s="1"/>
  <c r="S31" i="7" s="1"/>
  <c r="N31" i="7"/>
  <c r="P31" i="7"/>
  <c r="O47" i="7"/>
  <c r="N47" i="7"/>
  <c r="Q47" i="7" s="1"/>
  <c r="S47" i="7" s="1"/>
  <c r="P47" i="7"/>
  <c r="N42" i="7"/>
  <c r="Q42" i="7" s="1"/>
  <c r="S42" i="7" s="1"/>
  <c r="N21" i="7"/>
  <c r="Q21" i="7" s="1"/>
  <c r="S21" i="7" s="1"/>
  <c r="N28" i="7"/>
  <c r="N36" i="7"/>
  <c r="N44" i="7"/>
  <c r="N52" i="7"/>
  <c r="Q52" i="7" s="1"/>
  <c r="S52" i="7" s="1"/>
  <c r="N10" i="7"/>
  <c r="Q10" i="7" s="1"/>
  <c r="S10" i="7" s="1"/>
  <c r="N18" i="7"/>
  <c r="N26" i="7"/>
  <c r="Q26" i="7" s="1"/>
  <c r="S26" i="7" s="1"/>
  <c r="N50" i="7"/>
  <c r="Q50" i="7" s="1"/>
  <c r="S50" i="7" s="1"/>
  <c r="N58" i="7"/>
  <c r="O10" i="7"/>
  <c r="O18" i="7"/>
  <c r="Q18" i="7" s="1"/>
  <c r="S18" i="7" s="1"/>
  <c r="O26" i="7"/>
  <c r="O34" i="7"/>
  <c r="O42" i="7"/>
  <c r="O50" i="7"/>
  <c r="O58" i="7"/>
  <c r="Q58" i="7" s="1"/>
  <c r="S58" i="7" s="1"/>
  <c r="P10" i="7"/>
  <c r="P18" i="7"/>
  <c r="P26" i="7"/>
  <c r="P34" i="7"/>
  <c r="P42" i="7"/>
  <c r="P50" i="7"/>
  <c r="P58" i="7"/>
  <c r="N34" i="7"/>
  <c r="Q34" i="7" s="1"/>
  <c r="S34" i="7" s="1"/>
  <c r="G24" i="6" l="1"/>
  <c r="G25" i="6"/>
  <c r="G26" i="6"/>
  <c r="G27" i="6"/>
  <c r="G28" i="6"/>
  <c r="G29" i="6"/>
  <c r="G30" i="6"/>
  <c r="G31" i="6"/>
  <c r="G32" i="6"/>
  <c r="G33" i="6"/>
  <c r="G34" i="6"/>
  <c r="G36" i="6"/>
  <c r="G37" i="6"/>
  <c r="G38" i="6"/>
  <c r="G40" i="6"/>
  <c r="G41" i="6"/>
  <c r="G42" i="6"/>
  <c r="G43" i="6"/>
  <c r="G44" i="6"/>
  <c r="G22" i="6"/>
  <c r="E45" i="6"/>
  <c r="G39" i="6"/>
  <c r="G35" i="6"/>
  <c r="G23" i="6"/>
  <c r="G45" i="6" l="1"/>
  <c r="E45" i="4"/>
  <c r="G44" i="4"/>
  <c r="G43" i="4"/>
  <c r="G42" i="4"/>
  <c r="G41" i="4"/>
  <c r="G40" i="4"/>
  <c r="G39" i="4"/>
  <c r="G38" i="4"/>
  <c r="G37" i="4"/>
  <c r="G36" i="4"/>
  <c r="G35" i="4"/>
  <c r="G34" i="4"/>
  <c r="G33" i="4"/>
  <c r="G32" i="4"/>
  <c r="G31" i="4"/>
  <c r="G30" i="4"/>
  <c r="G29" i="4"/>
  <c r="G28" i="4"/>
  <c r="G27" i="4"/>
  <c r="G26" i="4"/>
  <c r="G25" i="4"/>
  <c r="G23" i="2"/>
  <c r="G24" i="2"/>
  <c r="G25" i="2"/>
  <c r="G26" i="2"/>
  <c r="G27" i="2"/>
  <c r="G28" i="2"/>
  <c r="G29" i="2"/>
  <c r="G30" i="2"/>
  <c r="G31" i="2"/>
  <c r="G32" i="2"/>
  <c r="G33" i="2"/>
  <c r="G34" i="2"/>
  <c r="G35" i="2"/>
  <c r="G36" i="2"/>
  <c r="G37" i="2"/>
  <c r="G38" i="2"/>
  <c r="G39" i="2"/>
  <c r="G40" i="2"/>
  <c r="G41" i="2"/>
  <c r="G42" i="2"/>
  <c r="G43" i="2"/>
  <c r="G44" i="2"/>
  <c r="E45" i="2" l="1"/>
  <c r="G22" i="2"/>
  <c r="G22" i="4" l="1"/>
  <c r="G24" i="4"/>
  <c r="G23" i="4"/>
  <c r="G45" i="4" l="1"/>
  <c r="G45" i="2"/>
</calcChain>
</file>

<file path=xl/sharedStrings.xml><?xml version="1.0" encoding="utf-8"?>
<sst xmlns="http://schemas.openxmlformats.org/spreadsheetml/2006/main" count="748" uniqueCount="183">
  <si>
    <t>Vidutinis metinis darbo valandų skaičius</t>
  </si>
  <si>
    <t>Darbo užmokesčio fiksuotasis įkainis, Eur/val.</t>
  </si>
  <si>
    <t>E</t>
  </si>
  <si>
    <t>Sekcijos Nr.</t>
  </si>
  <si>
    <t>Skyriaus Nr.</t>
  </si>
  <si>
    <t>Grupės Nr.</t>
  </si>
  <si>
    <t>Klasės Nr.</t>
  </si>
  <si>
    <t>Poklasio Nr.</t>
  </si>
  <si>
    <t>A</t>
  </si>
  <si>
    <t>B</t>
  </si>
  <si>
    <t>C</t>
  </si>
  <si>
    <t>10-12</t>
  </si>
  <si>
    <t>16-18</t>
  </si>
  <si>
    <t>22-23</t>
  </si>
  <si>
    <t>24-25</t>
  </si>
  <si>
    <t>29-30</t>
  </si>
  <si>
    <t>31-33</t>
  </si>
  <si>
    <t>D</t>
  </si>
  <si>
    <t>35.1</t>
  </si>
  <si>
    <t>35</t>
  </si>
  <si>
    <t>35.2</t>
  </si>
  <si>
    <t>35.3</t>
  </si>
  <si>
    <t>36-39</t>
  </si>
  <si>
    <t>36</t>
  </si>
  <si>
    <t>F</t>
  </si>
  <si>
    <t>41-43</t>
  </si>
  <si>
    <t>G</t>
  </si>
  <si>
    <t>45-47</t>
  </si>
  <si>
    <t>H</t>
  </si>
  <si>
    <t>49-52</t>
  </si>
  <si>
    <t>53</t>
  </si>
  <si>
    <t>I</t>
  </si>
  <si>
    <t>55-56</t>
  </si>
  <si>
    <t>J</t>
  </si>
  <si>
    <t>58-63</t>
  </si>
  <si>
    <t>K</t>
  </si>
  <si>
    <t>64-66</t>
  </si>
  <si>
    <t>64.1</t>
  </si>
  <si>
    <t>65</t>
  </si>
  <si>
    <t>L</t>
  </si>
  <si>
    <t>M</t>
  </si>
  <si>
    <t>69-75</t>
  </si>
  <si>
    <t>72</t>
  </si>
  <si>
    <t>N</t>
  </si>
  <si>
    <t>77-82</t>
  </si>
  <si>
    <t>P</t>
  </si>
  <si>
    <t>85</t>
  </si>
  <si>
    <t>85.3</t>
  </si>
  <si>
    <t>85.3.1</t>
  </si>
  <si>
    <t>85.4</t>
  </si>
  <si>
    <t>85.42</t>
  </si>
  <si>
    <t>85.42.20</t>
  </si>
  <si>
    <t>Q</t>
  </si>
  <si>
    <t>86</t>
  </si>
  <si>
    <t>87-88</t>
  </si>
  <si>
    <t>R</t>
  </si>
  <si>
    <t>90-93</t>
  </si>
  <si>
    <t>S</t>
  </si>
  <si>
    <t>94-96</t>
  </si>
  <si>
    <t>Eil. Nr.</t>
  </si>
  <si>
    <t>Augalininkystė ir gyvulininkystė, medžioklė ir susijusių paslaugų veikla</t>
  </si>
  <si>
    <t>Miškininkystė ir medienos ruoša</t>
  </si>
  <si>
    <t>Žvejyba ir akvakultūra</t>
  </si>
  <si>
    <t>Kasyba ir karjerų eksploatavimas</t>
  </si>
  <si>
    <t>Maisto produktų, gėrimų ir tabako gamyba</t>
  </si>
  <si>
    <t>Tekstilės gaminių gamyba</t>
  </si>
  <si>
    <t>Drabužių siuvimas (gamyba)</t>
  </si>
  <si>
    <t>Odos ir odos dirbinių gamyba</t>
  </si>
  <si>
    <t>Medienos, popieriaus ir popieriaus gaminių gamyba; leidyba ir spausdinimas</t>
  </si>
  <si>
    <t>Chemikalų ir chemijos produktų gamyba</t>
  </si>
  <si>
    <t>Pagrindinių vaistų pramonės gaminių ir farmacinių preparatų gamyba</t>
  </si>
  <si>
    <t>Guminių ir plastikinių gaminių ir kitų nemetalinių mineralinių produktų gamyba</t>
  </si>
  <si>
    <t>Pagrindinių metalų ir metalo gaminių, išskyrus mašinas ir įrenginius, gamyba</t>
  </si>
  <si>
    <t>Kompiuterinių, elektroninių ir optinių gaminių gamyba</t>
  </si>
  <si>
    <t>Elektros įrangos gamyba</t>
  </si>
  <si>
    <t>Niekur kitur nepriskirtų mašinų ir įrangos gamyba</t>
  </si>
  <si>
    <t>Transporto įrangos gamyba</t>
  </si>
  <si>
    <t>Baldų gamyba; papuošalų, juvelyrinių dirbinių, muzikos instrumentų, žaislų gamyba; mašinų ir įrangos remontas ir įrengimas</t>
  </si>
  <si>
    <t>Baldų gamyba</t>
  </si>
  <si>
    <t>Elektros energijos gamyba, perdavimas ir paskirstymas</t>
  </si>
  <si>
    <t>Dujų gamyba; dujinio kuro paskirstymas dujotiekiais</t>
  </si>
  <si>
    <t>Garo tiekimas ir oro kondicionavimas</t>
  </si>
  <si>
    <t>Vandens tiekimas, nuotekų valymas, atliekų tvarkymas ir regeneravimas</t>
  </si>
  <si>
    <t>Vandens surinkimas, valymas ir tiekimas</t>
  </si>
  <si>
    <t>Statyba</t>
  </si>
  <si>
    <t>Didmeninė ir mažmeninė prekyba; variklinių transporto priemonių ir motociklų remontas</t>
  </si>
  <si>
    <t>Transportas, sandėliavimas</t>
  </si>
  <si>
    <t>Pašto ir pasiuntinių (kurjerių) veikla</t>
  </si>
  <si>
    <t>Apgyvendinimo ir maitinimo paslaugų veikla</t>
  </si>
  <si>
    <t>Informacija ir ryšiai</t>
  </si>
  <si>
    <t>Finansinė ir draudimo veikla</t>
  </si>
  <si>
    <t xml:space="preserve"> Piniginis tarpininkavimas</t>
  </si>
  <si>
    <t>Draudimo, perdraudimo ir pensijų lėšų kaupimo, išskyrus privalomąjį socialinį draudimą, veikla</t>
  </si>
  <si>
    <t>Nekilnojamojo turto operacijos</t>
  </si>
  <si>
    <t>Profesinė, mokslinė ir techninė veikla</t>
  </si>
  <si>
    <t>Moksliniai tyrimai ir taikomoji veikla</t>
  </si>
  <si>
    <t>Administracinė ir aptarnavimo veikla</t>
  </si>
  <si>
    <t>Švietimas</t>
  </si>
  <si>
    <t>Bendrasis vidurinis ugdymas</t>
  </si>
  <si>
    <t>Aukštasis universitetinis mokslas</t>
  </si>
  <si>
    <t>Žmonių sveikatos priežiūros veikla</t>
  </si>
  <si>
    <t>Kita stacionarinė globos veikla; nesusijusio su apgyvendinimu socialinio darbo veikla</t>
  </si>
  <si>
    <t>Meninė, pramoginė ir poilsio organizavimo veikla</t>
  </si>
  <si>
    <t>Kita aptarnavimo veikla</t>
  </si>
  <si>
    <t>Ekonominė veikla</t>
  </si>
  <si>
    <t>ERVK 2 red.</t>
  </si>
  <si>
    <t>Darbo užmokestis privačiame sektoriuje su individualiosiomis įmonėmis (bruto, vyrai ir moterys), Eur/mėn.</t>
  </si>
  <si>
    <t>3</t>
  </si>
  <si>
    <t>4</t>
  </si>
  <si>
    <t>5</t>
  </si>
  <si>
    <t>6</t>
  </si>
  <si>
    <t>7</t>
  </si>
  <si>
    <t>12=((8)+(9)+(10)+(11))/4</t>
  </si>
  <si>
    <t>−</t>
  </si>
  <si>
    <t xml:space="preserve">Privačių juridinių asmenų projektų dalyvių darbo užmokesčio fiksuotųjų įkainių nustatymo tyrimo ataskaitos </t>
  </si>
  <si>
    <t>Apdirbamoji gamyba*</t>
  </si>
  <si>
    <t>*Taikoma C19 ekonominės veiklos rūšiai, kadangi nėra statistinių duomenų apie C19 sekcijos darbo užmokesčio vidutinius dydžius.</t>
  </si>
  <si>
    <r>
      <rPr>
        <u/>
        <sz val="9"/>
        <color theme="1"/>
        <rFont val="Calibri"/>
        <family val="2"/>
        <charset val="186"/>
      </rPr>
      <t>Bendra pastaba:</t>
    </r>
    <r>
      <rPr>
        <sz val="9"/>
        <color theme="1"/>
        <rFont val="Calibri"/>
        <family val="2"/>
        <charset val="186"/>
      </rPr>
      <t xml:space="preserve"> jeigu ekonominės veiklos rūšiai galima taikyti daugiau negu vieną fksuotąjį įkainį, pvz. yra nustatyti sekcijos Nr. 31 ir bendras sekcijų Nr. 31-33 fiksuotųjų įkainių dydžiai, taikomas konkrečiai sekcijai (Nr.31) nustatytas fiksuotojo įkainio dydis</t>
    </r>
  </si>
  <si>
    <t>Vidutinis darbo užmokestis (bruto), Eur/mėn.</t>
  </si>
  <si>
    <t xml:space="preserve">Vidutinis darbo užmokestis su darbdavio mokamais mokesčiais, Eur/mėn. </t>
  </si>
  <si>
    <t>2 priedas</t>
  </si>
  <si>
    <t>Iš viso pagal ekonomines veiklos rūšis**</t>
  </si>
  <si>
    <t>**Taikoma trečiųjų šalių (privačių juridinių asmenų) projektų dalyviams. Projekto vykdytojo (partnerio) darbuotojams taikoma tuo atveju, jeigu jų vykdomos ekonominės veiklos rūšiai neįmanoma priskirti nei vieno lentelėje nurodyto fiksuotojo įkainio (pavyzdžiui, jeigu atitinkamai ekonominės veiklos rūšiai statistiniai duomenys neskelbiami)</t>
  </si>
  <si>
    <t>I skirsnis. Fiksuotieji įkainiai pagal detalias ekonominės veiklos rūšis</t>
  </si>
  <si>
    <t>64</t>
  </si>
  <si>
    <t>Projekto vykdytojo/partnerio pavadinimas</t>
  </si>
  <si>
    <t>Projekto kodas</t>
  </si>
  <si>
    <t>Fizinio veiklos įgyven-dinimo rodiklio Nr.</t>
  </si>
  <si>
    <t>Vardas, pavardė</t>
  </si>
  <si>
    <t>Pareigos</t>
  </si>
  <si>
    <t>Prašomų pripažinti tinkamomis finansuoti išlaidų suma, Eur</t>
  </si>
  <si>
    <t>Iš viso:</t>
  </si>
  <si>
    <t>7=5*6</t>
  </si>
  <si>
    <r>
      <t xml:space="preserve">Ekonominė veikla
</t>
    </r>
    <r>
      <rPr>
        <b/>
        <i/>
        <sz val="10"/>
        <rFont val="Times New Roman"/>
        <family val="1"/>
        <charset val="186"/>
      </rPr>
      <t>(pasirenkama iš sąrašo)</t>
    </r>
  </si>
  <si>
    <t>Prie projekto priskirtinų valandų skaičius</t>
  </si>
  <si>
    <r>
      <t xml:space="preserve">1. BENDROJI DALIS  </t>
    </r>
    <r>
      <rPr>
        <sz val="10"/>
        <rFont val="Times New Roman"/>
        <family val="1"/>
        <charset val="186"/>
      </rPr>
      <t xml:space="preserve">               </t>
    </r>
  </si>
  <si>
    <r>
      <t>2. INFORMACIJA APIE PRISKAITYTĄ IR IŠMOKĖTĄ DARBO UŽMOKESTĮ</t>
    </r>
    <r>
      <rPr>
        <sz val="10"/>
        <rFont val="Times New Roman"/>
        <family val="1"/>
        <charset val="186"/>
      </rPr>
      <t xml:space="preserve">              </t>
    </r>
  </si>
  <si>
    <r>
      <t>3. DEKLARACIJA</t>
    </r>
    <r>
      <rPr>
        <sz val="10"/>
        <rFont val="Times New Roman"/>
        <family val="1"/>
        <charset val="186"/>
      </rPr>
      <t xml:space="preserve">              </t>
    </r>
  </si>
  <si>
    <t>(pareigos)</t>
  </si>
  <si>
    <t>(vardas, pavardė)</t>
  </si>
  <si>
    <t>(parašas)</t>
  </si>
  <si>
    <t>1.1.1.</t>
  </si>
  <si>
    <t>Vardenis Pavardenis1</t>
  </si>
  <si>
    <t>Vardenis Pavardenis2</t>
  </si>
  <si>
    <t>Vardenis Pavardenis3</t>
  </si>
  <si>
    <t>2.1.1.</t>
  </si>
  <si>
    <t>Specialistas</t>
  </si>
  <si>
    <t>Vadybininkas</t>
  </si>
  <si>
    <t>PAŽYMA DĖL DALYVIŲ DARBO UŽMOKESČIO PRISKYRIMO PROJEKTUI TAIKANT FIKSUOTUOSIUS ĮKAINIUS
(Privataus sektoriaus projektų dalyvių darbo užmokestis)</t>
  </si>
  <si>
    <t>Pateikdami šią pažymą dėl darbo užmokesčio priskaitymo ir išmokėjimo (toliau – pažyma), patvirtiname, kad: 
- šioje pažymoje pateikta informacija yra teisinga;
- darbo užmokestis ir susijusios darbo sąnaudos yra apskaičiuojos remiantis LR teisės aktų nuostatomis;
- prašomas pripažinti tinkamomis išlaidomis darbo užmokestis ir kitos sąnaudos yra susijusios su dalyvavimu Projekto veiklose;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
- deklaruojamos dalyvių darbo užmokesčio išlaidos nebuvo finansuotos (apmokėtos) iš 2014-2020 ES fondų investicijų veiksmų programos, kitų ES finansinės paramos priemonių ar kitos tarptautinės paramos lėšų.</t>
  </si>
  <si>
    <t>Už</t>
  </si>
  <si>
    <t>mėn.</t>
  </si>
  <si>
    <t xml:space="preserve">Privačių juridinių asmenų projektų vykdančiojo personalo darbo užmokesčio fiksuotųjų įkainių nustatymo tyrimo ataskaitos </t>
  </si>
  <si>
    <t>II skirsnis. Bendras vidutinis (pagal visas ekonominės veiklos rūšis) fiksuotasis įkainis</t>
  </si>
  <si>
    <t>PAŽYMA DĖL PROJEKTO VYKDANČIOJO PERSONALO DARBO UŽMOKESČIO PRISKAITYMO TAIKANT FIKSUOTUOSIUS ĮKAINIUS
(Privataus sektoriaus projekto vykdančiojo personalo darbo užmokestis)</t>
  </si>
  <si>
    <t>Pateikdami šią pažymą dėl darbo užmokesčio priskaitymo ir išmokėjimo (toliau – pažyma), patvirtiname, kad: 
- šioje pažymoje pateikta informacija yra teisinga;
- darbo užmokestis ir susijusios darbo sąnaudos yra apskaičiuojos remiantis LR teisės aktų nuostatomis;
- prašomas pripažinti tinkamomis išlaidomis darbo užmokestis ir kitos sąnaudos yra susijusios su Projekto veiklų vykdimu;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
- deklaruojamos vykdnčiojo personalo darbo užmokesčio išlaidos nebuvo finansuotos (apmokėtos) iš 2014-2020 ES fondų investicijų veiksmų programos, kitų ES finansinės paramos priemonių ar kitos tarptautinės paramos lėšų.</t>
  </si>
  <si>
    <t>Nr.</t>
  </si>
  <si>
    <t xml:space="preserve">Perskaičiuotas vidutinis darbo užmokestis (bruto), Eur/mėn. padauginus iš 1,289 koeficiento </t>
  </si>
  <si>
    <t>Draudėjo soc. draudimo įmoka (1,45 proc.), Eur</t>
  </si>
  <si>
    <t>Įmoka į Garantinį fondą (0,16 proc.), Eur</t>
  </si>
  <si>
    <t>Įmoka į Ilgalaikio darbo išmokų fondą (0,16 proc.), Eur</t>
  </si>
  <si>
    <t>2018K1</t>
  </si>
  <si>
    <t>2018K2</t>
  </si>
  <si>
    <t>2018K3</t>
  </si>
  <si>
    <t>2018K4</t>
  </si>
  <si>
    <t>13=(12)*1,289</t>
  </si>
  <si>
    <t>14=(13)*1,45/100</t>
  </si>
  <si>
    <t>15=(13)*0,16/100</t>
  </si>
  <si>
    <t>16=(13)*0,16/100</t>
  </si>
  <si>
    <t>17=(13)+(14)+(15)+(16)</t>
  </si>
  <si>
    <t>19=(17)/(18)*12</t>
  </si>
  <si>
    <t>Žemės ūkis, miškininkystė ir žuvininkystė</t>
  </si>
  <si>
    <t>Kasyba ir karjerų eksploatavimas; apdirbamoji gamyba</t>
  </si>
  <si>
    <t>B-C</t>
  </si>
  <si>
    <t>Tekstilės gaminių gamyba; drabužių siuvimas (gamyba); odos ir odos dirbinių gamyba</t>
  </si>
  <si>
    <t>13-15</t>
  </si>
  <si>
    <t>Elektros, dujų, garo tiekimas ir oro kondicionavimas</t>
  </si>
  <si>
    <t>Transportas ir saugojimas</t>
  </si>
  <si>
    <t>49-53</t>
  </si>
  <si>
    <t>Žmonių sveikatos priežiūra ir socialinis darbas</t>
  </si>
  <si>
    <t>86-88</t>
  </si>
  <si>
    <t>3 priedas</t>
  </si>
  <si>
    <t>889,0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</si>
</sst>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9"/>
      <color theme="1"/>
      <name val="Calibri"/>
      <family val="2"/>
      <charset val="186"/>
    </font>
    <font>
      <sz val="7"/>
      <color theme="1"/>
      <name val="Arial"/>
      <family val="2"/>
      <charset val="186"/>
    </font>
    <font>
      <i/>
      <sz val="8"/>
      <color theme="1"/>
      <name val="Calibri"/>
      <family val="2"/>
      <charset val="186"/>
      <scheme val="minor"/>
    </font>
    <font>
      <b/>
      <sz val="9"/>
      <color theme="1"/>
      <name val="Calibri"/>
      <family val="2"/>
      <charset val="186"/>
      <scheme val="minor"/>
    </font>
    <font>
      <sz val="9"/>
      <color theme="1"/>
      <name val="Calibri"/>
      <family val="2"/>
      <charset val="186"/>
      <scheme val="minor"/>
    </font>
    <font>
      <b/>
      <sz val="10"/>
      <color theme="1"/>
      <name val="Calibri"/>
      <family val="2"/>
      <charset val="186"/>
    </font>
    <font>
      <u/>
      <sz val="9"/>
      <color theme="1"/>
      <name val="Calibri"/>
      <family val="2"/>
      <charset val="186"/>
    </font>
    <font>
      <b/>
      <sz val="10"/>
      <color theme="1"/>
      <name val="Calibri"/>
      <family val="2"/>
      <charset val="186"/>
      <scheme val="minor"/>
    </font>
    <font>
      <b/>
      <sz val="12"/>
      <color indexed="8"/>
      <name val="Times New Roman"/>
      <family val="1"/>
      <charset val="186"/>
    </font>
    <font>
      <sz val="10"/>
      <name val="Times New Roman"/>
      <family val="1"/>
      <charset val="186"/>
    </font>
    <font>
      <b/>
      <sz val="10"/>
      <name val="Times New Roman"/>
      <family val="1"/>
      <charset val="186"/>
    </font>
    <font>
      <sz val="10"/>
      <name val="Arial"/>
      <family val="2"/>
      <charset val="186"/>
    </font>
    <font>
      <b/>
      <i/>
      <sz val="10"/>
      <name val="Times New Roman"/>
      <family val="1"/>
      <charset val="186"/>
    </font>
    <font>
      <b/>
      <sz val="10"/>
      <color indexed="8"/>
      <name val="Times New Roman"/>
      <family val="1"/>
      <charset val="186"/>
    </font>
    <font>
      <sz val="10"/>
      <color indexed="8"/>
      <name val="Times New Roman"/>
      <family val="1"/>
      <charset val="186"/>
    </font>
    <font>
      <b/>
      <u/>
      <sz val="10"/>
      <name val="Times New Roman"/>
      <family val="1"/>
      <charset val="186"/>
    </font>
    <font>
      <sz val="10"/>
      <color theme="1"/>
      <name val="Times New Roman"/>
      <family val="1"/>
      <charset val="186"/>
    </font>
    <font>
      <b/>
      <sz val="9"/>
      <name val="Calibri"/>
      <family val="2"/>
      <charset val="186"/>
      <scheme val="minor"/>
    </font>
    <font>
      <b/>
      <sz val="10"/>
      <name val="Calibri"/>
      <family val="2"/>
      <charset val="186"/>
    </font>
    <font>
      <sz val="9"/>
      <name val="Calibri"/>
      <family val="2"/>
      <charset val="186"/>
      <scheme val="minor"/>
    </font>
    <font>
      <sz val="9"/>
      <name val="Calibri"/>
      <family val="2"/>
      <charset val="186"/>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1" fillId="0" borderId="0"/>
  </cellStyleXfs>
  <cellXfs count="119">
    <xf numFmtId="0" fontId="0" fillId="0" borderId="0" xfId="0"/>
    <xf numFmtId="0" fontId="9" fillId="2" borderId="1" xfId="0" applyFont="1" applyFill="1" applyBorder="1" applyAlignment="1">
      <alignment vertical="center"/>
    </xf>
    <xf numFmtId="0" fontId="9" fillId="2" borderId="1" xfId="0" applyFont="1" applyFill="1" applyBorder="1" applyAlignment="1">
      <alignment horizontal="center" vertical="center"/>
    </xf>
    <xf numFmtId="0" fontId="9" fillId="0" borderId="1" xfId="0" applyFont="1" applyBorder="1" applyAlignment="1">
      <alignment vertical="center"/>
    </xf>
    <xf numFmtId="4" fontId="9" fillId="0" borderId="1" xfId="0" applyNumberFormat="1" applyFont="1" applyBorder="1" applyAlignment="1">
      <alignment horizontal="center" vertical="center"/>
    </xf>
    <xf numFmtId="0" fontId="10" fillId="7" borderId="1" xfId="0" applyFont="1" applyFill="1" applyBorder="1" applyAlignment="1">
      <alignment horizontal="center" vertical="center"/>
    </xf>
    <xf numFmtId="0" fontId="13" fillId="0" borderId="0" xfId="0" applyFont="1" applyAlignment="1">
      <alignment horizontal="center"/>
    </xf>
    <xf numFmtId="0" fontId="13" fillId="0" borderId="0" xfId="0" applyFont="1" applyBorder="1" applyAlignment="1">
      <alignment horizontal="left" vertical="top" wrapText="1"/>
    </xf>
    <xf numFmtId="0" fontId="9" fillId="0" borderId="0" xfId="0" applyFont="1" applyFill="1" applyBorder="1" applyAlignment="1">
      <alignment horizontal="left" vertical="top" wrapText="1"/>
    </xf>
    <xf numFmtId="0" fontId="10" fillId="0" borderId="0" xfId="0" applyFont="1" applyBorder="1" applyAlignment="1">
      <alignment horizontal="left"/>
    </xf>
    <xf numFmtId="0" fontId="10" fillId="0" borderId="0" xfId="0" applyFont="1" applyBorder="1" applyAlignment="1">
      <alignment horizontal="center"/>
    </xf>
    <xf numFmtId="0" fontId="10" fillId="0" borderId="0" xfId="0" applyFont="1" applyBorder="1"/>
    <xf numFmtId="2" fontId="10" fillId="0" borderId="0" xfId="0" applyNumberFormat="1" applyFont="1" applyBorder="1" applyAlignment="1">
      <alignment horizontal="center"/>
    </xf>
    <xf numFmtId="2" fontId="10" fillId="0" borderId="0" xfId="0" applyNumberFormat="1" applyFont="1" applyFill="1" applyBorder="1" applyAlignment="1">
      <alignment horizontal="center"/>
    </xf>
    <xf numFmtId="0" fontId="15" fillId="0" borderId="6" xfId="0" applyFont="1" applyBorder="1" applyAlignment="1">
      <alignment horizontal="center"/>
    </xf>
    <xf numFmtId="0" fontId="15" fillId="0" borderId="6" xfId="0" applyFont="1" applyBorder="1"/>
    <xf numFmtId="2" fontId="10" fillId="0" borderId="6" xfId="0" applyNumberFormat="1" applyFont="1" applyBorder="1" applyAlignment="1">
      <alignment horizontal="center"/>
    </xf>
    <xf numFmtId="2" fontId="10" fillId="0" borderId="6" xfId="0" applyNumberFormat="1" applyFont="1" applyFill="1" applyBorder="1" applyAlignment="1">
      <alignment horizontal="center"/>
    </xf>
    <xf numFmtId="0" fontId="10" fillId="0" borderId="6" xfId="0" applyFont="1" applyBorder="1"/>
    <xf numFmtId="0" fontId="9" fillId="0" borderId="2" xfId="1" applyFont="1" applyFill="1" applyBorder="1" applyAlignment="1">
      <alignment horizontal="center"/>
    </xf>
    <xf numFmtId="0" fontId="9" fillId="0" borderId="0" xfId="1" applyFont="1" applyFill="1" applyBorder="1" applyAlignment="1"/>
    <xf numFmtId="0" fontId="16" fillId="0" borderId="0" xfId="0" applyFont="1"/>
    <xf numFmtId="0" fontId="9" fillId="0" borderId="0" xfId="0" applyFont="1"/>
    <xf numFmtId="0" fontId="16" fillId="0" borderId="0" xfId="0" applyFont="1" applyBorder="1"/>
    <xf numFmtId="0" fontId="9" fillId="0" borderId="0" xfId="0" applyFont="1" applyAlignment="1">
      <alignment horizontal="center" vertical="top"/>
    </xf>
    <xf numFmtId="0" fontId="9" fillId="0" borderId="0" xfId="0" applyFont="1" applyAlignment="1"/>
    <xf numFmtId="0" fontId="16" fillId="2" borderId="0" xfId="0" applyFont="1" applyFill="1"/>
    <xf numFmtId="0" fontId="16" fillId="0" borderId="0" xfId="0" applyFont="1" applyBorder="1" applyAlignment="1"/>
    <xf numFmtId="0" fontId="16" fillId="0" borderId="0" xfId="0" applyFont="1" applyBorder="1" applyAlignment="1">
      <alignment wrapText="1"/>
    </xf>
    <xf numFmtId="0" fontId="13" fillId="0" borderId="0" xfId="0" applyFont="1" applyAlignment="1">
      <alignment horizontal="center" wrapText="1"/>
    </xf>
    <xf numFmtId="0" fontId="10" fillId="7" borderId="1" xfId="0" applyFont="1" applyFill="1" applyBorder="1" applyAlignment="1">
      <alignment horizontal="center" vertical="center" wrapText="1"/>
    </xf>
    <xf numFmtId="0" fontId="9" fillId="0" borderId="2" xfId="1" applyFont="1" applyFill="1" applyBorder="1" applyAlignment="1">
      <alignment horizontal="center"/>
    </xf>
    <xf numFmtId="0" fontId="10" fillId="0" borderId="0" xfId="0" applyFont="1" applyBorder="1" applyAlignment="1">
      <alignment horizontal="left"/>
    </xf>
    <xf numFmtId="0" fontId="10" fillId="7" borderId="1" xfId="0" applyFont="1" applyFill="1" applyBorder="1" applyAlignment="1">
      <alignment horizontal="center" vertical="center" wrapText="1"/>
    </xf>
    <xf numFmtId="0" fontId="13" fillId="0" borderId="0" xfId="0" applyFont="1" applyAlignment="1">
      <alignment horizontal="center"/>
    </xf>
    <xf numFmtId="0" fontId="9" fillId="2" borderId="1" xfId="0" applyFont="1" applyFill="1" applyBorder="1" applyAlignment="1">
      <alignment horizontal="right" vertical="center"/>
    </xf>
    <xf numFmtId="0" fontId="9" fillId="2" borderId="1" xfId="0" applyFont="1" applyFill="1" applyBorder="1" applyAlignment="1">
      <alignment horizontal="left" vertical="center" wrapText="1"/>
    </xf>
    <xf numFmtId="0" fontId="9" fillId="0" borderId="1" xfId="0" applyFont="1" applyBorder="1" applyAlignment="1">
      <alignment horizontal="center" vertical="center"/>
    </xf>
    <xf numFmtId="49" fontId="9" fillId="0" borderId="1" xfId="0" applyNumberFormat="1" applyFont="1" applyBorder="1" applyAlignment="1">
      <alignment horizontal="right" vertical="center"/>
    </xf>
    <xf numFmtId="4" fontId="10" fillId="7" borderId="1" xfId="0" applyNumberFormat="1" applyFont="1" applyFill="1" applyBorder="1" applyAlignment="1">
      <alignment horizontal="center"/>
    </xf>
    <xf numFmtId="4" fontId="10" fillId="7" borderId="1" xfId="0" applyNumberFormat="1" applyFont="1" applyFill="1" applyBorder="1" applyAlignment="1">
      <alignment horizontal="center" vertical="center"/>
    </xf>
    <xf numFmtId="0" fontId="9" fillId="0" borderId="2" xfId="1" applyFont="1" applyFill="1" applyBorder="1" applyAlignment="1">
      <alignment horizontal="center"/>
    </xf>
    <xf numFmtId="0" fontId="10" fillId="0" borderId="0" xfId="0" applyFont="1" applyBorder="1" applyAlignment="1">
      <alignment horizontal="left"/>
    </xf>
    <xf numFmtId="0" fontId="10" fillId="7" borderId="1" xfId="0" applyFont="1" applyFill="1" applyBorder="1" applyAlignment="1">
      <alignment horizontal="center" vertical="center" wrapText="1"/>
    </xf>
    <xf numFmtId="0" fontId="13" fillId="0" borderId="0" xfId="0" applyFont="1" applyAlignment="1">
      <alignment horizontal="center"/>
    </xf>
    <xf numFmtId="0" fontId="13" fillId="0" borderId="0" xfId="0" applyFont="1" applyAlignment="1">
      <alignment horizontal="right"/>
    </xf>
    <xf numFmtId="0" fontId="13" fillId="0" borderId="6" xfId="0" applyFont="1" applyBorder="1" applyAlignment="1">
      <alignment horizontal="center"/>
    </xf>
    <xf numFmtId="0" fontId="13" fillId="0" borderId="0" xfId="0" applyFont="1" applyAlignment="1">
      <alignment horizontal="left"/>
    </xf>
    <xf numFmtId="0" fontId="0" fillId="0" borderId="0" xfId="0" applyAlignment="1">
      <alignment horizontal="center"/>
    </xf>
    <xf numFmtId="0" fontId="0" fillId="0" borderId="0" xfId="0" applyAlignment="1">
      <alignment horizontal="center" vertical="center"/>
    </xf>
    <xf numFmtId="49" fontId="0" fillId="0" borderId="0" xfId="0" applyNumberFormat="1" applyAlignment="1">
      <alignment horizontal="center"/>
    </xf>
    <xf numFmtId="0" fontId="14" fillId="0" borderId="0" xfId="0" applyFont="1" applyAlignment="1"/>
    <xf numFmtId="0" fontId="0" fillId="0" borderId="0" xfId="0"/>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2" fontId="4" fillId="0" borderId="1" xfId="0" applyNumberFormat="1" applyFont="1" applyBorder="1" applyAlignment="1">
      <alignment horizontal="center" vertical="center"/>
    </xf>
    <xf numFmtId="49" fontId="3" fillId="4"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2" fontId="4" fillId="0" borderId="1" xfId="0" applyNumberFormat="1" applyFont="1" applyBorder="1" applyAlignment="1">
      <alignment horizontal="center" vertical="center" wrapText="1"/>
    </xf>
    <xf numFmtId="2" fontId="4" fillId="2" borderId="1" xfId="0" applyNumberFormat="1" applyFont="1" applyFill="1" applyBorder="1" applyAlignment="1">
      <alignment horizontal="center" vertical="center" wrapText="1"/>
    </xf>
    <xf numFmtId="1" fontId="4" fillId="0" borderId="1" xfId="0" applyNumberFormat="1" applyFont="1" applyBorder="1" applyAlignment="1">
      <alignment horizontal="center" vertical="center"/>
    </xf>
    <xf numFmtId="0" fontId="5" fillId="0" borderId="0" xfId="0" applyFont="1" applyAlignment="1">
      <alignment horizontal="left"/>
    </xf>
    <xf numFmtId="49" fontId="4" fillId="2" borderId="1" xfId="0" applyNumberFormat="1" applyFont="1" applyFill="1" applyBorder="1" applyAlignment="1">
      <alignment horizontal="center" vertical="center" wrapText="1"/>
    </xf>
    <xf numFmtId="2" fontId="4" fillId="2" borderId="1" xfId="0" applyNumberFormat="1" applyFont="1" applyFill="1" applyBorder="1" applyAlignment="1">
      <alignment horizontal="center" vertical="center"/>
    </xf>
    <xf numFmtId="0" fontId="2" fillId="5" borderId="1" xfId="0" applyFont="1" applyFill="1" applyBorder="1" applyAlignment="1">
      <alignment horizontal="center" vertical="center" wrapText="1"/>
    </xf>
    <xf numFmtId="2" fontId="4" fillId="5" borderId="1" xfId="0" applyNumberFormat="1" applyFont="1" applyFill="1" applyBorder="1" applyAlignment="1">
      <alignment horizontal="center" vertical="center"/>
    </xf>
    <xf numFmtId="0" fontId="18" fillId="0" borderId="0" xfId="0" applyFont="1"/>
    <xf numFmtId="0" fontId="14" fillId="0" borderId="0" xfId="0" applyFont="1" applyAlignment="1">
      <alignment horizontal="right"/>
    </xf>
    <xf numFmtId="0" fontId="14" fillId="0" borderId="6" xfId="0" applyFont="1" applyBorder="1" applyAlignment="1"/>
    <xf numFmtId="0" fontId="3" fillId="4" borderId="1" xfId="0" applyFont="1" applyFill="1" applyBorder="1" applyAlignment="1">
      <alignment horizontal="center" vertical="center" wrapText="1"/>
    </xf>
    <xf numFmtId="0" fontId="7" fillId="3" borderId="3" xfId="0" applyFont="1" applyFill="1" applyBorder="1" applyAlignment="1">
      <alignment vertical="center"/>
    </xf>
    <xf numFmtId="0" fontId="7" fillId="3" borderId="4" xfId="0" applyFont="1" applyFill="1" applyBorder="1" applyAlignment="1">
      <alignment vertical="center"/>
    </xf>
    <xf numFmtId="0" fontId="7" fillId="3" borderId="5" xfId="0" applyFont="1" applyFill="1" applyBorder="1" applyAlignment="1">
      <alignmen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2" fontId="19" fillId="0" borderId="1" xfId="0" applyNumberFormat="1" applyFont="1" applyBorder="1" applyAlignment="1">
      <alignment horizontal="center" vertical="center" wrapText="1"/>
    </xf>
    <xf numFmtId="2" fontId="19" fillId="0" borderId="1" xfId="0" applyNumberFormat="1" applyFont="1" applyBorder="1" applyAlignment="1">
      <alignment horizontal="center" vertical="center"/>
    </xf>
    <xf numFmtId="1" fontId="19" fillId="0" borderId="1" xfId="0" applyNumberFormat="1" applyFont="1" applyBorder="1" applyAlignment="1">
      <alignment horizontal="center" vertical="center"/>
    </xf>
    <xf numFmtId="2" fontId="19" fillId="5" borderId="1" xfId="0" applyNumberFormat="1" applyFont="1" applyFill="1" applyBorder="1" applyAlignment="1">
      <alignment horizontal="center" vertical="center"/>
    </xf>
    <xf numFmtId="0" fontId="20" fillId="0" borderId="0" xfId="0" applyFont="1"/>
    <xf numFmtId="0" fontId="4" fillId="0" borderId="1" xfId="0" applyNumberFormat="1" applyFont="1" applyBorder="1" applyAlignment="1">
      <alignment horizontal="center" vertical="center" wrapText="1"/>
    </xf>
    <xf numFmtId="0" fontId="3" fillId="2" borderId="1"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4" fillId="5" borderId="1" xfId="0" applyFont="1" applyFill="1" applyBorder="1" applyAlignment="1">
      <alignment horizontal="center" vertical="center"/>
    </xf>
    <xf numFmtId="0" fontId="13" fillId="7" borderId="1" xfId="0" applyFont="1" applyFill="1" applyBorder="1" applyAlignment="1">
      <alignment horizontal="left" vertical="top" wrapText="1"/>
    </xf>
    <xf numFmtId="0" fontId="13" fillId="0" borderId="1" xfId="0" applyFont="1" applyBorder="1" applyAlignment="1">
      <alignment horizontal="center" vertical="top"/>
    </xf>
    <xf numFmtId="0" fontId="16" fillId="0" borderId="0" xfId="0" applyFont="1" applyAlignment="1">
      <alignment horizontal="left" vertical="center" wrapText="1"/>
    </xf>
    <xf numFmtId="0" fontId="8" fillId="0" borderId="0" xfId="0" applyFont="1" applyAlignment="1">
      <alignment horizontal="center" wrapText="1"/>
    </xf>
    <xf numFmtId="0" fontId="8" fillId="0" borderId="0" xfId="0" applyFont="1" applyAlignment="1">
      <alignment horizontal="center"/>
    </xf>
    <xf numFmtId="0" fontId="10" fillId="0" borderId="0" xfId="0" applyFont="1" applyBorder="1" applyAlignment="1">
      <alignment horizontal="left"/>
    </xf>
    <xf numFmtId="0" fontId="10" fillId="0" borderId="1" xfId="0" applyFont="1" applyBorder="1" applyAlignment="1">
      <alignment horizontal="center" vertical="top" wrapText="1"/>
    </xf>
    <xf numFmtId="0" fontId="9" fillId="0" borderId="0" xfId="0" applyFont="1" applyBorder="1" applyAlignment="1">
      <alignment horizontal="center" vertical="top"/>
    </xf>
    <xf numFmtId="0" fontId="10" fillId="7" borderId="1" xfId="0" applyFont="1" applyFill="1" applyBorder="1" applyAlignment="1">
      <alignment horizontal="center" vertical="center" wrapText="1"/>
    </xf>
    <xf numFmtId="0" fontId="9" fillId="0" borderId="2" xfId="1" applyFont="1" applyFill="1" applyBorder="1" applyAlignment="1">
      <alignment horizontal="center"/>
    </xf>
    <xf numFmtId="0" fontId="9" fillId="0" borderId="0" xfId="0" applyFont="1" applyBorder="1" applyAlignment="1">
      <alignment horizontal="left" wrapText="1"/>
    </xf>
    <xf numFmtId="0" fontId="9" fillId="0" borderId="2" xfId="0" applyFont="1" applyBorder="1" applyAlignment="1">
      <alignment horizontal="center" wrapText="1"/>
    </xf>
    <xf numFmtId="0" fontId="10" fillId="6" borderId="1" xfId="0" applyFont="1" applyFill="1" applyBorder="1" applyAlignment="1">
      <alignment horizontal="right"/>
    </xf>
    <xf numFmtId="0" fontId="1" fillId="0" borderId="0" xfId="0" applyFont="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49" fontId="3" fillId="4" borderId="3" xfId="0" applyNumberFormat="1" applyFont="1" applyFill="1" applyBorder="1" applyAlignment="1">
      <alignment horizontal="center" vertical="center"/>
    </xf>
    <xf numFmtId="49" fontId="3" fillId="4" borderId="4" xfId="0" applyNumberFormat="1" applyFont="1" applyFill="1" applyBorder="1" applyAlignment="1">
      <alignment horizontal="center" vertical="center"/>
    </xf>
    <xf numFmtId="49" fontId="3" fillId="4" borderId="5"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0" fillId="0" borderId="2" xfId="0" applyBorder="1" applyAlignment="1">
      <alignment horizontal="left"/>
    </xf>
    <xf numFmtId="0" fontId="0" fillId="0" borderId="0" xfId="0" applyAlignment="1">
      <alignment horizontal="left" wrapText="1"/>
    </xf>
    <xf numFmtId="0" fontId="17" fillId="4" borderId="1"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 xfId="0" applyFont="1" applyFill="1" applyBorder="1" applyAlignment="1">
      <alignment horizontal="left" vertical="center"/>
    </xf>
    <xf numFmtId="0" fontId="4" fillId="4" borderId="1" xfId="0" applyFont="1" applyFill="1" applyBorder="1" applyAlignment="1">
      <alignment horizontal="left" vertical="center"/>
    </xf>
    <xf numFmtId="0" fontId="0" fillId="0" borderId="0" xfId="0" applyBorder="1" applyAlignment="1">
      <alignment horizontal="left" wrapText="1"/>
    </xf>
  </cellXfs>
  <cellStyles count="2">
    <cellStyle name="Įprastas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52387</xdr:colOff>
      <xdr:row>0</xdr:row>
      <xdr:rowOff>0</xdr:rowOff>
    </xdr:from>
    <xdr:to>
      <xdr:col>3</xdr:col>
      <xdr:colOff>1447800</xdr:colOff>
      <xdr:row>3</xdr:row>
      <xdr:rowOff>285750</xdr:rowOff>
    </xdr:to>
    <xdr:pic>
      <xdr:nvPicPr>
        <xdr:cNvPr id="2" name="Picture 4" descr="http://www.esinvesticijos.lt/uploads/documents/images/%C5%BEenklai/zenklas_2015%2004%2013.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3837" y="0"/>
          <a:ext cx="1395413"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52387</xdr:colOff>
      <xdr:row>0</xdr:row>
      <xdr:rowOff>0</xdr:rowOff>
    </xdr:from>
    <xdr:to>
      <xdr:col>3</xdr:col>
      <xdr:colOff>1447800</xdr:colOff>
      <xdr:row>3</xdr:row>
      <xdr:rowOff>285750</xdr:rowOff>
    </xdr:to>
    <xdr:pic>
      <xdr:nvPicPr>
        <xdr:cNvPr id="2" name="Picture 4" descr="http://www.esinvesticijos.lt/uploads/documents/images/%C5%BEenklai/zenklas_2015%2004%2013.jpg">
          <a:extLst>
            <a:ext uri="{FF2B5EF4-FFF2-40B4-BE49-F238E27FC236}">
              <a16:creationId xmlns:a16="http://schemas.microsoft.com/office/drawing/2014/main" id="{D1AA5AFB-4A0F-4422-BC8A-8C8CA2D8C5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00437" y="0"/>
          <a:ext cx="1395413"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52387</xdr:colOff>
      <xdr:row>0</xdr:row>
      <xdr:rowOff>0</xdr:rowOff>
    </xdr:from>
    <xdr:to>
      <xdr:col>3</xdr:col>
      <xdr:colOff>1447800</xdr:colOff>
      <xdr:row>3</xdr:row>
      <xdr:rowOff>285750</xdr:rowOff>
    </xdr:to>
    <xdr:pic>
      <xdr:nvPicPr>
        <xdr:cNvPr id="2" name="Picture 4" descr="http://www.esinvesticijos.lt/uploads/documents/images/%C5%BEenklai/zenklas_2015%2004%2013.jpg">
          <a:extLst>
            <a:ext uri="{FF2B5EF4-FFF2-40B4-BE49-F238E27FC236}">
              <a16:creationId xmlns:a16="http://schemas.microsoft.com/office/drawing/2014/main" id="{A0316878-0E50-42C7-9435-B615C776D8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00437" y="0"/>
          <a:ext cx="1395413"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ega\bendrasis\Mes\SonataM\Public\MP%20ir%20patikr&#371;%20procesai\MP%20procesas\Keitimo%20projektas%20_20160630\Pazymos%20galutinis%20variantas\Rekomendaciju%20priedai\Rekomendaciju%2013%20pried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žyma dėl DU "/>
    </sheetNames>
    <sheetDataSet>
      <sheetData sheetId="0">
        <row r="18">
          <cell r="E18" t="str">
            <v xml:space="preserve">Taip </v>
          </cell>
        </row>
        <row r="19">
          <cell r="E19" t="str">
            <v>Ne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3:H55"/>
  <sheetViews>
    <sheetView showGridLines="0" topLeftCell="A19" zoomScale="90" zoomScaleNormal="90" zoomScaleSheetLayoutView="80" workbookViewId="0">
      <selection activeCell="A48" sqref="A48:G48"/>
    </sheetView>
  </sheetViews>
  <sheetFormatPr defaultRowHeight="12.75" x14ac:dyDescent="0.2"/>
  <cols>
    <col min="1" max="1" width="11" style="21" customWidth="1"/>
    <col min="2" max="2" width="27.1640625" style="21" customWidth="1"/>
    <col min="3" max="3" width="22.1640625" style="21" customWidth="1"/>
    <col min="4" max="4" width="28.5" style="21" customWidth="1"/>
    <col min="5" max="5" width="13.83203125" style="21" customWidth="1"/>
    <col min="6" max="6" width="17.6640625" style="21" customWidth="1"/>
    <col min="7" max="7" width="13.6640625" style="21" customWidth="1"/>
    <col min="8" max="253" width="9.33203125" style="21"/>
    <col min="254" max="254" width="11" style="21" customWidth="1"/>
    <col min="255" max="255" width="27.1640625" style="21" customWidth="1"/>
    <col min="256" max="256" width="22.1640625" style="21" customWidth="1"/>
    <col min="257" max="257" width="15.5" style="21" customWidth="1"/>
    <col min="258" max="258" width="13.83203125" style="21" customWidth="1"/>
    <col min="259" max="259" width="12.33203125" style="21" customWidth="1"/>
    <col min="260" max="260" width="11.6640625" style="21" customWidth="1"/>
    <col min="261" max="261" width="14.33203125" style="21" customWidth="1"/>
    <col min="262" max="262" width="17.6640625" style="21" customWidth="1"/>
    <col min="263" max="263" width="13.6640625" style="21" customWidth="1"/>
    <col min="264" max="509" width="9.33203125" style="21"/>
    <col min="510" max="510" width="11" style="21" customWidth="1"/>
    <col min="511" max="511" width="27.1640625" style="21" customWidth="1"/>
    <col min="512" max="512" width="22.1640625" style="21" customWidth="1"/>
    <col min="513" max="513" width="15.5" style="21" customWidth="1"/>
    <col min="514" max="514" width="13.83203125" style="21" customWidth="1"/>
    <col min="515" max="515" width="12.33203125" style="21" customWidth="1"/>
    <col min="516" max="516" width="11.6640625" style="21" customWidth="1"/>
    <col min="517" max="517" width="14.33203125" style="21" customWidth="1"/>
    <col min="518" max="518" width="17.6640625" style="21" customWidth="1"/>
    <col min="519" max="519" width="13.6640625" style="21" customWidth="1"/>
    <col min="520" max="765" width="9.33203125" style="21"/>
    <col min="766" max="766" width="11" style="21" customWidth="1"/>
    <col min="767" max="767" width="27.1640625" style="21" customWidth="1"/>
    <col min="768" max="768" width="22.1640625" style="21" customWidth="1"/>
    <col min="769" max="769" width="15.5" style="21" customWidth="1"/>
    <col min="770" max="770" width="13.83203125" style="21" customWidth="1"/>
    <col min="771" max="771" width="12.33203125" style="21" customWidth="1"/>
    <col min="772" max="772" width="11.6640625" style="21" customWidth="1"/>
    <col min="773" max="773" width="14.33203125" style="21" customWidth="1"/>
    <col min="774" max="774" width="17.6640625" style="21" customWidth="1"/>
    <col min="775" max="775" width="13.6640625" style="21" customWidth="1"/>
    <col min="776" max="1021" width="9.33203125" style="21"/>
    <col min="1022" max="1022" width="11" style="21" customWidth="1"/>
    <col min="1023" max="1023" width="27.1640625" style="21" customWidth="1"/>
    <col min="1024" max="1024" width="22.1640625" style="21" customWidth="1"/>
    <col min="1025" max="1025" width="15.5" style="21" customWidth="1"/>
    <col min="1026" max="1026" width="13.83203125" style="21" customWidth="1"/>
    <col min="1027" max="1027" width="12.33203125" style="21" customWidth="1"/>
    <col min="1028" max="1028" width="11.6640625" style="21" customWidth="1"/>
    <col min="1029" max="1029" width="14.33203125" style="21" customWidth="1"/>
    <col min="1030" max="1030" width="17.6640625" style="21" customWidth="1"/>
    <col min="1031" max="1031" width="13.6640625" style="21" customWidth="1"/>
    <col min="1032" max="1277" width="9.33203125" style="21"/>
    <col min="1278" max="1278" width="11" style="21" customWidth="1"/>
    <col min="1279" max="1279" width="27.1640625" style="21" customWidth="1"/>
    <col min="1280" max="1280" width="22.1640625" style="21" customWidth="1"/>
    <col min="1281" max="1281" width="15.5" style="21" customWidth="1"/>
    <col min="1282" max="1282" width="13.83203125" style="21" customWidth="1"/>
    <col min="1283" max="1283" width="12.33203125" style="21" customWidth="1"/>
    <col min="1284" max="1284" width="11.6640625" style="21" customWidth="1"/>
    <col min="1285" max="1285" width="14.33203125" style="21" customWidth="1"/>
    <col min="1286" max="1286" width="17.6640625" style="21" customWidth="1"/>
    <col min="1287" max="1287" width="13.6640625" style="21" customWidth="1"/>
    <col min="1288" max="1533" width="9.33203125" style="21"/>
    <col min="1534" max="1534" width="11" style="21" customWidth="1"/>
    <col min="1535" max="1535" width="27.1640625" style="21" customWidth="1"/>
    <col min="1536" max="1536" width="22.1640625" style="21" customWidth="1"/>
    <col min="1537" max="1537" width="15.5" style="21" customWidth="1"/>
    <col min="1538" max="1538" width="13.83203125" style="21" customWidth="1"/>
    <col min="1539" max="1539" width="12.33203125" style="21" customWidth="1"/>
    <col min="1540" max="1540" width="11.6640625" style="21" customWidth="1"/>
    <col min="1541" max="1541" width="14.33203125" style="21" customWidth="1"/>
    <col min="1542" max="1542" width="17.6640625" style="21" customWidth="1"/>
    <col min="1543" max="1543" width="13.6640625" style="21" customWidth="1"/>
    <col min="1544" max="1789" width="9.33203125" style="21"/>
    <col min="1790" max="1790" width="11" style="21" customWidth="1"/>
    <col min="1791" max="1791" width="27.1640625" style="21" customWidth="1"/>
    <col min="1792" max="1792" width="22.1640625" style="21" customWidth="1"/>
    <col min="1793" max="1793" width="15.5" style="21" customWidth="1"/>
    <col min="1794" max="1794" width="13.83203125" style="21" customWidth="1"/>
    <col min="1795" max="1795" width="12.33203125" style="21" customWidth="1"/>
    <col min="1796" max="1796" width="11.6640625" style="21" customWidth="1"/>
    <col min="1797" max="1797" width="14.33203125" style="21" customWidth="1"/>
    <col min="1798" max="1798" width="17.6640625" style="21" customWidth="1"/>
    <col min="1799" max="1799" width="13.6640625" style="21" customWidth="1"/>
    <col min="1800" max="2045" width="9.33203125" style="21"/>
    <col min="2046" max="2046" width="11" style="21" customWidth="1"/>
    <col min="2047" max="2047" width="27.1640625" style="21" customWidth="1"/>
    <col min="2048" max="2048" width="22.1640625" style="21" customWidth="1"/>
    <col min="2049" max="2049" width="15.5" style="21" customWidth="1"/>
    <col min="2050" max="2050" width="13.83203125" style="21" customWidth="1"/>
    <col min="2051" max="2051" width="12.33203125" style="21" customWidth="1"/>
    <col min="2052" max="2052" width="11.6640625" style="21" customWidth="1"/>
    <col min="2053" max="2053" width="14.33203125" style="21" customWidth="1"/>
    <col min="2054" max="2054" width="17.6640625" style="21" customWidth="1"/>
    <col min="2055" max="2055" width="13.6640625" style="21" customWidth="1"/>
    <col min="2056" max="2301" width="9.33203125" style="21"/>
    <col min="2302" max="2302" width="11" style="21" customWidth="1"/>
    <col min="2303" max="2303" width="27.1640625" style="21" customWidth="1"/>
    <col min="2304" max="2304" width="22.1640625" style="21" customWidth="1"/>
    <col min="2305" max="2305" width="15.5" style="21" customWidth="1"/>
    <col min="2306" max="2306" width="13.83203125" style="21" customWidth="1"/>
    <col min="2307" max="2307" width="12.33203125" style="21" customWidth="1"/>
    <col min="2308" max="2308" width="11.6640625" style="21" customWidth="1"/>
    <col min="2309" max="2309" width="14.33203125" style="21" customWidth="1"/>
    <col min="2310" max="2310" width="17.6640625" style="21" customWidth="1"/>
    <col min="2311" max="2311" width="13.6640625" style="21" customWidth="1"/>
    <col min="2312" max="2557" width="9.33203125" style="21"/>
    <col min="2558" max="2558" width="11" style="21" customWidth="1"/>
    <col min="2559" max="2559" width="27.1640625" style="21" customWidth="1"/>
    <col min="2560" max="2560" width="22.1640625" style="21" customWidth="1"/>
    <col min="2561" max="2561" width="15.5" style="21" customWidth="1"/>
    <col min="2562" max="2562" width="13.83203125" style="21" customWidth="1"/>
    <col min="2563" max="2563" width="12.33203125" style="21" customWidth="1"/>
    <col min="2564" max="2564" width="11.6640625" style="21" customWidth="1"/>
    <col min="2565" max="2565" width="14.33203125" style="21" customWidth="1"/>
    <col min="2566" max="2566" width="17.6640625" style="21" customWidth="1"/>
    <col min="2567" max="2567" width="13.6640625" style="21" customWidth="1"/>
    <col min="2568" max="2813" width="9.33203125" style="21"/>
    <col min="2814" max="2814" width="11" style="21" customWidth="1"/>
    <col min="2815" max="2815" width="27.1640625" style="21" customWidth="1"/>
    <col min="2816" max="2816" width="22.1640625" style="21" customWidth="1"/>
    <col min="2817" max="2817" width="15.5" style="21" customWidth="1"/>
    <col min="2818" max="2818" width="13.83203125" style="21" customWidth="1"/>
    <col min="2819" max="2819" width="12.33203125" style="21" customWidth="1"/>
    <col min="2820" max="2820" width="11.6640625" style="21" customWidth="1"/>
    <col min="2821" max="2821" width="14.33203125" style="21" customWidth="1"/>
    <col min="2822" max="2822" width="17.6640625" style="21" customWidth="1"/>
    <col min="2823" max="2823" width="13.6640625" style="21" customWidth="1"/>
    <col min="2824" max="3069" width="9.33203125" style="21"/>
    <col min="3070" max="3070" width="11" style="21" customWidth="1"/>
    <col min="3071" max="3071" width="27.1640625" style="21" customWidth="1"/>
    <col min="3072" max="3072" width="22.1640625" style="21" customWidth="1"/>
    <col min="3073" max="3073" width="15.5" style="21" customWidth="1"/>
    <col min="3074" max="3074" width="13.83203125" style="21" customWidth="1"/>
    <col min="3075" max="3075" width="12.33203125" style="21" customWidth="1"/>
    <col min="3076" max="3076" width="11.6640625" style="21" customWidth="1"/>
    <col min="3077" max="3077" width="14.33203125" style="21" customWidth="1"/>
    <col min="3078" max="3078" width="17.6640625" style="21" customWidth="1"/>
    <col min="3079" max="3079" width="13.6640625" style="21" customWidth="1"/>
    <col min="3080" max="3325" width="9.33203125" style="21"/>
    <col min="3326" max="3326" width="11" style="21" customWidth="1"/>
    <col min="3327" max="3327" width="27.1640625" style="21" customWidth="1"/>
    <col min="3328" max="3328" width="22.1640625" style="21" customWidth="1"/>
    <col min="3329" max="3329" width="15.5" style="21" customWidth="1"/>
    <col min="3330" max="3330" width="13.83203125" style="21" customWidth="1"/>
    <col min="3331" max="3331" width="12.33203125" style="21" customWidth="1"/>
    <col min="3332" max="3332" width="11.6640625" style="21" customWidth="1"/>
    <col min="3333" max="3333" width="14.33203125" style="21" customWidth="1"/>
    <col min="3334" max="3334" width="17.6640625" style="21" customWidth="1"/>
    <col min="3335" max="3335" width="13.6640625" style="21" customWidth="1"/>
    <col min="3336" max="3581" width="9.33203125" style="21"/>
    <col min="3582" max="3582" width="11" style="21" customWidth="1"/>
    <col min="3583" max="3583" width="27.1640625" style="21" customWidth="1"/>
    <col min="3584" max="3584" width="22.1640625" style="21" customWidth="1"/>
    <col min="3585" max="3585" width="15.5" style="21" customWidth="1"/>
    <col min="3586" max="3586" width="13.83203125" style="21" customWidth="1"/>
    <col min="3587" max="3587" width="12.33203125" style="21" customWidth="1"/>
    <col min="3588" max="3588" width="11.6640625" style="21" customWidth="1"/>
    <col min="3589" max="3589" width="14.33203125" style="21" customWidth="1"/>
    <col min="3590" max="3590" width="17.6640625" style="21" customWidth="1"/>
    <col min="3591" max="3591" width="13.6640625" style="21" customWidth="1"/>
    <col min="3592" max="3837" width="9.33203125" style="21"/>
    <col min="3838" max="3838" width="11" style="21" customWidth="1"/>
    <col min="3839" max="3839" width="27.1640625" style="21" customWidth="1"/>
    <col min="3840" max="3840" width="22.1640625" style="21" customWidth="1"/>
    <col min="3841" max="3841" width="15.5" style="21" customWidth="1"/>
    <col min="3842" max="3842" width="13.83203125" style="21" customWidth="1"/>
    <col min="3843" max="3843" width="12.33203125" style="21" customWidth="1"/>
    <col min="3844" max="3844" width="11.6640625" style="21" customWidth="1"/>
    <col min="3845" max="3845" width="14.33203125" style="21" customWidth="1"/>
    <col min="3846" max="3846" width="17.6640625" style="21" customWidth="1"/>
    <col min="3847" max="3847" width="13.6640625" style="21" customWidth="1"/>
    <col min="3848" max="4093" width="9.33203125" style="21"/>
    <col min="4094" max="4094" width="11" style="21" customWidth="1"/>
    <col min="4095" max="4095" width="27.1640625" style="21" customWidth="1"/>
    <col min="4096" max="4096" width="22.1640625" style="21" customWidth="1"/>
    <col min="4097" max="4097" width="15.5" style="21" customWidth="1"/>
    <col min="4098" max="4098" width="13.83203125" style="21" customWidth="1"/>
    <col min="4099" max="4099" width="12.33203125" style="21" customWidth="1"/>
    <col min="4100" max="4100" width="11.6640625" style="21" customWidth="1"/>
    <col min="4101" max="4101" width="14.33203125" style="21" customWidth="1"/>
    <col min="4102" max="4102" width="17.6640625" style="21" customWidth="1"/>
    <col min="4103" max="4103" width="13.6640625" style="21" customWidth="1"/>
    <col min="4104" max="4349" width="9.33203125" style="21"/>
    <col min="4350" max="4350" width="11" style="21" customWidth="1"/>
    <col min="4351" max="4351" width="27.1640625" style="21" customWidth="1"/>
    <col min="4352" max="4352" width="22.1640625" style="21" customWidth="1"/>
    <col min="4353" max="4353" width="15.5" style="21" customWidth="1"/>
    <col min="4354" max="4354" width="13.83203125" style="21" customWidth="1"/>
    <col min="4355" max="4355" width="12.33203125" style="21" customWidth="1"/>
    <col min="4356" max="4356" width="11.6640625" style="21" customWidth="1"/>
    <col min="4357" max="4357" width="14.33203125" style="21" customWidth="1"/>
    <col min="4358" max="4358" width="17.6640625" style="21" customWidth="1"/>
    <col min="4359" max="4359" width="13.6640625" style="21" customWidth="1"/>
    <col min="4360" max="4605" width="9.33203125" style="21"/>
    <col min="4606" max="4606" width="11" style="21" customWidth="1"/>
    <col min="4607" max="4607" width="27.1640625" style="21" customWidth="1"/>
    <col min="4608" max="4608" width="22.1640625" style="21" customWidth="1"/>
    <col min="4609" max="4609" width="15.5" style="21" customWidth="1"/>
    <col min="4610" max="4610" width="13.83203125" style="21" customWidth="1"/>
    <col min="4611" max="4611" width="12.33203125" style="21" customWidth="1"/>
    <col min="4612" max="4612" width="11.6640625" style="21" customWidth="1"/>
    <col min="4613" max="4613" width="14.33203125" style="21" customWidth="1"/>
    <col min="4614" max="4614" width="17.6640625" style="21" customWidth="1"/>
    <col min="4615" max="4615" width="13.6640625" style="21" customWidth="1"/>
    <col min="4616" max="4861" width="9.33203125" style="21"/>
    <col min="4862" max="4862" width="11" style="21" customWidth="1"/>
    <col min="4863" max="4863" width="27.1640625" style="21" customWidth="1"/>
    <col min="4864" max="4864" width="22.1640625" style="21" customWidth="1"/>
    <col min="4865" max="4865" width="15.5" style="21" customWidth="1"/>
    <col min="4866" max="4866" width="13.83203125" style="21" customWidth="1"/>
    <col min="4867" max="4867" width="12.33203125" style="21" customWidth="1"/>
    <col min="4868" max="4868" width="11.6640625" style="21" customWidth="1"/>
    <col min="4869" max="4869" width="14.33203125" style="21" customWidth="1"/>
    <col min="4870" max="4870" width="17.6640625" style="21" customWidth="1"/>
    <col min="4871" max="4871" width="13.6640625" style="21" customWidth="1"/>
    <col min="4872" max="5117" width="9.33203125" style="21"/>
    <col min="5118" max="5118" width="11" style="21" customWidth="1"/>
    <col min="5119" max="5119" width="27.1640625" style="21" customWidth="1"/>
    <col min="5120" max="5120" width="22.1640625" style="21" customWidth="1"/>
    <col min="5121" max="5121" width="15.5" style="21" customWidth="1"/>
    <col min="5122" max="5122" width="13.83203125" style="21" customWidth="1"/>
    <col min="5123" max="5123" width="12.33203125" style="21" customWidth="1"/>
    <col min="5124" max="5124" width="11.6640625" style="21" customWidth="1"/>
    <col min="5125" max="5125" width="14.33203125" style="21" customWidth="1"/>
    <col min="5126" max="5126" width="17.6640625" style="21" customWidth="1"/>
    <col min="5127" max="5127" width="13.6640625" style="21" customWidth="1"/>
    <col min="5128" max="5373" width="9.33203125" style="21"/>
    <col min="5374" max="5374" width="11" style="21" customWidth="1"/>
    <col min="5375" max="5375" width="27.1640625" style="21" customWidth="1"/>
    <col min="5376" max="5376" width="22.1640625" style="21" customWidth="1"/>
    <col min="5377" max="5377" width="15.5" style="21" customWidth="1"/>
    <col min="5378" max="5378" width="13.83203125" style="21" customWidth="1"/>
    <col min="5379" max="5379" width="12.33203125" style="21" customWidth="1"/>
    <col min="5380" max="5380" width="11.6640625" style="21" customWidth="1"/>
    <col min="5381" max="5381" width="14.33203125" style="21" customWidth="1"/>
    <col min="5382" max="5382" width="17.6640625" style="21" customWidth="1"/>
    <col min="5383" max="5383" width="13.6640625" style="21" customWidth="1"/>
    <col min="5384" max="5629" width="9.33203125" style="21"/>
    <col min="5630" max="5630" width="11" style="21" customWidth="1"/>
    <col min="5631" max="5631" width="27.1640625" style="21" customWidth="1"/>
    <col min="5632" max="5632" width="22.1640625" style="21" customWidth="1"/>
    <col min="5633" max="5633" width="15.5" style="21" customWidth="1"/>
    <col min="5634" max="5634" width="13.83203125" style="21" customWidth="1"/>
    <col min="5635" max="5635" width="12.33203125" style="21" customWidth="1"/>
    <col min="5636" max="5636" width="11.6640625" style="21" customWidth="1"/>
    <col min="5637" max="5637" width="14.33203125" style="21" customWidth="1"/>
    <col min="5638" max="5638" width="17.6640625" style="21" customWidth="1"/>
    <col min="5639" max="5639" width="13.6640625" style="21" customWidth="1"/>
    <col min="5640" max="5885" width="9.33203125" style="21"/>
    <col min="5886" max="5886" width="11" style="21" customWidth="1"/>
    <col min="5887" max="5887" width="27.1640625" style="21" customWidth="1"/>
    <col min="5888" max="5888" width="22.1640625" style="21" customWidth="1"/>
    <col min="5889" max="5889" width="15.5" style="21" customWidth="1"/>
    <col min="5890" max="5890" width="13.83203125" style="21" customWidth="1"/>
    <col min="5891" max="5891" width="12.33203125" style="21" customWidth="1"/>
    <col min="5892" max="5892" width="11.6640625" style="21" customWidth="1"/>
    <col min="5893" max="5893" width="14.33203125" style="21" customWidth="1"/>
    <col min="5894" max="5894" width="17.6640625" style="21" customWidth="1"/>
    <col min="5895" max="5895" width="13.6640625" style="21" customWidth="1"/>
    <col min="5896" max="6141" width="9.33203125" style="21"/>
    <col min="6142" max="6142" width="11" style="21" customWidth="1"/>
    <col min="6143" max="6143" width="27.1640625" style="21" customWidth="1"/>
    <col min="6144" max="6144" width="22.1640625" style="21" customWidth="1"/>
    <col min="6145" max="6145" width="15.5" style="21" customWidth="1"/>
    <col min="6146" max="6146" width="13.83203125" style="21" customWidth="1"/>
    <col min="6147" max="6147" width="12.33203125" style="21" customWidth="1"/>
    <col min="6148" max="6148" width="11.6640625" style="21" customWidth="1"/>
    <col min="6149" max="6149" width="14.33203125" style="21" customWidth="1"/>
    <col min="6150" max="6150" width="17.6640625" style="21" customWidth="1"/>
    <col min="6151" max="6151" width="13.6640625" style="21" customWidth="1"/>
    <col min="6152" max="6397" width="9.33203125" style="21"/>
    <col min="6398" max="6398" width="11" style="21" customWidth="1"/>
    <col min="6399" max="6399" width="27.1640625" style="21" customWidth="1"/>
    <col min="6400" max="6400" width="22.1640625" style="21" customWidth="1"/>
    <col min="6401" max="6401" width="15.5" style="21" customWidth="1"/>
    <col min="6402" max="6402" width="13.83203125" style="21" customWidth="1"/>
    <col min="6403" max="6403" width="12.33203125" style="21" customWidth="1"/>
    <col min="6404" max="6404" width="11.6640625" style="21" customWidth="1"/>
    <col min="6405" max="6405" width="14.33203125" style="21" customWidth="1"/>
    <col min="6406" max="6406" width="17.6640625" style="21" customWidth="1"/>
    <col min="6407" max="6407" width="13.6640625" style="21" customWidth="1"/>
    <col min="6408" max="6653" width="9.33203125" style="21"/>
    <col min="6654" max="6654" width="11" style="21" customWidth="1"/>
    <col min="6655" max="6655" width="27.1640625" style="21" customWidth="1"/>
    <col min="6656" max="6656" width="22.1640625" style="21" customWidth="1"/>
    <col min="6657" max="6657" width="15.5" style="21" customWidth="1"/>
    <col min="6658" max="6658" width="13.83203125" style="21" customWidth="1"/>
    <col min="6659" max="6659" width="12.33203125" style="21" customWidth="1"/>
    <col min="6660" max="6660" width="11.6640625" style="21" customWidth="1"/>
    <col min="6661" max="6661" width="14.33203125" style="21" customWidth="1"/>
    <col min="6662" max="6662" width="17.6640625" style="21" customWidth="1"/>
    <col min="6663" max="6663" width="13.6640625" style="21" customWidth="1"/>
    <col min="6664" max="6909" width="9.33203125" style="21"/>
    <col min="6910" max="6910" width="11" style="21" customWidth="1"/>
    <col min="6911" max="6911" width="27.1640625" style="21" customWidth="1"/>
    <col min="6912" max="6912" width="22.1640625" style="21" customWidth="1"/>
    <col min="6913" max="6913" width="15.5" style="21" customWidth="1"/>
    <col min="6914" max="6914" width="13.83203125" style="21" customWidth="1"/>
    <col min="6915" max="6915" width="12.33203125" style="21" customWidth="1"/>
    <col min="6916" max="6916" width="11.6640625" style="21" customWidth="1"/>
    <col min="6917" max="6917" width="14.33203125" style="21" customWidth="1"/>
    <col min="6918" max="6918" width="17.6640625" style="21" customWidth="1"/>
    <col min="6919" max="6919" width="13.6640625" style="21" customWidth="1"/>
    <col min="6920" max="7165" width="9.33203125" style="21"/>
    <col min="7166" max="7166" width="11" style="21" customWidth="1"/>
    <col min="7167" max="7167" width="27.1640625" style="21" customWidth="1"/>
    <col min="7168" max="7168" width="22.1640625" style="21" customWidth="1"/>
    <col min="7169" max="7169" width="15.5" style="21" customWidth="1"/>
    <col min="7170" max="7170" width="13.83203125" style="21" customWidth="1"/>
    <col min="7171" max="7171" width="12.33203125" style="21" customWidth="1"/>
    <col min="7172" max="7172" width="11.6640625" style="21" customWidth="1"/>
    <col min="7173" max="7173" width="14.33203125" style="21" customWidth="1"/>
    <col min="7174" max="7174" width="17.6640625" style="21" customWidth="1"/>
    <col min="7175" max="7175" width="13.6640625" style="21" customWidth="1"/>
    <col min="7176" max="7421" width="9.33203125" style="21"/>
    <col min="7422" max="7422" width="11" style="21" customWidth="1"/>
    <col min="7423" max="7423" width="27.1640625" style="21" customWidth="1"/>
    <col min="7424" max="7424" width="22.1640625" style="21" customWidth="1"/>
    <col min="7425" max="7425" width="15.5" style="21" customWidth="1"/>
    <col min="7426" max="7426" width="13.83203125" style="21" customWidth="1"/>
    <col min="7427" max="7427" width="12.33203125" style="21" customWidth="1"/>
    <col min="7428" max="7428" width="11.6640625" style="21" customWidth="1"/>
    <col min="7429" max="7429" width="14.33203125" style="21" customWidth="1"/>
    <col min="7430" max="7430" width="17.6640625" style="21" customWidth="1"/>
    <col min="7431" max="7431" width="13.6640625" style="21" customWidth="1"/>
    <col min="7432" max="7677" width="9.33203125" style="21"/>
    <col min="7678" max="7678" width="11" style="21" customWidth="1"/>
    <col min="7679" max="7679" width="27.1640625" style="21" customWidth="1"/>
    <col min="7680" max="7680" width="22.1640625" style="21" customWidth="1"/>
    <col min="7681" max="7681" width="15.5" style="21" customWidth="1"/>
    <col min="7682" max="7682" width="13.83203125" style="21" customWidth="1"/>
    <col min="7683" max="7683" width="12.33203125" style="21" customWidth="1"/>
    <col min="7684" max="7684" width="11.6640625" style="21" customWidth="1"/>
    <col min="7685" max="7685" width="14.33203125" style="21" customWidth="1"/>
    <col min="7686" max="7686" width="17.6640625" style="21" customWidth="1"/>
    <col min="7687" max="7687" width="13.6640625" style="21" customWidth="1"/>
    <col min="7688" max="7933" width="9.33203125" style="21"/>
    <col min="7934" max="7934" width="11" style="21" customWidth="1"/>
    <col min="7935" max="7935" width="27.1640625" style="21" customWidth="1"/>
    <col min="7936" max="7936" width="22.1640625" style="21" customWidth="1"/>
    <col min="7937" max="7937" width="15.5" style="21" customWidth="1"/>
    <col min="7938" max="7938" width="13.83203125" style="21" customWidth="1"/>
    <col min="7939" max="7939" width="12.33203125" style="21" customWidth="1"/>
    <col min="7940" max="7940" width="11.6640625" style="21" customWidth="1"/>
    <col min="7941" max="7941" width="14.33203125" style="21" customWidth="1"/>
    <col min="7942" max="7942" width="17.6640625" style="21" customWidth="1"/>
    <col min="7943" max="7943" width="13.6640625" style="21" customWidth="1"/>
    <col min="7944" max="8189" width="9.33203125" style="21"/>
    <col min="8190" max="8190" width="11" style="21" customWidth="1"/>
    <col min="8191" max="8191" width="27.1640625" style="21" customWidth="1"/>
    <col min="8192" max="8192" width="22.1640625" style="21" customWidth="1"/>
    <col min="8193" max="8193" width="15.5" style="21" customWidth="1"/>
    <col min="8194" max="8194" width="13.83203125" style="21" customWidth="1"/>
    <col min="8195" max="8195" width="12.33203125" style="21" customWidth="1"/>
    <col min="8196" max="8196" width="11.6640625" style="21" customWidth="1"/>
    <col min="8197" max="8197" width="14.33203125" style="21" customWidth="1"/>
    <col min="8198" max="8198" width="17.6640625" style="21" customWidth="1"/>
    <col min="8199" max="8199" width="13.6640625" style="21" customWidth="1"/>
    <col min="8200" max="8445" width="9.33203125" style="21"/>
    <col min="8446" max="8446" width="11" style="21" customWidth="1"/>
    <col min="8447" max="8447" width="27.1640625" style="21" customWidth="1"/>
    <col min="8448" max="8448" width="22.1640625" style="21" customWidth="1"/>
    <col min="8449" max="8449" width="15.5" style="21" customWidth="1"/>
    <col min="8450" max="8450" width="13.83203125" style="21" customWidth="1"/>
    <col min="8451" max="8451" width="12.33203125" style="21" customWidth="1"/>
    <col min="8452" max="8452" width="11.6640625" style="21" customWidth="1"/>
    <col min="8453" max="8453" width="14.33203125" style="21" customWidth="1"/>
    <col min="8454" max="8454" width="17.6640625" style="21" customWidth="1"/>
    <col min="8455" max="8455" width="13.6640625" style="21" customWidth="1"/>
    <col min="8456" max="8701" width="9.33203125" style="21"/>
    <col min="8702" max="8702" width="11" style="21" customWidth="1"/>
    <col min="8703" max="8703" width="27.1640625" style="21" customWidth="1"/>
    <col min="8704" max="8704" width="22.1640625" style="21" customWidth="1"/>
    <col min="8705" max="8705" width="15.5" style="21" customWidth="1"/>
    <col min="8706" max="8706" width="13.83203125" style="21" customWidth="1"/>
    <col min="8707" max="8707" width="12.33203125" style="21" customWidth="1"/>
    <col min="8708" max="8708" width="11.6640625" style="21" customWidth="1"/>
    <col min="8709" max="8709" width="14.33203125" style="21" customWidth="1"/>
    <col min="8710" max="8710" width="17.6640625" style="21" customWidth="1"/>
    <col min="8711" max="8711" width="13.6640625" style="21" customWidth="1"/>
    <col min="8712" max="8957" width="9.33203125" style="21"/>
    <col min="8958" max="8958" width="11" style="21" customWidth="1"/>
    <col min="8959" max="8959" width="27.1640625" style="21" customWidth="1"/>
    <col min="8960" max="8960" width="22.1640625" style="21" customWidth="1"/>
    <col min="8961" max="8961" width="15.5" style="21" customWidth="1"/>
    <col min="8962" max="8962" width="13.83203125" style="21" customWidth="1"/>
    <col min="8963" max="8963" width="12.33203125" style="21" customWidth="1"/>
    <col min="8964" max="8964" width="11.6640625" style="21" customWidth="1"/>
    <col min="8965" max="8965" width="14.33203125" style="21" customWidth="1"/>
    <col min="8966" max="8966" width="17.6640625" style="21" customWidth="1"/>
    <col min="8967" max="8967" width="13.6640625" style="21" customWidth="1"/>
    <col min="8968" max="9213" width="9.33203125" style="21"/>
    <col min="9214" max="9214" width="11" style="21" customWidth="1"/>
    <col min="9215" max="9215" width="27.1640625" style="21" customWidth="1"/>
    <col min="9216" max="9216" width="22.1640625" style="21" customWidth="1"/>
    <col min="9217" max="9217" width="15.5" style="21" customWidth="1"/>
    <col min="9218" max="9218" width="13.83203125" style="21" customWidth="1"/>
    <col min="9219" max="9219" width="12.33203125" style="21" customWidth="1"/>
    <col min="9220" max="9220" width="11.6640625" style="21" customWidth="1"/>
    <col min="9221" max="9221" width="14.33203125" style="21" customWidth="1"/>
    <col min="9222" max="9222" width="17.6640625" style="21" customWidth="1"/>
    <col min="9223" max="9223" width="13.6640625" style="21" customWidth="1"/>
    <col min="9224" max="9469" width="9.33203125" style="21"/>
    <col min="9470" max="9470" width="11" style="21" customWidth="1"/>
    <col min="9471" max="9471" width="27.1640625" style="21" customWidth="1"/>
    <col min="9472" max="9472" width="22.1640625" style="21" customWidth="1"/>
    <col min="9473" max="9473" width="15.5" style="21" customWidth="1"/>
    <col min="9474" max="9474" width="13.83203125" style="21" customWidth="1"/>
    <col min="9475" max="9475" width="12.33203125" style="21" customWidth="1"/>
    <col min="9476" max="9476" width="11.6640625" style="21" customWidth="1"/>
    <col min="9477" max="9477" width="14.33203125" style="21" customWidth="1"/>
    <col min="9478" max="9478" width="17.6640625" style="21" customWidth="1"/>
    <col min="9479" max="9479" width="13.6640625" style="21" customWidth="1"/>
    <col min="9480" max="9725" width="9.33203125" style="21"/>
    <col min="9726" max="9726" width="11" style="21" customWidth="1"/>
    <col min="9727" max="9727" width="27.1640625" style="21" customWidth="1"/>
    <col min="9728" max="9728" width="22.1640625" style="21" customWidth="1"/>
    <col min="9729" max="9729" width="15.5" style="21" customWidth="1"/>
    <col min="9730" max="9730" width="13.83203125" style="21" customWidth="1"/>
    <col min="9731" max="9731" width="12.33203125" style="21" customWidth="1"/>
    <col min="9732" max="9732" width="11.6640625" style="21" customWidth="1"/>
    <col min="9733" max="9733" width="14.33203125" style="21" customWidth="1"/>
    <col min="9734" max="9734" width="17.6640625" style="21" customWidth="1"/>
    <col min="9735" max="9735" width="13.6640625" style="21" customWidth="1"/>
    <col min="9736" max="9981" width="9.33203125" style="21"/>
    <col min="9982" max="9982" width="11" style="21" customWidth="1"/>
    <col min="9983" max="9983" width="27.1640625" style="21" customWidth="1"/>
    <col min="9984" max="9984" width="22.1640625" style="21" customWidth="1"/>
    <col min="9985" max="9985" width="15.5" style="21" customWidth="1"/>
    <col min="9986" max="9986" width="13.83203125" style="21" customWidth="1"/>
    <col min="9987" max="9987" width="12.33203125" style="21" customWidth="1"/>
    <col min="9988" max="9988" width="11.6640625" style="21" customWidth="1"/>
    <col min="9989" max="9989" width="14.33203125" style="21" customWidth="1"/>
    <col min="9990" max="9990" width="17.6640625" style="21" customWidth="1"/>
    <col min="9991" max="9991" width="13.6640625" style="21" customWidth="1"/>
    <col min="9992" max="10237" width="9.33203125" style="21"/>
    <col min="10238" max="10238" width="11" style="21" customWidth="1"/>
    <col min="10239" max="10239" width="27.1640625" style="21" customWidth="1"/>
    <col min="10240" max="10240" width="22.1640625" style="21" customWidth="1"/>
    <col min="10241" max="10241" width="15.5" style="21" customWidth="1"/>
    <col min="10242" max="10242" width="13.83203125" style="21" customWidth="1"/>
    <col min="10243" max="10243" width="12.33203125" style="21" customWidth="1"/>
    <col min="10244" max="10244" width="11.6640625" style="21" customWidth="1"/>
    <col min="10245" max="10245" width="14.33203125" style="21" customWidth="1"/>
    <col min="10246" max="10246" width="17.6640625" style="21" customWidth="1"/>
    <col min="10247" max="10247" width="13.6640625" style="21" customWidth="1"/>
    <col min="10248" max="10493" width="9.33203125" style="21"/>
    <col min="10494" max="10494" width="11" style="21" customWidth="1"/>
    <col min="10495" max="10495" width="27.1640625" style="21" customWidth="1"/>
    <col min="10496" max="10496" width="22.1640625" style="21" customWidth="1"/>
    <col min="10497" max="10497" width="15.5" style="21" customWidth="1"/>
    <col min="10498" max="10498" width="13.83203125" style="21" customWidth="1"/>
    <col min="10499" max="10499" width="12.33203125" style="21" customWidth="1"/>
    <col min="10500" max="10500" width="11.6640625" style="21" customWidth="1"/>
    <col min="10501" max="10501" width="14.33203125" style="21" customWidth="1"/>
    <col min="10502" max="10502" width="17.6640625" style="21" customWidth="1"/>
    <col min="10503" max="10503" width="13.6640625" style="21" customWidth="1"/>
    <col min="10504" max="10749" width="9.33203125" style="21"/>
    <col min="10750" max="10750" width="11" style="21" customWidth="1"/>
    <col min="10751" max="10751" width="27.1640625" style="21" customWidth="1"/>
    <col min="10752" max="10752" width="22.1640625" style="21" customWidth="1"/>
    <col min="10753" max="10753" width="15.5" style="21" customWidth="1"/>
    <col min="10754" max="10754" width="13.83203125" style="21" customWidth="1"/>
    <col min="10755" max="10755" width="12.33203125" style="21" customWidth="1"/>
    <col min="10756" max="10756" width="11.6640625" style="21" customWidth="1"/>
    <col min="10757" max="10757" width="14.33203125" style="21" customWidth="1"/>
    <col min="10758" max="10758" width="17.6640625" style="21" customWidth="1"/>
    <col min="10759" max="10759" width="13.6640625" style="21" customWidth="1"/>
    <col min="10760" max="11005" width="9.33203125" style="21"/>
    <col min="11006" max="11006" width="11" style="21" customWidth="1"/>
    <col min="11007" max="11007" width="27.1640625" style="21" customWidth="1"/>
    <col min="11008" max="11008" width="22.1640625" style="21" customWidth="1"/>
    <col min="11009" max="11009" width="15.5" style="21" customWidth="1"/>
    <col min="11010" max="11010" width="13.83203125" style="21" customWidth="1"/>
    <col min="11011" max="11011" width="12.33203125" style="21" customWidth="1"/>
    <col min="11012" max="11012" width="11.6640625" style="21" customWidth="1"/>
    <col min="11013" max="11013" width="14.33203125" style="21" customWidth="1"/>
    <col min="11014" max="11014" width="17.6640625" style="21" customWidth="1"/>
    <col min="11015" max="11015" width="13.6640625" style="21" customWidth="1"/>
    <col min="11016" max="11261" width="9.33203125" style="21"/>
    <col min="11262" max="11262" width="11" style="21" customWidth="1"/>
    <col min="11263" max="11263" width="27.1640625" style="21" customWidth="1"/>
    <col min="11264" max="11264" width="22.1640625" style="21" customWidth="1"/>
    <col min="11265" max="11265" width="15.5" style="21" customWidth="1"/>
    <col min="11266" max="11266" width="13.83203125" style="21" customWidth="1"/>
    <col min="11267" max="11267" width="12.33203125" style="21" customWidth="1"/>
    <col min="11268" max="11268" width="11.6640625" style="21" customWidth="1"/>
    <col min="11269" max="11269" width="14.33203125" style="21" customWidth="1"/>
    <col min="11270" max="11270" width="17.6640625" style="21" customWidth="1"/>
    <col min="11271" max="11271" width="13.6640625" style="21" customWidth="1"/>
    <col min="11272" max="11517" width="9.33203125" style="21"/>
    <col min="11518" max="11518" width="11" style="21" customWidth="1"/>
    <col min="11519" max="11519" width="27.1640625" style="21" customWidth="1"/>
    <col min="11520" max="11520" width="22.1640625" style="21" customWidth="1"/>
    <col min="11521" max="11521" width="15.5" style="21" customWidth="1"/>
    <col min="11522" max="11522" width="13.83203125" style="21" customWidth="1"/>
    <col min="11523" max="11523" width="12.33203125" style="21" customWidth="1"/>
    <col min="11524" max="11524" width="11.6640625" style="21" customWidth="1"/>
    <col min="11525" max="11525" width="14.33203125" style="21" customWidth="1"/>
    <col min="11526" max="11526" width="17.6640625" style="21" customWidth="1"/>
    <col min="11527" max="11527" width="13.6640625" style="21" customWidth="1"/>
    <col min="11528" max="11773" width="9.33203125" style="21"/>
    <col min="11774" max="11774" width="11" style="21" customWidth="1"/>
    <col min="11775" max="11775" width="27.1640625" style="21" customWidth="1"/>
    <col min="11776" max="11776" width="22.1640625" style="21" customWidth="1"/>
    <col min="11777" max="11777" width="15.5" style="21" customWidth="1"/>
    <col min="11778" max="11778" width="13.83203125" style="21" customWidth="1"/>
    <col min="11779" max="11779" width="12.33203125" style="21" customWidth="1"/>
    <col min="11780" max="11780" width="11.6640625" style="21" customWidth="1"/>
    <col min="11781" max="11781" width="14.33203125" style="21" customWidth="1"/>
    <col min="11782" max="11782" width="17.6640625" style="21" customWidth="1"/>
    <col min="11783" max="11783" width="13.6640625" style="21" customWidth="1"/>
    <col min="11784" max="12029" width="9.33203125" style="21"/>
    <col min="12030" max="12030" width="11" style="21" customWidth="1"/>
    <col min="12031" max="12031" width="27.1640625" style="21" customWidth="1"/>
    <col min="12032" max="12032" width="22.1640625" style="21" customWidth="1"/>
    <col min="12033" max="12033" width="15.5" style="21" customWidth="1"/>
    <col min="12034" max="12034" width="13.83203125" style="21" customWidth="1"/>
    <col min="12035" max="12035" width="12.33203125" style="21" customWidth="1"/>
    <col min="12036" max="12036" width="11.6640625" style="21" customWidth="1"/>
    <col min="12037" max="12037" width="14.33203125" style="21" customWidth="1"/>
    <col min="12038" max="12038" width="17.6640625" style="21" customWidth="1"/>
    <col min="12039" max="12039" width="13.6640625" style="21" customWidth="1"/>
    <col min="12040" max="12285" width="9.33203125" style="21"/>
    <col min="12286" max="12286" width="11" style="21" customWidth="1"/>
    <col min="12287" max="12287" width="27.1640625" style="21" customWidth="1"/>
    <col min="12288" max="12288" width="22.1640625" style="21" customWidth="1"/>
    <col min="12289" max="12289" width="15.5" style="21" customWidth="1"/>
    <col min="12290" max="12290" width="13.83203125" style="21" customWidth="1"/>
    <col min="12291" max="12291" width="12.33203125" style="21" customWidth="1"/>
    <col min="12292" max="12292" width="11.6640625" style="21" customWidth="1"/>
    <col min="12293" max="12293" width="14.33203125" style="21" customWidth="1"/>
    <col min="12294" max="12294" width="17.6640625" style="21" customWidth="1"/>
    <col min="12295" max="12295" width="13.6640625" style="21" customWidth="1"/>
    <col min="12296" max="12541" width="9.33203125" style="21"/>
    <col min="12542" max="12542" width="11" style="21" customWidth="1"/>
    <col min="12543" max="12543" width="27.1640625" style="21" customWidth="1"/>
    <col min="12544" max="12544" width="22.1640625" style="21" customWidth="1"/>
    <col min="12545" max="12545" width="15.5" style="21" customWidth="1"/>
    <col min="12546" max="12546" width="13.83203125" style="21" customWidth="1"/>
    <col min="12547" max="12547" width="12.33203125" style="21" customWidth="1"/>
    <col min="12548" max="12548" width="11.6640625" style="21" customWidth="1"/>
    <col min="12549" max="12549" width="14.33203125" style="21" customWidth="1"/>
    <col min="12550" max="12550" width="17.6640625" style="21" customWidth="1"/>
    <col min="12551" max="12551" width="13.6640625" style="21" customWidth="1"/>
    <col min="12552" max="12797" width="9.33203125" style="21"/>
    <col min="12798" max="12798" width="11" style="21" customWidth="1"/>
    <col min="12799" max="12799" width="27.1640625" style="21" customWidth="1"/>
    <col min="12800" max="12800" width="22.1640625" style="21" customWidth="1"/>
    <col min="12801" max="12801" width="15.5" style="21" customWidth="1"/>
    <col min="12802" max="12802" width="13.83203125" style="21" customWidth="1"/>
    <col min="12803" max="12803" width="12.33203125" style="21" customWidth="1"/>
    <col min="12804" max="12804" width="11.6640625" style="21" customWidth="1"/>
    <col min="12805" max="12805" width="14.33203125" style="21" customWidth="1"/>
    <col min="12806" max="12806" width="17.6640625" style="21" customWidth="1"/>
    <col min="12807" max="12807" width="13.6640625" style="21" customWidth="1"/>
    <col min="12808" max="13053" width="9.33203125" style="21"/>
    <col min="13054" max="13054" width="11" style="21" customWidth="1"/>
    <col min="13055" max="13055" width="27.1640625" style="21" customWidth="1"/>
    <col min="13056" max="13056" width="22.1640625" style="21" customWidth="1"/>
    <col min="13057" max="13057" width="15.5" style="21" customWidth="1"/>
    <col min="13058" max="13058" width="13.83203125" style="21" customWidth="1"/>
    <col min="13059" max="13059" width="12.33203125" style="21" customWidth="1"/>
    <col min="13060" max="13060" width="11.6640625" style="21" customWidth="1"/>
    <col min="13061" max="13061" width="14.33203125" style="21" customWidth="1"/>
    <col min="13062" max="13062" width="17.6640625" style="21" customWidth="1"/>
    <col min="13063" max="13063" width="13.6640625" style="21" customWidth="1"/>
    <col min="13064" max="13309" width="9.33203125" style="21"/>
    <col min="13310" max="13310" width="11" style="21" customWidth="1"/>
    <col min="13311" max="13311" width="27.1640625" style="21" customWidth="1"/>
    <col min="13312" max="13312" width="22.1640625" style="21" customWidth="1"/>
    <col min="13313" max="13313" width="15.5" style="21" customWidth="1"/>
    <col min="13314" max="13314" width="13.83203125" style="21" customWidth="1"/>
    <col min="13315" max="13315" width="12.33203125" style="21" customWidth="1"/>
    <col min="13316" max="13316" width="11.6640625" style="21" customWidth="1"/>
    <col min="13317" max="13317" width="14.33203125" style="21" customWidth="1"/>
    <col min="13318" max="13318" width="17.6640625" style="21" customWidth="1"/>
    <col min="13319" max="13319" width="13.6640625" style="21" customWidth="1"/>
    <col min="13320" max="13565" width="9.33203125" style="21"/>
    <col min="13566" max="13566" width="11" style="21" customWidth="1"/>
    <col min="13567" max="13567" width="27.1640625" style="21" customWidth="1"/>
    <col min="13568" max="13568" width="22.1640625" style="21" customWidth="1"/>
    <col min="13569" max="13569" width="15.5" style="21" customWidth="1"/>
    <col min="13570" max="13570" width="13.83203125" style="21" customWidth="1"/>
    <col min="13571" max="13571" width="12.33203125" style="21" customWidth="1"/>
    <col min="13572" max="13572" width="11.6640625" style="21" customWidth="1"/>
    <col min="13573" max="13573" width="14.33203125" style="21" customWidth="1"/>
    <col min="13574" max="13574" width="17.6640625" style="21" customWidth="1"/>
    <col min="13575" max="13575" width="13.6640625" style="21" customWidth="1"/>
    <col min="13576" max="13821" width="9.33203125" style="21"/>
    <col min="13822" max="13822" width="11" style="21" customWidth="1"/>
    <col min="13823" max="13823" width="27.1640625" style="21" customWidth="1"/>
    <col min="13824" max="13824" width="22.1640625" style="21" customWidth="1"/>
    <col min="13825" max="13825" width="15.5" style="21" customWidth="1"/>
    <col min="13826" max="13826" width="13.83203125" style="21" customWidth="1"/>
    <col min="13827" max="13827" width="12.33203125" style="21" customWidth="1"/>
    <col min="13828" max="13828" width="11.6640625" style="21" customWidth="1"/>
    <col min="13829" max="13829" width="14.33203125" style="21" customWidth="1"/>
    <col min="13830" max="13830" width="17.6640625" style="21" customWidth="1"/>
    <col min="13831" max="13831" width="13.6640625" style="21" customWidth="1"/>
    <col min="13832" max="14077" width="9.33203125" style="21"/>
    <col min="14078" max="14078" width="11" style="21" customWidth="1"/>
    <col min="14079" max="14079" width="27.1640625" style="21" customWidth="1"/>
    <col min="14080" max="14080" width="22.1640625" style="21" customWidth="1"/>
    <col min="14081" max="14081" width="15.5" style="21" customWidth="1"/>
    <col min="14082" max="14082" width="13.83203125" style="21" customWidth="1"/>
    <col min="14083" max="14083" width="12.33203125" style="21" customWidth="1"/>
    <col min="14084" max="14084" width="11.6640625" style="21" customWidth="1"/>
    <col min="14085" max="14085" width="14.33203125" style="21" customWidth="1"/>
    <col min="14086" max="14086" width="17.6640625" style="21" customWidth="1"/>
    <col min="14087" max="14087" width="13.6640625" style="21" customWidth="1"/>
    <col min="14088" max="14333" width="9.33203125" style="21"/>
    <col min="14334" max="14334" width="11" style="21" customWidth="1"/>
    <col min="14335" max="14335" width="27.1640625" style="21" customWidth="1"/>
    <col min="14336" max="14336" width="22.1640625" style="21" customWidth="1"/>
    <col min="14337" max="14337" width="15.5" style="21" customWidth="1"/>
    <col min="14338" max="14338" width="13.83203125" style="21" customWidth="1"/>
    <col min="14339" max="14339" width="12.33203125" style="21" customWidth="1"/>
    <col min="14340" max="14340" width="11.6640625" style="21" customWidth="1"/>
    <col min="14341" max="14341" width="14.33203125" style="21" customWidth="1"/>
    <col min="14342" max="14342" width="17.6640625" style="21" customWidth="1"/>
    <col min="14343" max="14343" width="13.6640625" style="21" customWidth="1"/>
    <col min="14344" max="14589" width="9.33203125" style="21"/>
    <col min="14590" max="14590" width="11" style="21" customWidth="1"/>
    <col min="14591" max="14591" width="27.1640625" style="21" customWidth="1"/>
    <col min="14592" max="14592" width="22.1640625" style="21" customWidth="1"/>
    <col min="14593" max="14593" width="15.5" style="21" customWidth="1"/>
    <col min="14594" max="14594" width="13.83203125" style="21" customWidth="1"/>
    <col min="14595" max="14595" width="12.33203125" style="21" customWidth="1"/>
    <col min="14596" max="14596" width="11.6640625" style="21" customWidth="1"/>
    <col min="14597" max="14597" width="14.33203125" style="21" customWidth="1"/>
    <col min="14598" max="14598" width="17.6640625" style="21" customWidth="1"/>
    <col min="14599" max="14599" width="13.6640625" style="21" customWidth="1"/>
    <col min="14600" max="14845" width="9.33203125" style="21"/>
    <col min="14846" max="14846" width="11" style="21" customWidth="1"/>
    <col min="14847" max="14847" width="27.1640625" style="21" customWidth="1"/>
    <col min="14848" max="14848" width="22.1640625" style="21" customWidth="1"/>
    <col min="14849" max="14849" width="15.5" style="21" customWidth="1"/>
    <col min="14850" max="14850" width="13.83203125" style="21" customWidth="1"/>
    <col min="14851" max="14851" width="12.33203125" style="21" customWidth="1"/>
    <col min="14852" max="14852" width="11.6640625" style="21" customWidth="1"/>
    <col min="14853" max="14853" width="14.33203125" style="21" customWidth="1"/>
    <col min="14854" max="14854" width="17.6640625" style="21" customWidth="1"/>
    <col min="14855" max="14855" width="13.6640625" style="21" customWidth="1"/>
    <col min="14856" max="15101" width="9.33203125" style="21"/>
    <col min="15102" max="15102" width="11" style="21" customWidth="1"/>
    <col min="15103" max="15103" width="27.1640625" style="21" customWidth="1"/>
    <col min="15104" max="15104" width="22.1640625" style="21" customWidth="1"/>
    <col min="15105" max="15105" width="15.5" style="21" customWidth="1"/>
    <col min="15106" max="15106" width="13.83203125" style="21" customWidth="1"/>
    <col min="15107" max="15107" width="12.33203125" style="21" customWidth="1"/>
    <col min="15108" max="15108" width="11.6640625" style="21" customWidth="1"/>
    <col min="15109" max="15109" width="14.33203125" style="21" customWidth="1"/>
    <col min="15110" max="15110" width="17.6640625" style="21" customWidth="1"/>
    <col min="15111" max="15111" width="13.6640625" style="21" customWidth="1"/>
    <col min="15112" max="15357" width="9.33203125" style="21"/>
    <col min="15358" max="15358" width="11" style="21" customWidth="1"/>
    <col min="15359" max="15359" width="27.1640625" style="21" customWidth="1"/>
    <col min="15360" max="15360" width="22.1640625" style="21" customWidth="1"/>
    <col min="15361" max="15361" width="15.5" style="21" customWidth="1"/>
    <col min="15362" max="15362" width="13.83203125" style="21" customWidth="1"/>
    <col min="15363" max="15363" width="12.33203125" style="21" customWidth="1"/>
    <col min="15364" max="15364" width="11.6640625" style="21" customWidth="1"/>
    <col min="15365" max="15365" width="14.33203125" style="21" customWidth="1"/>
    <col min="15366" max="15366" width="17.6640625" style="21" customWidth="1"/>
    <col min="15367" max="15367" width="13.6640625" style="21" customWidth="1"/>
    <col min="15368" max="15613" width="9.33203125" style="21"/>
    <col min="15614" max="15614" width="11" style="21" customWidth="1"/>
    <col min="15615" max="15615" width="27.1640625" style="21" customWidth="1"/>
    <col min="15616" max="15616" width="22.1640625" style="21" customWidth="1"/>
    <col min="15617" max="15617" width="15.5" style="21" customWidth="1"/>
    <col min="15618" max="15618" width="13.83203125" style="21" customWidth="1"/>
    <col min="15619" max="15619" width="12.33203125" style="21" customWidth="1"/>
    <col min="15620" max="15620" width="11.6640625" style="21" customWidth="1"/>
    <col min="15621" max="15621" width="14.33203125" style="21" customWidth="1"/>
    <col min="15622" max="15622" width="17.6640625" style="21" customWidth="1"/>
    <col min="15623" max="15623" width="13.6640625" style="21" customWidth="1"/>
    <col min="15624" max="15869" width="9.33203125" style="21"/>
    <col min="15870" max="15870" width="11" style="21" customWidth="1"/>
    <col min="15871" max="15871" width="27.1640625" style="21" customWidth="1"/>
    <col min="15872" max="15872" width="22.1640625" style="21" customWidth="1"/>
    <col min="15873" max="15873" width="15.5" style="21" customWidth="1"/>
    <col min="15874" max="15874" width="13.83203125" style="21" customWidth="1"/>
    <col min="15875" max="15875" width="12.33203125" style="21" customWidth="1"/>
    <col min="15876" max="15876" width="11.6640625" style="21" customWidth="1"/>
    <col min="15877" max="15877" width="14.33203125" style="21" customWidth="1"/>
    <col min="15878" max="15878" width="17.6640625" style="21" customWidth="1"/>
    <col min="15879" max="15879" width="13.6640625" style="21" customWidth="1"/>
    <col min="15880" max="15910" width="9.33203125" style="21"/>
    <col min="15911" max="15911" width="11" style="21" customWidth="1"/>
    <col min="15912" max="15912" width="27.1640625" style="21" customWidth="1"/>
    <col min="15913" max="15913" width="22.1640625" style="21" customWidth="1"/>
    <col min="15914" max="15914" width="15.5" style="21" customWidth="1"/>
    <col min="15915" max="15915" width="13.83203125" style="21" customWidth="1"/>
    <col min="15916" max="15916" width="12.33203125" style="21" customWidth="1"/>
    <col min="15917" max="15917" width="11.6640625" style="21" customWidth="1"/>
    <col min="15918" max="15918" width="14.33203125" style="21" customWidth="1"/>
    <col min="15919" max="15919" width="17.6640625" style="21" customWidth="1"/>
    <col min="15920" max="15920" width="13.6640625" style="21" customWidth="1"/>
    <col min="15921" max="16384" width="9.33203125" style="21"/>
  </cols>
  <sheetData>
    <row r="3" spans="1:7" x14ac:dyDescent="0.2">
      <c r="F3" s="93"/>
      <c r="G3" s="93"/>
    </row>
    <row r="4" spans="1:7" ht="28.5" customHeight="1" x14ac:dyDescent="0.2"/>
    <row r="5" spans="1:7" ht="48" customHeight="1" x14ac:dyDescent="0.25">
      <c r="A5" s="94" t="s">
        <v>154</v>
      </c>
      <c r="B5" s="95"/>
      <c r="C5" s="95"/>
      <c r="D5" s="95"/>
      <c r="E5" s="95"/>
      <c r="F5" s="95"/>
      <c r="G5" s="95"/>
    </row>
    <row r="6" spans="1:7" x14ac:dyDescent="0.2">
      <c r="A6" s="29"/>
      <c r="B6" s="6"/>
      <c r="C6" s="6"/>
      <c r="D6" s="6"/>
      <c r="E6" s="6"/>
      <c r="F6" s="6"/>
      <c r="G6" s="6"/>
    </row>
    <row r="7" spans="1:7" x14ac:dyDescent="0.2">
      <c r="A7" s="44"/>
      <c r="B7" s="45" t="s">
        <v>150</v>
      </c>
      <c r="C7" s="46"/>
      <c r="D7" s="46"/>
      <c r="E7" s="47" t="s">
        <v>151</v>
      </c>
      <c r="F7" s="44"/>
      <c r="G7" s="44"/>
    </row>
    <row r="8" spans="1:7" x14ac:dyDescent="0.2">
      <c r="A8" s="44"/>
      <c r="B8" s="44"/>
      <c r="C8" s="44"/>
      <c r="D8" s="44"/>
      <c r="E8" s="44"/>
      <c r="F8" s="44"/>
      <c r="G8" s="44"/>
    </row>
    <row r="9" spans="1:7" ht="15" customHeight="1" x14ac:dyDescent="0.2">
      <c r="B9" s="51"/>
      <c r="C9" s="71" t="s">
        <v>156</v>
      </c>
      <c r="D9" s="72"/>
      <c r="E9" s="51"/>
      <c r="F9" s="51"/>
      <c r="G9" s="51"/>
    </row>
    <row r="10" spans="1:7" x14ac:dyDescent="0.2">
      <c r="A10" s="22"/>
      <c r="B10" s="22"/>
      <c r="C10" s="22"/>
      <c r="D10" s="22"/>
      <c r="E10" s="22"/>
      <c r="F10" s="22"/>
      <c r="G10" s="22"/>
    </row>
    <row r="11" spans="1:7" x14ac:dyDescent="0.2">
      <c r="A11" s="96" t="s">
        <v>135</v>
      </c>
      <c r="B11" s="96"/>
      <c r="C11" s="96"/>
      <c r="D11" s="96"/>
      <c r="E11" s="96"/>
    </row>
    <row r="12" spans="1:7" x14ac:dyDescent="0.2">
      <c r="A12" s="91" t="s">
        <v>126</v>
      </c>
      <c r="B12" s="91"/>
      <c r="C12" s="92"/>
      <c r="D12" s="92"/>
      <c r="E12" s="92"/>
      <c r="F12" s="92"/>
      <c r="G12" s="92"/>
    </row>
    <row r="13" spans="1:7" ht="27" customHeight="1" x14ac:dyDescent="0.2">
      <c r="A13" s="91" t="s">
        <v>125</v>
      </c>
      <c r="B13" s="91"/>
      <c r="C13" s="97"/>
      <c r="D13" s="97"/>
      <c r="E13" s="97"/>
      <c r="F13" s="97"/>
      <c r="G13" s="97"/>
    </row>
    <row r="14" spans="1:7" x14ac:dyDescent="0.2">
      <c r="A14" s="98"/>
      <c r="B14" s="98"/>
      <c r="C14" s="98"/>
      <c r="D14" s="98"/>
      <c r="E14" s="98"/>
      <c r="F14" s="24"/>
      <c r="G14" s="22"/>
    </row>
    <row r="15" spans="1:7" ht="8.25" customHeight="1" x14ac:dyDescent="0.2">
      <c r="A15" s="7"/>
      <c r="B15" s="7"/>
      <c r="C15" s="7"/>
      <c r="D15" s="8"/>
      <c r="E15" s="8"/>
      <c r="F15" s="8"/>
    </row>
    <row r="16" spans="1:7" x14ac:dyDescent="0.2">
      <c r="A16" s="96" t="s">
        <v>136</v>
      </c>
      <c r="B16" s="96"/>
      <c r="C16" s="96"/>
      <c r="D16" s="96"/>
      <c r="E16" s="96"/>
    </row>
    <row r="17" spans="1:7" x14ac:dyDescent="0.2">
      <c r="A17" s="9"/>
      <c r="B17" s="9"/>
      <c r="C17" s="9"/>
      <c r="D17" s="9"/>
      <c r="E17" s="9"/>
    </row>
    <row r="18" spans="1:7" s="25" customFormat="1" ht="12.75" customHeight="1" x14ac:dyDescent="0.2">
      <c r="A18" s="99" t="s">
        <v>127</v>
      </c>
      <c r="B18" s="99" t="s">
        <v>128</v>
      </c>
      <c r="C18" s="99" t="s">
        <v>129</v>
      </c>
      <c r="D18" s="99" t="s">
        <v>133</v>
      </c>
      <c r="E18" s="99" t="s">
        <v>134</v>
      </c>
      <c r="F18" s="99" t="s">
        <v>1</v>
      </c>
      <c r="G18" s="99" t="s">
        <v>130</v>
      </c>
    </row>
    <row r="19" spans="1:7" s="25" customFormat="1" ht="14.25" customHeight="1" x14ac:dyDescent="0.2">
      <c r="A19" s="99"/>
      <c r="B19" s="99"/>
      <c r="C19" s="99"/>
      <c r="D19" s="99"/>
      <c r="E19" s="99"/>
      <c r="F19" s="99"/>
      <c r="G19" s="99"/>
    </row>
    <row r="20" spans="1:7" s="25" customFormat="1" ht="54.75" customHeight="1" x14ac:dyDescent="0.2">
      <c r="A20" s="99"/>
      <c r="B20" s="99"/>
      <c r="C20" s="99"/>
      <c r="D20" s="99"/>
      <c r="E20" s="99"/>
      <c r="F20" s="99"/>
      <c r="G20" s="99"/>
    </row>
    <row r="21" spans="1:7" ht="15" customHeight="1" x14ac:dyDescent="0.2">
      <c r="A21" s="5">
        <v>1</v>
      </c>
      <c r="B21" s="5">
        <v>2</v>
      </c>
      <c r="C21" s="5">
        <v>3</v>
      </c>
      <c r="D21" s="5">
        <v>4</v>
      </c>
      <c r="E21" s="5">
        <v>5</v>
      </c>
      <c r="F21" s="5">
        <v>6</v>
      </c>
      <c r="G21" s="30" t="s">
        <v>132</v>
      </c>
    </row>
    <row r="22" spans="1:7" s="26" customFormat="1" x14ac:dyDescent="0.2">
      <c r="A22" s="35"/>
      <c r="B22" s="1"/>
      <c r="C22" s="1"/>
      <c r="D22" s="36"/>
      <c r="E22" s="2"/>
      <c r="F22" s="37">
        <f>IFERROR(VLOOKUP(D22,'2 priedas FĮ dydžiai'!$B$8:$S$58,18,0),0)</f>
        <v>0</v>
      </c>
      <c r="G22" s="40">
        <f>E22*F22</f>
        <v>0</v>
      </c>
    </row>
    <row r="23" spans="1:7" x14ac:dyDescent="0.2">
      <c r="A23" s="38"/>
      <c r="B23" s="3"/>
      <c r="C23" s="3"/>
      <c r="D23" s="36"/>
      <c r="E23" s="4"/>
      <c r="F23" s="37">
        <f>IFERROR(VLOOKUP(D23,'2 priedas FĮ dydžiai'!$B$8:$S$58,18,0),0)</f>
        <v>0</v>
      </c>
      <c r="G23" s="40">
        <f t="shared" ref="G23:G44" si="0">E23*F23</f>
        <v>0</v>
      </c>
    </row>
    <row r="24" spans="1:7" x14ac:dyDescent="0.2">
      <c r="A24" s="38"/>
      <c r="B24" s="3"/>
      <c r="C24" s="3"/>
      <c r="D24" s="36"/>
      <c r="E24" s="4"/>
      <c r="F24" s="37">
        <f>IFERROR(VLOOKUP(D24,'2 priedas FĮ dydžiai'!$B$8:$S$58,18,0),0)</f>
        <v>0</v>
      </c>
      <c r="G24" s="40">
        <f t="shared" si="0"/>
        <v>0</v>
      </c>
    </row>
    <row r="25" spans="1:7" x14ac:dyDescent="0.2">
      <c r="A25" s="38"/>
      <c r="B25" s="3"/>
      <c r="C25" s="3"/>
      <c r="D25" s="36"/>
      <c r="E25" s="4"/>
      <c r="F25" s="37">
        <f>IFERROR(VLOOKUP(D25,'2 priedas FĮ dydžiai'!$B$8:$S$58,18,0),0)</f>
        <v>0</v>
      </c>
      <c r="G25" s="40">
        <f t="shared" si="0"/>
        <v>0</v>
      </c>
    </row>
    <row r="26" spans="1:7" x14ac:dyDescent="0.2">
      <c r="A26" s="38"/>
      <c r="B26" s="3"/>
      <c r="C26" s="3"/>
      <c r="D26" s="36"/>
      <c r="E26" s="4"/>
      <c r="F26" s="37">
        <f>IFERROR(VLOOKUP(D26,'2 priedas FĮ dydžiai'!$B$8:$S$58,18,0),0)</f>
        <v>0</v>
      </c>
      <c r="G26" s="40">
        <f t="shared" si="0"/>
        <v>0</v>
      </c>
    </row>
    <row r="27" spans="1:7" x14ac:dyDescent="0.2">
      <c r="A27" s="38"/>
      <c r="B27" s="3"/>
      <c r="C27" s="3"/>
      <c r="D27" s="36"/>
      <c r="E27" s="4"/>
      <c r="F27" s="37">
        <f>IFERROR(VLOOKUP(D27,'2 priedas FĮ dydžiai'!$B$8:$S$58,18,0),0)</f>
        <v>0</v>
      </c>
      <c r="G27" s="40">
        <f t="shared" si="0"/>
        <v>0</v>
      </c>
    </row>
    <row r="28" spans="1:7" x14ac:dyDescent="0.2">
      <c r="A28" s="38"/>
      <c r="B28" s="3"/>
      <c r="C28" s="3"/>
      <c r="D28" s="36"/>
      <c r="E28" s="4"/>
      <c r="F28" s="37">
        <f>IFERROR(VLOOKUP(D28,'2 priedas FĮ dydžiai'!$B$8:$S$58,18,0),0)</f>
        <v>0</v>
      </c>
      <c r="G28" s="40">
        <f t="shared" si="0"/>
        <v>0</v>
      </c>
    </row>
    <row r="29" spans="1:7" x14ac:dyDescent="0.2">
      <c r="A29" s="38"/>
      <c r="B29" s="3"/>
      <c r="C29" s="3"/>
      <c r="D29" s="36"/>
      <c r="E29" s="4"/>
      <c r="F29" s="37">
        <f>IFERROR(VLOOKUP(D29,'2 priedas FĮ dydžiai'!$B$8:$S$58,18,0),0)</f>
        <v>0</v>
      </c>
      <c r="G29" s="40">
        <f t="shared" si="0"/>
        <v>0</v>
      </c>
    </row>
    <row r="30" spans="1:7" x14ac:dyDescent="0.2">
      <c r="A30" s="38"/>
      <c r="B30" s="3"/>
      <c r="C30" s="3"/>
      <c r="D30" s="36"/>
      <c r="E30" s="4"/>
      <c r="F30" s="37">
        <f>IFERROR(VLOOKUP(D30,'2 priedas FĮ dydžiai'!$B$8:$S$58,18,0),0)</f>
        <v>0</v>
      </c>
      <c r="G30" s="40">
        <f t="shared" si="0"/>
        <v>0</v>
      </c>
    </row>
    <row r="31" spans="1:7" x14ac:dyDescent="0.2">
      <c r="A31" s="38"/>
      <c r="B31" s="3"/>
      <c r="C31" s="3"/>
      <c r="D31" s="36"/>
      <c r="E31" s="4"/>
      <c r="F31" s="37">
        <f>IFERROR(VLOOKUP(D31,'2 priedas FĮ dydžiai'!$B$8:$S$58,18,0),0)</f>
        <v>0</v>
      </c>
      <c r="G31" s="40">
        <f t="shared" si="0"/>
        <v>0</v>
      </c>
    </row>
    <row r="32" spans="1:7" x14ac:dyDescent="0.2">
      <c r="A32" s="38"/>
      <c r="B32" s="3"/>
      <c r="C32" s="3"/>
      <c r="D32" s="36"/>
      <c r="E32" s="4"/>
      <c r="F32" s="37">
        <f>IFERROR(VLOOKUP(D32,'2 priedas FĮ dydžiai'!$B$8:$S$58,18,0),0)</f>
        <v>0</v>
      </c>
      <c r="G32" s="40">
        <f t="shared" si="0"/>
        <v>0</v>
      </c>
    </row>
    <row r="33" spans="1:7" x14ac:dyDescent="0.2">
      <c r="A33" s="38"/>
      <c r="B33" s="3"/>
      <c r="C33" s="3"/>
      <c r="D33" s="36"/>
      <c r="E33" s="4"/>
      <c r="F33" s="37">
        <f>IFERROR(VLOOKUP(D33,'2 priedas FĮ dydžiai'!$B$8:$S$58,18,0),0)</f>
        <v>0</v>
      </c>
      <c r="G33" s="40">
        <f t="shared" si="0"/>
        <v>0</v>
      </c>
    </row>
    <row r="34" spans="1:7" x14ac:dyDescent="0.2">
      <c r="A34" s="38"/>
      <c r="B34" s="3"/>
      <c r="C34" s="3"/>
      <c r="D34" s="36"/>
      <c r="E34" s="4"/>
      <c r="F34" s="37">
        <f>IFERROR(VLOOKUP(D34,'2 priedas FĮ dydžiai'!$B$8:$S$58,18,0),0)</f>
        <v>0</v>
      </c>
      <c r="G34" s="40">
        <f t="shared" si="0"/>
        <v>0</v>
      </c>
    </row>
    <row r="35" spans="1:7" x14ac:dyDescent="0.2">
      <c r="A35" s="38"/>
      <c r="B35" s="3"/>
      <c r="C35" s="3"/>
      <c r="D35" s="36"/>
      <c r="E35" s="4"/>
      <c r="F35" s="37">
        <f>IFERROR(VLOOKUP(D35,'2 priedas FĮ dydžiai'!$B$8:$S$58,18,0),0)</f>
        <v>0</v>
      </c>
      <c r="G35" s="40">
        <f t="shared" si="0"/>
        <v>0</v>
      </c>
    </row>
    <row r="36" spans="1:7" x14ac:dyDescent="0.2">
      <c r="A36" s="38"/>
      <c r="B36" s="3"/>
      <c r="C36" s="3"/>
      <c r="D36" s="36"/>
      <c r="E36" s="4"/>
      <c r="F36" s="37">
        <f>IFERROR(VLOOKUP(D36,'2 priedas FĮ dydžiai'!$B$8:$S$58,18,0),0)</f>
        <v>0</v>
      </c>
      <c r="G36" s="40">
        <f t="shared" si="0"/>
        <v>0</v>
      </c>
    </row>
    <row r="37" spans="1:7" x14ac:dyDescent="0.2">
      <c r="A37" s="38"/>
      <c r="B37" s="3"/>
      <c r="C37" s="3"/>
      <c r="D37" s="36"/>
      <c r="E37" s="4"/>
      <c r="F37" s="37">
        <f>IFERROR(VLOOKUP(D37,'2 priedas FĮ dydžiai'!$B$8:$S$58,18,0),0)</f>
        <v>0</v>
      </c>
      <c r="G37" s="40">
        <f t="shared" si="0"/>
        <v>0</v>
      </c>
    </row>
    <row r="38" spans="1:7" x14ac:dyDescent="0.2">
      <c r="A38" s="38"/>
      <c r="B38" s="3"/>
      <c r="C38" s="3"/>
      <c r="D38" s="36"/>
      <c r="E38" s="4"/>
      <c r="F38" s="37">
        <f>IFERROR(VLOOKUP(D38,'2 priedas FĮ dydžiai'!$B$8:$S$58,18,0),0)</f>
        <v>0</v>
      </c>
      <c r="G38" s="40">
        <f t="shared" si="0"/>
        <v>0</v>
      </c>
    </row>
    <row r="39" spans="1:7" x14ac:dyDescent="0.2">
      <c r="A39" s="38"/>
      <c r="B39" s="3"/>
      <c r="C39" s="3"/>
      <c r="D39" s="36"/>
      <c r="E39" s="4"/>
      <c r="F39" s="37">
        <f>IFERROR(VLOOKUP(D39,'2 priedas FĮ dydžiai'!$B$8:$S$58,18,0),0)</f>
        <v>0</v>
      </c>
      <c r="G39" s="40">
        <f t="shared" si="0"/>
        <v>0</v>
      </c>
    </row>
    <row r="40" spans="1:7" x14ac:dyDescent="0.2">
      <c r="A40" s="38"/>
      <c r="B40" s="3"/>
      <c r="C40" s="3"/>
      <c r="D40" s="36"/>
      <c r="E40" s="4"/>
      <c r="F40" s="37">
        <f>IFERROR(VLOOKUP(D40,'2 priedas FĮ dydžiai'!$B$8:$S$58,18,0),0)</f>
        <v>0</v>
      </c>
      <c r="G40" s="40">
        <f t="shared" si="0"/>
        <v>0</v>
      </c>
    </row>
    <row r="41" spans="1:7" x14ac:dyDescent="0.2">
      <c r="A41" s="38"/>
      <c r="B41" s="3"/>
      <c r="C41" s="3"/>
      <c r="D41" s="36"/>
      <c r="E41" s="4"/>
      <c r="F41" s="37">
        <f>IFERROR(VLOOKUP(D41,'2 priedas FĮ dydžiai'!$B$8:$S$58,18,0),0)</f>
        <v>0</v>
      </c>
      <c r="G41" s="40">
        <f t="shared" si="0"/>
        <v>0</v>
      </c>
    </row>
    <row r="42" spans="1:7" x14ac:dyDescent="0.2">
      <c r="A42" s="38"/>
      <c r="B42" s="3"/>
      <c r="C42" s="3"/>
      <c r="D42" s="36"/>
      <c r="E42" s="4"/>
      <c r="F42" s="37">
        <f>IFERROR(VLOOKUP(D42,'2 priedas FĮ dydžiai'!$B$8:$S$58,18,0),0)</f>
        <v>0</v>
      </c>
      <c r="G42" s="40">
        <f t="shared" si="0"/>
        <v>0</v>
      </c>
    </row>
    <row r="43" spans="1:7" x14ac:dyDescent="0.2">
      <c r="A43" s="38"/>
      <c r="B43" s="3"/>
      <c r="C43" s="3"/>
      <c r="D43" s="36"/>
      <c r="E43" s="4"/>
      <c r="F43" s="37">
        <f>IFERROR(VLOOKUP(D43,'2 priedas FĮ dydžiai'!$B$8:$S$58,18,0),0)</f>
        <v>0</v>
      </c>
      <c r="G43" s="40">
        <f t="shared" si="0"/>
        <v>0</v>
      </c>
    </row>
    <row r="44" spans="1:7" x14ac:dyDescent="0.2">
      <c r="A44" s="38"/>
      <c r="B44" s="3"/>
      <c r="C44" s="3"/>
      <c r="D44" s="36"/>
      <c r="E44" s="4"/>
      <c r="F44" s="37">
        <f>IFERROR(VLOOKUP(D44,'2 priedas FĮ dydžiai'!$B$8:$S$58,18,0),0)</f>
        <v>0</v>
      </c>
      <c r="G44" s="40">
        <f t="shared" si="0"/>
        <v>0</v>
      </c>
    </row>
    <row r="45" spans="1:7" x14ac:dyDescent="0.2">
      <c r="A45" s="103" t="s">
        <v>131</v>
      </c>
      <c r="B45" s="103"/>
      <c r="C45" s="103"/>
      <c r="D45" s="103"/>
      <c r="E45" s="39">
        <f>SUM(E22:E44)</f>
        <v>0</v>
      </c>
      <c r="F45" s="39"/>
      <c r="G45" s="39">
        <f>SUM(G22:G44)</f>
        <v>0</v>
      </c>
    </row>
    <row r="46" spans="1:7" ht="13.5" customHeight="1" x14ac:dyDescent="0.2">
      <c r="A46" s="10"/>
      <c r="B46" s="11"/>
      <c r="C46" s="11"/>
      <c r="D46" s="12"/>
      <c r="E46" s="10"/>
      <c r="F46" s="13"/>
      <c r="G46" s="11"/>
    </row>
    <row r="47" spans="1:7" x14ac:dyDescent="0.2">
      <c r="A47" s="96" t="s">
        <v>137</v>
      </c>
      <c r="B47" s="96"/>
      <c r="C47" s="96"/>
      <c r="D47" s="96"/>
      <c r="E47" s="96"/>
    </row>
    <row r="48" spans="1:7" ht="116.25" customHeight="1" x14ac:dyDescent="0.2">
      <c r="A48" s="101" t="s">
        <v>155</v>
      </c>
      <c r="B48" s="101"/>
      <c r="C48" s="101"/>
      <c r="D48" s="101"/>
      <c r="E48" s="101"/>
      <c r="F48" s="101"/>
      <c r="G48" s="101"/>
    </row>
    <row r="49" spans="1:8" ht="13.5" customHeight="1" x14ac:dyDescent="0.2">
      <c r="A49" s="10"/>
      <c r="B49" s="11"/>
      <c r="C49" s="11"/>
      <c r="D49" s="12"/>
      <c r="E49" s="10"/>
      <c r="F49" s="13"/>
      <c r="G49" s="11"/>
    </row>
    <row r="50" spans="1:8" ht="13.5" customHeight="1" x14ac:dyDescent="0.2">
      <c r="A50" s="14"/>
      <c r="B50" s="15"/>
      <c r="C50" s="11"/>
      <c r="D50" s="16"/>
      <c r="E50" s="10"/>
      <c r="F50" s="17"/>
      <c r="G50" s="18"/>
    </row>
    <row r="51" spans="1:8" x14ac:dyDescent="0.2">
      <c r="A51" s="102" t="s">
        <v>138</v>
      </c>
      <c r="B51" s="102"/>
      <c r="C51" s="11"/>
      <c r="D51" s="19" t="s">
        <v>140</v>
      </c>
      <c r="E51" s="20"/>
      <c r="F51" s="100" t="s">
        <v>139</v>
      </c>
      <c r="G51" s="100"/>
      <c r="H51" s="20"/>
    </row>
    <row r="53" spans="1:8" x14ac:dyDescent="0.2">
      <c r="A53" s="23"/>
      <c r="B53" s="27"/>
      <c r="C53" s="27"/>
      <c r="D53" s="27"/>
      <c r="E53" s="27"/>
    </row>
    <row r="54" spans="1:8" ht="12.75" customHeight="1" x14ac:dyDescent="0.2">
      <c r="A54" s="23"/>
      <c r="B54" s="28"/>
      <c r="C54" s="28"/>
      <c r="D54" s="28"/>
      <c r="E54" s="28"/>
    </row>
    <row r="55" spans="1:8" x14ac:dyDescent="0.2">
      <c r="A55" s="23"/>
      <c r="B55" s="23"/>
      <c r="C55" s="23"/>
      <c r="D55" s="23"/>
      <c r="E55" s="23"/>
    </row>
  </sheetData>
  <mergeCells count="21">
    <mergeCell ref="F51:G51"/>
    <mergeCell ref="A47:E47"/>
    <mergeCell ref="A48:G48"/>
    <mergeCell ref="A51:B51"/>
    <mergeCell ref="A45:D45"/>
    <mergeCell ref="A13:B13"/>
    <mergeCell ref="C13:G13"/>
    <mergeCell ref="A14:E14"/>
    <mergeCell ref="A16:E16"/>
    <mergeCell ref="F18:F20"/>
    <mergeCell ref="G18:G20"/>
    <mergeCell ref="A18:A20"/>
    <mergeCell ref="B18:B20"/>
    <mergeCell ref="C18:C20"/>
    <mergeCell ref="D18:D20"/>
    <mergeCell ref="E18:E20"/>
    <mergeCell ref="A12:B12"/>
    <mergeCell ref="C12:G12"/>
    <mergeCell ref="F3:G3"/>
    <mergeCell ref="A5:G5"/>
    <mergeCell ref="A11:E11"/>
  </mergeCells>
  <dataValidations count="3">
    <dataValidation type="list" allowBlank="1" showInputMessage="1" showErrorMessage="1" sqref="D65564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NB65564 D131100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NB131100 D196636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NB196636 D262172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NB262172 D327708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NB327708 D393244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NB393244 D458780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NB458780 D524316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NB524316 D589852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NB589852 D655388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NB655388 D720924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NB720924 D786460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NB786460 D851996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NB851996 D917532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NB917532 D983068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WNB983068" xr:uid="{00000000-0002-0000-0000-000000000000}">
      <formula1>Taip</formula1>
    </dataValidation>
    <dataValidation type="list" allowBlank="1" showInputMessage="1" showErrorMessage="1" sqref="C7" xr:uid="{A2ECC9FA-16BA-4AA3-8F6E-89991E3F33F6}">
      <formula1>"2018 m., 2019 m., 2020 m., 2021 m., 2022 m., 2023 m."</formula1>
    </dataValidation>
    <dataValidation type="list" allowBlank="1" showInputMessage="1" showErrorMessage="1" sqref="D7" xr:uid="{B98C6505-470A-4FD7-A18C-99A44B0FBB54}">
      <formula1>"sausio, vasario, kovo, balandžio, gegužės, birželio, liepos, rugpjūčio, rugsėjo, spalio, lapkričio, gruodžio"</formula1>
    </dataValidation>
  </dataValidations>
  <pageMargins left="0.7" right="0.7" top="0.75" bottom="0.75" header="0.3" footer="0.3"/>
  <pageSetup paperSize="9" scale="8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'2 priedas FĮ dydžiai'!$B$8:$B$58</xm:f>
          </x14:formula1>
          <xm:sqref>D22:D44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119DA-AE1B-4FC2-957A-465F272579FA}">
  <sheetPr>
    <tabColor rgb="FF92D050"/>
    <pageSetUpPr fitToPage="1"/>
  </sheetPr>
  <dimension ref="A3:H55"/>
  <sheetViews>
    <sheetView showGridLines="0" topLeftCell="A16" zoomScale="90" zoomScaleNormal="90" zoomScaleSheetLayoutView="80" workbookViewId="0">
      <selection activeCell="K24" sqref="K24"/>
    </sheetView>
  </sheetViews>
  <sheetFormatPr defaultRowHeight="12.75" x14ac:dyDescent="0.2"/>
  <cols>
    <col min="1" max="1" width="11" style="21" customWidth="1"/>
    <col min="2" max="2" width="27.1640625" style="21" customWidth="1"/>
    <col min="3" max="3" width="22.1640625" style="21" customWidth="1"/>
    <col min="4" max="4" width="28.5" style="21" customWidth="1"/>
    <col min="5" max="5" width="13.83203125" style="21" customWidth="1"/>
    <col min="6" max="6" width="17.6640625" style="21" customWidth="1"/>
    <col min="7" max="7" width="13.6640625" style="21" customWidth="1"/>
    <col min="8" max="253" width="9.33203125" style="21"/>
    <col min="254" max="254" width="11" style="21" customWidth="1"/>
    <col min="255" max="255" width="27.1640625" style="21" customWidth="1"/>
    <col min="256" max="256" width="22.1640625" style="21" customWidth="1"/>
    <col min="257" max="257" width="15.5" style="21" customWidth="1"/>
    <col min="258" max="258" width="13.83203125" style="21" customWidth="1"/>
    <col min="259" max="259" width="12.33203125" style="21" customWidth="1"/>
    <col min="260" max="260" width="11.6640625" style="21" customWidth="1"/>
    <col min="261" max="261" width="14.33203125" style="21" customWidth="1"/>
    <col min="262" max="262" width="17.6640625" style="21" customWidth="1"/>
    <col min="263" max="263" width="13.6640625" style="21" customWidth="1"/>
    <col min="264" max="509" width="9.33203125" style="21"/>
    <col min="510" max="510" width="11" style="21" customWidth="1"/>
    <col min="511" max="511" width="27.1640625" style="21" customWidth="1"/>
    <col min="512" max="512" width="22.1640625" style="21" customWidth="1"/>
    <col min="513" max="513" width="15.5" style="21" customWidth="1"/>
    <col min="514" max="514" width="13.83203125" style="21" customWidth="1"/>
    <col min="515" max="515" width="12.33203125" style="21" customWidth="1"/>
    <col min="516" max="516" width="11.6640625" style="21" customWidth="1"/>
    <col min="517" max="517" width="14.33203125" style="21" customWidth="1"/>
    <col min="518" max="518" width="17.6640625" style="21" customWidth="1"/>
    <col min="519" max="519" width="13.6640625" style="21" customWidth="1"/>
    <col min="520" max="765" width="9.33203125" style="21"/>
    <col min="766" max="766" width="11" style="21" customWidth="1"/>
    <col min="767" max="767" width="27.1640625" style="21" customWidth="1"/>
    <col min="768" max="768" width="22.1640625" style="21" customWidth="1"/>
    <col min="769" max="769" width="15.5" style="21" customWidth="1"/>
    <col min="770" max="770" width="13.83203125" style="21" customWidth="1"/>
    <col min="771" max="771" width="12.33203125" style="21" customWidth="1"/>
    <col min="772" max="772" width="11.6640625" style="21" customWidth="1"/>
    <col min="773" max="773" width="14.33203125" style="21" customWidth="1"/>
    <col min="774" max="774" width="17.6640625" style="21" customWidth="1"/>
    <col min="775" max="775" width="13.6640625" style="21" customWidth="1"/>
    <col min="776" max="1021" width="9.33203125" style="21"/>
    <col min="1022" max="1022" width="11" style="21" customWidth="1"/>
    <col min="1023" max="1023" width="27.1640625" style="21" customWidth="1"/>
    <col min="1024" max="1024" width="22.1640625" style="21" customWidth="1"/>
    <col min="1025" max="1025" width="15.5" style="21" customWidth="1"/>
    <col min="1026" max="1026" width="13.83203125" style="21" customWidth="1"/>
    <col min="1027" max="1027" width="12.33203125" style="21" customWidth="1"/>
    <col min="1028" max="1028" width="11.6640625" style="21" customWidth="1"/>
    <col min="1029" max="1029" width="14.33203125" style="21" customWidth="1"/>
    <col min="1030" max="1030" width="17.6640625" style="21" customWidth="1"/>
    <col min="1031" max="1031" width="13.6640625" style="21" customWidth="1"/>
    <col min="1032" max="1277" width="9.33203125" style="21"/>
    <col min="1278" max="1278" width="11" style="21" customWidth="1"/>
    <col min="1279" max="1279" width="27.1640625" style="21" customWidth="1"/>
    <col min="1280" max="1280" width="22.1640625" style="21" customWidth="1"/>
    <col min="1281" max="1281" width="15.5" style="21" customWidth="1"/>
    <col min="1282" max="1282" width="13.83203125" style="21" customWidth="1"/>
    <col min="1283" max="1283" width="12.33203125" style="21" customWidth="1"/>
    <col min="1284" max="1284" width="11.6640625" style="21" customWidth="1"/>
    <col min="1285" max="1285" width="14.33203125" style="21" customWidth="1"/>
    <col min="1286" max="1286" width="17.6640625" style="21" customWidth="1"/>
    <col min="1287" max="1287" width="13.6640625" style="21" customWidth="1"/>
    <col min="1288" max="1533" width="9.33203125" style="21"/>
    <col min="1534" max="1534" width="11" style="21" customWidth="1"/>
    <col min="1535" max="1535" width="27.1640625" style="21" customWidth="1"/>
    <col min="1536" max="1536" width="22.1640625" style="21" customWidth="1"/>
    <col min="1537" max="1537" width="15.5" style="21" customWidth="1"/>
    <col min="1538" max="1538" width="13.83203125" style="21" customWidth="1"/>
    <col min="1539" max="1539" width="12.33203125" style="21" customWidth="1"/>
    <col min="1540" max="1540" width="11.6640625" style="21" customWidth="1"/>
    <col min="1541" max="1541" width="14.33203125" style="21" customWidth="1"/>
    <col min="1542" max="1542" width="17.6640625" style="21" customWidth="1"/>
    <col min="1543" max="1543" width="13.6640625" style="21" customWidth="1"/>
    <col min="1544" max="1789" width="9.33203125" style="21"/>
    <col min="1790" max="1790" width="11" style="21" customWidth="1"/>
    <col min="1791" max="1791" width="27.1640625" style="21" customWidth="1"/>
    <col min="1792" max="1792" width="22.1640625" style="21" customWidth="1"/>
    <col min="1793" max="1793" width="15.5" style="21" customWidth="1"/>
    <col min="1794" max="1794" width="13.83203125" style="21" customWidth="1"/>
    <col min="1795" max="1795" width="12.33203125" style="21" customWidth="1"/>
    <col min="1796" max="1796" width="11.6640625" style="21" customWidth="1"/>
    <col min="1797" max="1797" width="14.33203125" style="21" customWidth="1"/>
    <col min="1798" max="1798" width="17.6640625" style="21" customWidth="1"/>
    <col min="1799" max="1799" width="13.6640625" style="21" customWidth="1"/>
    <col min="1800" max="2045" width="9.33203125" style="21"/>
    <col min="2046" max="2046" width="11" style="21" customWidth="1"/>
    <col min="2047" max="2047" width="27.1640625" style="21" customWidth="1"/>
    <col min="2048" max="2048" width="22.1640625" style="21" customWidth="1"/>
    <col min="2049" max="2049" width="15.5" style="21" customWidth="1"/>
    <col min="2050" max="2050" width="13.83203125" style="21" customWidth="1"/>
    <col min="2051" max="2051" width="12.33203125" style="21" customWidth="1"/>
    <col min="2052" max="2052" width="11.6640625" style="21" customWidth="1"/>
    <col min="2053" max="2053" width="14.33203125" style="21" customWidth="1"/>
    <col min="2054" max="2054" width="17.6640625" style="21" customWidth="1"/>
    <col min="2055" max="2055" width="13.6640625" style="21" customWidth="1"/>
    <col min="2056" max="2301" width="9.33203125" style="21"/>
    <col min="2302" max="2302" width="11" style="21" customWidth="1"/>
    <col min="2303" max="2303" width="27.1640625" style="21" customWidth="1"/>
    <col min="2304" max="2304" width="22.1640625" style="21" customWidth="1"/>
    <col min="2305" max="2305" width="15.5" style="21" customWidth="1"/>
    <col min="2306" max="2306" width="13.83203125" style="21" customWidth="1"/>
    <col min="2307" max="2307" width="12.33203125" style="21" customWidth="1"/>
    <col min="2308" max="2308" width="11.6640625" style="21" customWidth="1"/>
    <col min="2309" max="2309" width="14.33203125" style="21" customWidth="1"/>
    <col min="2310" max="2310" width="17.6640625" style="21" customWidth="1"/>
    <col min="2311" max="2311" width="13.6640625" style="21" customWidth="1"/>
    <col min="2312" max="2557" width="9.33203125" style="21"/>
    <col min="2558" max="2558" width="11" style="21" customWidth="1"/>
    <col min="2559" max="2559" width="27.1640625" style="21" customWidth="1"/>
    <col min="2560" max="2560" width="22.1640625" style="21" customWidth="1"/>
    <col min="2561" max="2561" width="15.5" style="21" customWidth="1"/>
    <col min="2562" max="2562" width="13.83203125" style="21" customWidth="1"/>
    <col min="2563" max="2563" width="12.33203125" style="21" customWidth="1"/>
    <col min="2564" max="2564" width="11.6640625" style="21" customWidth="1"/>
    <col min="2565" max="2565" width="14.33203125" style="21" customWidth="1"/>
    <col min="2566" max="2566" width="17.6640625" style="21" customWidth="1"/>
    <col min="2567" max="2567" width="13.6640625" style="21" customWidth="1"/>
    <col min="2568" max="2813" width="9.33203125" style="21"/>
    <col min="2814" max="2814" width="11" style="21" customWidth="1"/>
    <col min="2815" max="2815" width="27.1640625" style="21" customWidth="1"/>
    <col min="2816" max="2816" width="22.1640625" style="21" customWidth="1"/>
    <col min="2817" max="2817" width="15.5" style="21" customWidth="1"/>
    <col min="2818" max="2818" width="13.83203125" style="21" customWidth="1"/>
    <col min="2819" max="2819" width="12.33203125" style="21" customWidth="1"/>
    <col min="2820" max="2820" width="11.6640625" style="21" customWidth="1"/>
    <col min="2821" max="2821" width="14.33203125" style="21" customWidth="1"/>
    <col min="2822" max="2822" width="17.6640625" style="21" customWidth="1"/>
    <col min="2823" max="2823" width="13.6640625" style="21" customWidth="1"/>
    <col min="2824" max="3069" width="9.33203125" style="21"/>
    <col min="3070" max="3070" width="11" style="21" customWidth="1"/>
    <col min="3071" max="3071" width="27.1640625" style="21" customWidth="1"/>
    <col min="3072" max="3072" width="22.1640625" style="21" customWidth="1"/>
    <col min="3073" max="3073" width="15.5" style="21" customWidth="1"/>
    <col min="3074" max="3074" width="13.83203125" style="21" customWidth="1"/>
    <col min="3075" max="3075" width="12.33203125" style="21" customWidth="1"/>
    <col min="3076" max="3076" width="11.6640625" style="21" customWidth="1"/>
    <col min="3077" max="3077" width="14.33203125" style="21" customWidth="1"/>
    <col min="3078" max="3078" width="17.6640625" style="21" customWidth="1"/>
    <col min="3079" max="3079" width="13.6640625" style="21" customWidth="1"/>
    <col min="3080" max="3325" width="9.33203125" style="21"/>
    <col min="3326" max="3326" width="11" style="21" customWidth="1"/>
    <col min="3327" max="3327" width="27.1640625" style="21" customWidth="1"/>
    <col min="3328" max="3328" width="22.1640625" style="21" customWidth="1"/>
    <col min="3329" max="3329" width="15.5" style="21" customWidth="1"/>
    <col min="3330" max="3330" width="13.83203125" style="21" customWidth="1"/>
    <col min="3331" max="3331" width="12.33203125" style="21" customWidth="1"/>
    <col min="3332" max="3332" width="11.6640625" style="21" customWidth="1"/>
    <col min="3333" max="3333" width="14.33203125" style="21" customWidth="1"/>
    <col min="3334" max="3334" width="17.6640625" style="21" customWidth="1"/>
    <col min="3335" max="3335" width="13.6640625" style="21" customWidth="1"/>
    <col min="3336" max="3581" width="9.33203125" style="21"/>
    <col min="3582" max="3582" width="11" style="21" customWidth="1"/>
    <col min="3583" max="3583" width="27.1640625" style="21" customWidth="1"/>
    <col min="3584" max="3584" width="22.1640625" style="21" customWidth="1"/>
    <col min="3585" max="3585" width="15.5" style="21" customWidth="1"/>
    <col min="3586" max="3586" width="13.83203125" style="21" customWidth="1"/>
    <col min="3587" max="3587" width="12.33203125" style="21" customWidth="1"/>
    <col min="3588" max="3588" width="11.6640625" style="21" customWidth="1"/>
    <col min="3589" max="3589" width="14.33203125" style="21" customWidth="1"/>
    <col min="3590" max="3590" width="17.6640625" style="21" customWidth="1"/>
    <col min="3591" max="3591" width="13.6640625" style="21" customWidth="1"/>
    <col min="3592" max="3837" width="9.33203125" style="21"/>
    <col min="3838" max="3838" width="11" style="21" customWidth="1"/>
    <col min="3839" max="3839" width="27.1640625" style="21" customWidth="1"/>
    <col min="3840" max="3840" width="22.1640625" style="21" customWidth="1"/>
    <col min="3841" max="3841" width="15.5" style="21" customWidth="1"/>
    <col min="3842" max="3842" width="13.83203125" style="21" customWidth="1"/>
    <col min="3843" max="3843" width="12.33203125" style="21" customWidth="1"/>
    <col min="3844" max="3844" width="11.6640625" style="21" customWidth="1"/>
    <col min="3845" max="3845" width="14.33203125" style="21" customWidth="1"/>
    <col min="3846" max="3846" width="17.6640625" style="21" customWidth="1"/>
    <col min="3847" max="3847" width="13.6640625" style="21" customWidth="1"/>
    <col min="3848" max="4093" width="9.33203125" style="21"/>
    <col min="4094" max="4094" width="11" style="21" customWidth="1"/>
    <col min="4095" max="4095" width="27.1640625" style="21" customWidth="1"/>
    <col min="4096" max="4096" width="22.1640625" style="21" customWidth="1"/>
    <col min="4097" max="4097" width="15.5" style="21" customWidth="1"/>
    <col min="4098" max="4098" width="13.83203125" style="21" customWidth="1"/>
    <col min="4099" max="4099" width="12.33203125" style="21" customWidth="1"/>
    <col min="4100" max="4100" width="11.6640625" style="21" customWidth="1"/>
    <col min="4101" max="4101" width="14.33203125" style="21" customWidth="1"/>
    <col min="4102" max="4102" width="17.6640625" style="21" customWidth="1"/>
    <col min="4103" max="4103" width="13.6640625" style="21" customWidth="1"/>
    <col min="4104" max="4349" width="9.33203125" style="21"/>
    <col min="4350" max="4350" width="11" style="21" customWidth="1"/>
    <col min="4351" max="4351" width="27.1640625" style="21" customWidth="1"/>
    <col min="4352" max="4352" width="22.1640625" style="21" customWidth="1"/>
    <col min="4353" max="4353" width="15.5" style="21" customWidth="1"/>
    <col min="4354" max="4354" width="13.83203125" style="21" customWidth="1"/>
    <col min="4355" max="4355" width="12.33203125" style="21" customWidth="1"/>
    <col min="4356" max="4356" width="11.6640625" style="21" customWidth="1"/>
    <col min="4357" max="4357" width="14.33203125" style="21" customWidth="1"/>
    <col min="4358" max="4358" width="17.6640625" style="21" customWidth="1"/>
    <col min="4359" max="4359" width="13.6640625" style="21" customWidth="1"/>
    <col min="4360" max="4605" width="9.33203125" style="21"/>
    <col min="4606" max="4606" width="11" style="21" customWidth="1"/>
    <col min="4607" max="4607" width="27.1640625" style="21" customWidth="1"/>
    <col min="4608" max="4608" width="22.1640625" style="21" customWidth="1"/>
    <col min="4609" max="4609" width="15.5" style="21" customWidth="1"/>
    <col min="4610" max="4610" width="13.83203125" style="21" customWidth="1"/>
    <col min="4611" max="4611" width="12.33203125" style="21" customWidth="1"/>
    <col min="4612" max="4612" width="11.6640625" style="21" customWidth="1"/>
    <col min="4613" max="4613" width="14.33203125" style="21" customWidth="1"/>
    <col min="4614" max="4614" width="17.6640625" style="21" customWidth="1"/>
    <col min="4615" max="4615" width="13.6640625" style="21" customWidth="1"/>
    <col min="4616" max="4861" width="9.33203125" style="21"/>
    <col min="4862" max="4862" width="11" style="21" customWidth="1"/>
    <col min="4863" max="4863" width="27.1640625" style="21" customWidth="1"/>
    <col min="4864" max="4864" width="22.1640625" style="21" customWidth="1"/>
    <col min="4865" max="4865" width="15.5" style="21" customWidth="1"/>
    <col min="4866" max="4866" width="13.83203125" style="21" customWidth="1"/>
    <col min="4867" max="4867" width="12.33203125" style="21" customWidth="1"/>
    <col min="4868" max="4868" width="11.6640625" style="21" customWidth="1"/>
    <col min="4869" max="4869" width="14.33203125" style="21" customWidth="1"/>
    <col min="4870" max="4870" width="17.6640625" style="21" customWidth="1"/>
    <col min="4871" max="4871" width="13.6640625" style="21" customWidth="1"/>
    <col min="4872" max="5117" width="9.33203125" style="21"/>
    <col min="5118" max="5118" width="11" style="21" customWidth="1"/>
    <col min="5119" max="5119" width="27.1640625" style="21" customWidth="1"/>
    <col min="5120" max="5120" width="22.1640625" style="21" customWidth="1"/>
    <col min="5121" max="5121" width="15.5" style="21" customWidth="1"/>
    <col min="5122" max="5122" width="13.83203125" style="21" customWidth="1"/>
    <col min="5123" max="5123" width="12.33203125" style="21" customWidth="1"/>
    <col min="5124" max="5124" width="11.6640625" style="21" customWidth="1"/>
    <col min="5125" max="5125" width="14.33203125" style="21" customWidth="1"/>
    <col min="5126" max="5126" width="17.6640625" style="21" customWidth="1"/>
    <col min="5127" max="5127" width="13.6640625" style="21" customWidth="1"/>
    <col min="5128" max="5373" width="9.33203125" style="21"/>
    <col min="5374" max="5374" width="11" style="21" customWidth="1"/>
    <col min="5375" max="5375" width="27.1640625" style="21" customWidth="1"/>
    <col min="5376" max="5376" width="22.1640625" style="21" customWidth="1"/>
    <col min="5377" max="5377" width="15.5" style="21" customWidth="1"/>
    <col min="5378" max="5378" width="13.83203125" style="21" customWidth="1"/>
    <col min="5379" max="5379" width="12.33203125" style="21" customWidth="1"/>
    <col min="5380" max="5380" width="11.6640625" style="21" customWidth="1"/>
    <col min="5381" max="5381" width="14.33203125" style="21" customWidth="1"/>
    <col min="5382" max="5382" width="17.6640625" style="21" customWidth="1"/>
    <col min="5383" max="5383" width="13.6640625" style="21" customWidth="1"/>
    <col min="5384" max="5629" width="9.33203125" style="21"/>
    <col min="5630" max="5630" width="11" style="21" customWidth="1"/>
    <col min="5631" max="5631" width="27.1640625" style="21" customWidth="1"/>
    <col min="5632" max="5632" width="22.1640625" style="21" customWidth="1"/>
    <col min="5633" max="5633" width="15.5" style="21" customWidth="1"/>
    <col min="5634" max="5634" width="13.83203125" style="21" customWidth="1"/>
    <col min="5635" max="5635" width="12.33203125" style="21" customWidth="1"/>
    <col min="5636" max="5636" width="11.6640625" style="21" customWidth="1"/>
    <col min="5637" max="5637" width="14.33203125" style="21" customWidth="1"/>
    <col min="5638" max="5638" width="17.6640625" style="21" customWidth="1"/>
    <col min="5639" max="5639" width="13.6640625" style="21" customWidth="1"/>
    <col min="5640" max="5885" width="9.33203125" style="21"/>
    <col min="5886" max="5886" width="11" style="21" customWidth="1"/>
    <col min="5887" max="5887" width="27.1640625" style="21" customWidth="1"/>
    <col min="5888" max="5888" width="22.1640625" style="21" customWidth="1"/>
    <col min="5889" max="5889" width="15.5" style="21" customWidth="1"/>
    <col min="5890" max="5890" width="13.83203125" style="21" customWidth="1"/>
    <col min="5891" max="5891" width="12.33203125" style="21" customWidth="1"/>
    <col min="5892" max="5892" width="11.6640625" style="21" customWidth="1"/>
    <col min="5893" max="5893" width="14.33203125" style="21" customWidth="1"/>
    <col min="5894" max="5894" width="17.6640625" style="21" customWidth="1"/>
    <col min="5895" max="5895" width="13.6640625" style="21" customWidth="1"/>
    <col min="5896" max="6141" width="9.33203125" style="21"/>
    <col min="6142" max="6142" width="11" style="21" customWidth="1"/>
    <col min="6143" max="6143" width="27.1640625" style="21" customWidth="1"/>
    <col min="6144" max="6144" width="22.1640625" style="21" customWidth="1"/>
    <col min="6145" max="6145" width="15.5" style="21" customWidth="1"/>
    <col min="6146" max="6146" width="13.83203125" style="21" customWidth="1"/>
    <col min="6147" max="6147" width="12.33203125" style="21" customWidth="1"/>
    <col min="6148" max="6148" width="11.6640625" style="21" customWidth="1"/>
    <col min="6149" max="6149" width="14.33203125" style="21" customWidth="1"/>
    <col min="6150" max="6150" width="17.6640625" style="21" customWidth="1"/>
    <col min="6151" max="6151" width="13.6640625" style="21" customWidth="1"/>
    <col min="6152" max="6397" width="9.33203125" style="21"/>
    <col min="6398" max="6398" width="11" style="21" customWidth="1"/>
    <col min="6399" max="6399" width="27.1640625" style="21" customWidth="1"/>
    <col min="6400" max="6400" width="22.1640625" style="21" customWidth="1"/>
    <col min="6401" max="6401" width="15.5" style="21" customWidth="1"/>
    <col min="6402" max="6402" width="13.83203125" style="21" customWidth="1"/>
    <col min="6403" max="6403" width="12.33203125" style="21" customWidth="1"/>
    <col min="6404" max="6404" width="11.6640625" style="21" customWidth="1"/>
    <col min="6405" max="6405" width="14.33203125" style="21" customWidth="1"/>
    <col min="6406" max="6406" width="17.6640625" style="21" customWidth="1"/>
    <col min="6407" max="6407" width="13.6640625" style="21" customWidth="1"/>
    <col min="6408" max="6653" width="9.33203125" style="21"/>
    <col min="6654" max="6654" width="11" style="21" customWidth="1"/>
    <col min="6655" max="6655" width="27.1640625" style="21" customWidth="1"/>
    <col min="6656" max="6656" width="22.1640625" style="21" customWidth="1"/>
    <col min="6657" max="6657" width="15.5" style="21" customWidth="1"/>
    <col min="6658" max="6658" width="13.83203125" style="21" customWidth="1"/>
    <col min="6659" max="6659" width="12.33203125" style="21" customWidth="1"/>
    <col min="6660" max="6660" width="11.6640625" style="21" customWidth="1"/>
    <col min="6661" max="6661" width="14.33203125" style="21" customWidth="1"/>
    <col min="6662" max="6662" width="17.6640625" style="21" customWidth="1"/>
    <col min="6663" max="6663" width="13.6640625" style="21" customWidth="1"/>
    <col min="6664" max="6909" width="9.33203125" style="21"/>
    <col min="6910" max="6910" width="11" style="21" customWidth="1"/>
    <col min="6911" max="6911" width="27.1640625" style="21" customWidth="1"/>
    <col min="6912" max="6912" width="22.1640625" style="21" customWidth="1"/>
    <col min="6913" max="6913" width="15.5" style="21" customWidth="1"/>
    <col min="6914" max="6914" width="13.83203125" style="21" customWidth="1"/>
    <col min="6915" max="6915" width="12.33203125" style="21" customWidth="1"/>
    <col min="6916" max="6916" width="11.6640625" style="21" customWidth="1"/>
    <col min="6917" max="6917" width="14.33203125" style="21" customWidth="1"/>
    <col min="6918" max="6918" width="17.6640625" style="21" customWidth="1"/>
    <col min="6919" max="6919" width="13.6640625" style="21" customWidth="1"/>
    <col min="6920" max="7165" width="9.33203125" style="21"/>
    <col min="7166" max="7166" width="11" style="21" customWidth="1"/>
    <col min="7167" max="7167" width="27.1640625" style="21" customWidth="1"/>
    <col min="7168" max="7168" width="22.1640625" style="21" customWidth="1"/>
    <col min="7169" max="7169" width="15.5" style="21" customWidth="1"/>
    <col min="7170" max="7170" width="13.83203125" style="21" customWidth="1"/>
    <col min="7171" max="7171" width="12.33203125" style="21" customWidth="1"/>
    <col min="7172" max="7172" width="11.6640625" style="21" customWidth="1"/>
    <col min="7173" max="7173" width="14.33203125" style="21" customWidth="1"/>
    <col min="7174" max="7174" width="17.6640625" style="21" customWidth="1"/>
    <col min="7175" max="7175" width="13.6640625" style="21" customWidth="1"/>
    <col min="7176" max="7421" width="9.33203125" style="21"/>
    <col min="7422" max="7422" width="11" style="21" customWidth="1"/>
    <col min="7423" max="7423" width="27.1640625" style="21" customWidth="1"/>
    <col min="7424" max="7424" width="22.1640625" style="21" customWidth="1"/>
    <col min="7425" max="7425" width="15.5" style="21" customWidth="1"/>
    <col min="7426" max="7426" width="13.83203125" style="21" customWidth="1"/>
    <col min="7427" max="7427" width="12.33203125" style="21" customWidth="1"/>
    <col min="7428" max="7428" width="11.6640625" style="21" customWidth="1"/>
    <col min="7429" max="7429" width="14.33203125" style="21" customWidth="1"/>
    <col min="7430" max="7430" width="17.6640625" style="21" customWidth="1"/>
    <col min="7431" max="7431" width="13.6640625" style="21" customWidth="1"/>
    <col min="7432" max="7677" width="9.33203125" style="21"/>
    <col min="7678" max="7678" width="11" style="21" customWidth="1"/>
    <col min="7679" max="7679" width="27.1640625" style="21" customWidth="1"/>
    <col min="7680" max="7680" width="22.1640625" style="21" customWidth="1"/>
    <col min="7681" max="7681" width="15.5" style="21" customWidth="1"/>
    <col min="7682" max="7682" width="13.83203125" style="21" customWidth="1"/>
    <col min="7683" max="7683" width="12.33203125" style="21" customWidth="1"/>
    <col min="7684" max="7684" width="11.6640625" style="21" customWidth="1"/>
    <col min="7685" max="7685" width="14.33203125" style="21" customWidth="1"/>
    <col min="7686" max="7686" width="17.6640625" style="21" customWidth="1"/>
    <col min="7687" max="7687" width="13.6640625" style="21" customWidth="1"/>
    <col min="7688" max="7933" width="9.33203125" style="21"/>
    <col min="7934" max="7934" width="11" style="21" customWidth="1"/>
    <col min="7935" max="7935" width="27.1640625" style="21" customWidth="1"/>
    <col min="7936" max="7936" width="22.1640625" style="21" customWidth="1"/>
    <col min="7937" max="7937" width="15.5" style="21" customWidth="1"/>
    <col min="7938" max="7938" width="13.83203125" style="21" customWidth="1"/>
    <col min="7939" max="7939" width="12.33203125" style="21" customWidth="1"/>
    <col min="7940" max="7940" width="11.6640625" style="21" customWidth="1"/>
    <col min="7941" max="7941" width="14.33203125" style="21" customWidth="1"/>
    <col min="7942" max="7942" width="17.6640625" style="21" customWidth="1"/>
    <col min="7943" max="7943" width="13.6640625" style="21" customWidth="1"/>
    <col min="7944" max="8189" width="9.33203125" style="21"/>
    <col min="8190" max="8190" width="11" style="21" customWidth="1"/>
    <col min="8191" max="8191" width="27.1640625" style="21" customWidth="1"/>
    <col min="8192" max="8192" width="22.1640625" style="21" customWidth="1"/>
    <col min="8193" max="8193" width="15.5" style="21" customWidth="1"/>
    <col min="8194" max="8194" width="13.83203125" style="21" customWidth="1"/>
    <col min="8195" max="8195" width="12.33203125" style="21" customWidth="1"/>
    <col min="8196" max="8196" width="11.6640625" style="21" customWidth="1"/>
    <col min="8197" max="8197" width="14.33203125" style="21" customWidth="1"/>
    <col min="8198" max="8198" width="17.6640625" style="21" customWidth="1"/>
    <col min="8199" max="8199" width="13.6640625" style="21" customWidth="1"/>
    <col min="8200" max="8445" width="9.33203125" style="21"/>
    <col min="8446" max="8446" width="11" style="21" customWidth="1"/>
    <col min="8447" max="8447" width="27.1640625" style="21" customWidth="1"/>
    <col min="8448" max="8448" width="22.1640625" style="21" customWidth="1"/>
    <col min="8449" max="8449" width="15.5" style="21" customWidth="1"/>
    <col min="8450" max="8450" width="13.83203125" style="21" customWidth="1"/>
    <col min="8451" max="8451" width="12.33203125" style="21" customWidth="1"/>
    <col min="8452" max="8452" width="11.6640625" style="21" customWidth="1"/>
    <col min="8453" max="8453" width="14.33203125" style="21" customWidth="1"/>
    <col min="8454" max="8454" width="17.6640625" style="21" customWidth="1"/>
    <col min="8455" max="8455" width="13.6640625" style="21" customWidth="1"/>
    <col min="8456" max="8701" width="9.33203125" style="21"/>
    <col min="8702" max="8702" width="11" style="21" customWidth="1"/>
    <col min="8703" max="8703" width="27.1640625" style="21" customWidth="1"/>
    <col min="8704" max="8704" width="22.1640625" style="21" customWidth="1"/>
    <col min="8705" max="8705" width="15.5" style="21" customWidth="1"/>
    <col min="8706" max="8706" width="13.83203125" style="21" customWidth="1"/>
    <col min="8707" max="8707" width="12.33203125" style="21" customWidth="1"/>
    <col min="8708" max="8708" width="11.6640625" style="21" customWidth="1"/>
    <col min="8709" max="8709" width="14.33203125" style="21" customWidth="1"/>
    <col min="8710" max="8710" width="17.6640625" style="21" customWidth="1"/>
    <col min="8711" max="8711" width="13.6640625" style="21" customWidth="1"/>
    <col min="8712" max="8957" width="9.33203125" style="21"/>
    <col min="8958" max="8958" width="11" style="21" customWidth="1"/>
    <col min="8959" max="8959" width="27.1640625" style="21" customWidth="1"/>
    <col min="8960" max="8960" width="22.1640625" style="21" customWidth="1"/>
    <col min="8961" max="8961" width="15.5" style="21" customWidth="1"/>
    <col min="8962" max="8962" width="13.83203125" style="21" customWidth="1"/>
    <col min="8963" max="8963" width="12.33203125" style="21" customWidth="1"/>
    <col min="8964" max="8964" width="11.6640625" style="21" customWidth="1"/>
    <col min="8965" max="8965" width="14.33203125" style="21" customWidth="1"/>
    <col min="8966" max="8966" width="17.6640625" style="21" customWidth="1"/>
    <col min="8967" max="8967" width="13.6640625" style="21" customWidth="1"/>
    <col min="8968" max="9213" width="9.33203125" style="21"/>
    <col min="9214" max="9214" width="11" style="21" customWidth="1"/>
    <col min="9215" max="9215" width="27.1640625" style="21" customWidth="1"/>
    <col min="9216" max="9216" width="22.1640625" style="21" customWidth="1"/>
    <col min="9217" max="9217" width="15.5" style="21" customWidth="1"/>
    <col min="9218" max="9218" width="13.83203125" style="21" customWidth="1"/>
    <col min="9219" max="9219" width="12.33203125" style="21" customWidth="1"/>
    <col min="9220" max="9220" width="11.6640625" style="21" customWidth="1"/>
    <col min="9221" max="9221" width="14.33203125" style="21" customWidth="1"/>
    <col min="9222" max="9222" width="17.6640625" style="21" customWidth="1"/>
    <col min="9223" max="9223" width="13.6640625" style="21" customWidth="1"/>
    <col min="9224" max="9469" width="9.33203125" style="21"/>
    <col min="9470" max="9470" width="11" style="21" customWidth="1"/>
    <col min="9471" max="9471" width="27.1640625" style="21" customWidth="1"/>
    <col min="9472" max="9472" width="22.1640625" style="21" customWidth="1"/>
    <col min="9473" max="9473" width="15.5" style="21" customWidth="1"/>
    <col min="9474" max="9474" width="13.83203125" style="21" customWidth="1"/>
    <col min="9475" max="9475" width="12.33203125" style="21" customWidth="1"/>
    <col min="9476" max="9476" width="11.6640625" style="21" customWidth="1"/>
    <col min="9477" max="9477" width="14.33203125" style="21" customWidth="1"/>
    <col min="9478" max="9478" width="17.6640625" style="21" customWidth="1"/>
    <col min="9479" max="9479" width="13.6640625" style="21" customWidth="1"/>
    <col min="9480" max="9725" width="9.33203125" style="21"/>
    <col min="9726" max="9726" width="11" style="21" customWidth="1"/>
    <col min="9727" max="9727" width="27.1640625" style="21" customWidth="1"/>
    <col min="9728" max="9728" width="22.1640625" style="21" customWidth="1"/>
    <col min="9729" max="9729" width="15.5" style="21" customWidth="1"/>
    <col min="9730" max="9730" width="13.83203125" style="21" customWidth="1"/>
    <col min="9731" max="9731" width="12.33203125" style="21" customWidth="1"/>
    <col min="9732" max="9732" width="11.6640625" style="21" customWidth="1"/>
    <col min="9733" max="9733" width="14.33203125" style="21" customWidth="1"/>
    <col min="9734" max="9734" width="17.6640625" style="21" customWidth="1"/>
    <col min="9735" max="9735" width="13.6640625" style="21" customWidth="1"/>
    <col min="9736" max="9981" width="9.33203125" style="21"/>
    <col min="9982" max="9982" width="11" style="21" customWidth="1"/>
    <col min="9983" max="9983" width="27.1640625" style="21" customWidth="1"/>
    <col min="9984" max="9984" width="22.1640625" style="21" customWidth="1"/>
    <col min="9985" max="9985" width="15.5" style="21" customWidth="1"/>
    <col min="9986" max="9986" width="13.83203125" style="21" customWidth="1"/>
    <col min="9987" max="9987" width="12.33203125" style="21" customWidth="1"/>
    <col min="9988" max="9988" width="11.6640625" style="21" customWidth="1"/>
    <col min="9989" max="9989" width="14.33203125" style="21" customWidth="1"/>
    <col min="9990" max="9990" width="17.6640625" style="21" customWidth="1"/>
    <col min="9991" max="9991" width="13.6640625" style="21" customWidth="1"/>
    <col min="9992" max="10237" width="9.33203125" style="21"/>
    <col min="10238" max="10238" width="11" style="21" customWidth="1"/>
    <col min="10239" max="10239" width="27.1640625" style="21" customWidth="1"/>
    <col min="10240" max="10240" width="22.1640625" style="21" customWidth="1"/>
    <col min="10241" max="10241" width="15.5" style="21" customWidth="1"/>
    <col min="10242" max="10242" width="13.83203125" style="21" customWidth="1"/>
    <col min="10243" max="10243" width="12.33203125" style="21" customWidth="1"/>
    <col min="10244" max="10244" width="11.6640625" style="21" customWidth="1"/>
    <col min="10245" max="10245" width="14.33203125" style="21" customWidth="1"/>
    <col min="10246" max="10246" width="17.6640625" style="21" customWidth="1"/>
    <col min="10247" max="10247" width="13.6640625" style="21" customWidth="1"/>
    <col min="10248" max="10493" width="9.33203125" style="21"/>
    <col min="10494" max="10494" width="11" style="21" customWidth="1"/>
    <col min="10495" max="10495" width="27.1640625" style="21" customWidth="1"/>
    <col min="10496" max="10496" width="22.1640625" style="21" customWidth="1"/>
    <col min="10497" max="10497" width="15.5" style="21" customWidth="1"/>
    <col min="10498" max="10498" width="13.83203125" style="21" customWidth="1"/>
    <col min="10499" max="10499" width="12.33203125" style="21" customWidth="1"/>
    <col min="10500" max="10500" width="11.6640625" style="21" customWidth="1"/>
    <col min="10501" max="10501" width="14.33203125" style="21" customWidth="1"/>
    <col min="10502" max="10502" width="17.6640625" style="21" customWidth="1"/>
    <col min="10503" max="10503" width="13.6640625" style="21" customWidth="1"/>
    <col min="10504" max="10749" width="9.33203125" style="21"/>
    <col min="10750" max="10750" width="11" style="21" customWidth="1"/>
    <col min="10751" max="10751" width="27.1640625" style="21" customWidth="1"/>
    <col min="10752" max="10752" width="22.1640625" style="21" customWidth="1"/>
    <col min="10753" max="10753" width="15.5" style="21" customWidth="1"/>
    <col min="10754" max="10754" width="13.83203125" style="21" customWidth="1"/>
    <col min="10755" max="10755" width="12.33203125" style="21" customWidth="1"/>
    <col min="10756" max="10756" width="11.6640625" style="21" customWidth="1"/>
    <col min="10757" max="10757" width="14.33203125" style="21" customWidth="1"/>
    <col min="10758" max="10758" width="17.6640625" style="21" customWidth="1"/>
    <col min="10759" max="10759" width="13.6640625" style="21" customWidth="1"/>
    <col min="10760" max="11005" width="9.33203125" style="21"/>
    <col min="11006" max="11006" width="11" style="21" customWidth="1"/>
    <col min="11007" max="11007" width="27.1640625" style="21" customWidth="1"/>
    <col min="11008" max="11008" width="22.1640625" style="21" customWidth="1"/>
    <col min="11009" max="11009" width="15.5" style="21" customWidth="1"/>
    <col min="11010" max="11010" width="13.83203125" style="21" customWidth="1"/>
    <col min="11011" max="11011" width="12.33203125" style="21" customWidth="1"/>
    <col min="11012" max="11012" width="11.6640625" style="21" customWidth="1"/>
    <col min="11013" max="11013" width="14.33203125" style="21" customWidth="1"/>
    <col min="11014" max="11014" width="17.6640625" style="21" customWidth="1"/>
    <col min="11015" max="11015" width="13.6640625" style="21" customWidth="1"/>
    <col min="11016" max="11261" width="9.33203125" style="21"/>
    <col min="11262" max="11262" width="11" style="21" customWidth="1"/>
    <col min="11263" max="11263" width="27.1640625" style="21" customWidth="1"/>
    <col min="11264" max="11264" width="22.1640625" style="21" customWidth="1"/>
    <col min="11265" max="11265" width="15.5" style="21" customWidth="1"/>
    <col min="11266" max="11266" width="13.83203125" style="21" customWidth="1"/>
    <col min="11267" max="11267" width="12.33203125" style="21" customWidth="1"/>
    <col min="11268" max="11268" width="11.6640625" style="21" customWidth="1"/>
    <col min="11269" max="11269" width="14.33203125" style="21" customWidth="1"/>
    <col min="11270" max="11270" width="17.6640625" style="21" customWidth="1"/>
    <col min="11271" max="11271" width="13.6640625" style="21" customWidth="1"/>
    <col min="11272" max="11517" width="9.33203125" style="21"/>
    <col min="11518" max="11518" width="11" style="21" customWidth="1"/>
    <col min="11519" max="11519" width="27.1640625" style="21" customWidth="1"/>
    <col min="11520" max="11520" width="22.1640625" style="21" customWidth="1"/>
    <col min="11521" max="11521" width="15.5" style="21" customWidth="1"/>
    <col min="11522" max="11522" width="13.83203125" style="21" customWidth="1"/>
    <col min="11523" max="11523" width="12.33203125" style="21" customWidth="1"/>
    <col min="11524" max="11524" width="11.6640625" style="21" customWidth="1"/>
    <col min="11525" max="11525" width="14.33203125" style="21" customWidth="1"/>
    <col min="11526" max="11526" width="17.6640625" style="21" customWidth="1"/>
    <col min="11527" max="11527" width="13.6640625" style="21" customWidth="1"/>
    <col min="11528" max="11773" width="9.33203125" style="21"/>
    <col min="11774" max="11774" width="11" style="21" customWidth="1"/>
    <col min="11775" max="11775" width="27.1640625" style="21" customWidth="1"/>
    <col min="11776" max="11776" width="22.1640625" style="21" customWidth="1"/>
    <col min="11777" max="11777" width="15.5" style="21" customWidth="1"/>
    <col min="11778" max="11778" width="13.83203125" style="21" customWidth="1"/>
    <col min="11779" max="11779" width="12.33203125" style="21" customWidth="1"/>
    <col min="11780" max="11780" width="11.6640625" style="21" customWidth="1"/>
    <col min="11781" max="11781" width="14.33203125" style="21" customWidth="1"/>
    <col min="11782" max="11782" width="17.6640625" style="21" customWidth="1"/>
    <col min="11783" max="11783" width="13.6640625" style="21" customWidth="1"/>
    <col min="11784" max="12029" width="9.33203125" style="21"/>
    <col min="12030" max="12030" width="11" style="21" customWidth="1"/>
    <col min="12031" max="12031" width="27.1640625" style="21" customWidth="1"/>
    <col min="12032" max="12032" width="22.1640625" style="21" customWidth="1"/>
    <col min="12033" max="12033" width="15.5" style="21" customWidth="1"/>
    <col min="12034" max="12034" width="13.83203125" style="21" customWidth="1"/>
    <col min="12035" max="12035" width="12.33203125" style="21" customWidth="1"/>
    <col min="12036" max="12036" width="11.6640625" style="21" customWidth="1"/>
    <col min="12037" max="12037" width="14.33203125" style="21" customWidth="1"/>
    <col min="12038" max="12038" width="17.6640625" style="21" customWidth="1"/>
    <col min="12039" max="12039" width="13.6640625" style="21" customWidth="1"/>
    <col min="12040" max="12285" width="9.33203125" style="21"/>
    <col min="12286" max="12286" width="11" style="21" customWidth="1"/>
    <col min="12287" max="12287" width="27.1640625" style="21" customWidth="1"/>
    <col min="12288" max="12288" width="22.1640625" style="21" customWidth="1"/>
    <col min="12289" max="12289" width="15.5" style="21" customWidth="1"/>
    <col min="12290" max="12290" width="13.83203125" style="21" customWidth="1"/>
    <col min="12291" max="12291" width="12.33203125" style="21" customWidth="1"/>
    <col min="12292" max="12292" width="11.6640625" style="21" customWidth="1"/>
    <col min="12293" max="12293" width="14.33203125" style="21" customWidth="1"/>
    <col min="12294" max="12294" width="17.6640625" style="21" customWidth="1"/>
    <col min="12295" max="12295" width="13.6640625" style="21" customWidth="1"/>
    <col min="12296" max="12541" width="9.33203125" style="21"/>
    <col min="12542" max="12542" width="11" style="21" customWidth="1"/>
    <col min="12543" max="12543" width="27.1640625" style="21" customWidth="1"/>
    <col min="12544" max="12544" width="22.1640625" style="21" customWidth="1"/>
    <col min="12545" max="12545" width="15.5" style="21" customWidth="1"/>
    <col min="12546" max="12546" width="13.83203125" style="21" customWidth="1"/>
    <col min="12547" max="12547" width="12.33203125" style="21" customWidth="1"/>
    <col min="12548" max="12548" width="11.6640625" style="21" customWidth="1"/>
    <col min="12549" max="12549" width="14.33203125" style="21" customWidth="1"/>
    <col min="12550" max="12550" width="17.6640625" style="21" customWidth="1"/>
    <col min="12551" max="12551" width="13.6640625" style="21" customWidth="1"/>
    <col min="12552" max="12797" width="9.33203125" style="21"/>
    <col min="12798" max="12798" width="11" style="21" customWidth="1"/>
    <col min="12799" max="12799" width="27.1640625" style="21" customWidth="1"/>
    <col min="12800" max="12800" width="22.1640625" style="21" customWidth="1"/>
    <col min="12801" max="12801" width="15.5" style="21" customWidth="1"/>
    <col min="12802" max="12802" width="13.83203125" style="21" customWidth="1"/>
    <col min="12803" max="12803" width="12.33203125" style="21" customWidth="1"/>
    <col min="12804" max="12804" width="11.6640625" style="21" customWidth="1"/>
    <col min="12805" max="12805" width="14.33203125" style="21" customWidth="1"/>
    <col min="12806" max="12806" width="17.6640625" style="21" customWidth="1"/>
    <col min="12807" max="12807" width="13.6640625" style="21" customWidth="1"/>
    <col min="12808" max="13053" width="9.33203125" style="21"/>
    <col min="13054" max="13054" width="11" style="21" customWidth="1"/>
    <col min="13055" max="13055" width="27.1640625" style="21" customWidth="1"/>
    <col min="13056" max="13056" width="22.1640625" style="21" customWidth="1"/>
    <col min="13057" max="13057" width="15.5" style="21" customWidth="1"/>
    <col min="13058" max="13058" width="13.83203125" style="21" customWidth="1"/>
    <col min="13059" max="13059" width="12.33203125" style="21" customWidth="1"/>
    <col min="13060" max="13060" width="11.6640625" style="21" customWidth="1"/>
    <col min="13061" max="13061" width="14.33203125" style="21" customWidth="1"/>
    <col min="13062" max="13062" width="17.6640625" style="21" customWidth="1"/>
    <col min="13063" max="13063" width="13.6640625" style="21" customWidth="1"/>
    <col min="13064" max="13309" width="9.33203125" style="21"/>
    <col min="13310" max="13310" width="11" style="21" customWidth="1"/>
    <col min="13311" max="13311" width="27.1640625" style="21" customWidth="1"/>
    <col min="13312" max="13312" width="22.1640625" style="21" customWidth="1"/>
    <col min="13313" max="13313" width="15.5" style="21" customWidth="1"/>
    <col min="13314" max="13314" width="13.83203125" style="21" customWidth="1"/>
    <col min="13315" max="13315" width="12.33203125" style="21" customWidth="1"/>
    <col min="13316" max="13316" width="11.6640625" style="21" customWidth="1"/>
    <col min="13317" max="13317" width="14.33203125" style="21" customWidth="1"/>
    <col min="13318" max="13318" width="17.6640625" style="21" customWidth="1"/>
    <col min="13319" max="13319" width="13.6640625" style="21" customWidth="1"/>
    <col min="13320" max="13565" width="9.33203125" style="21"/>
    <col min="13566" max="13566" width="11" style="21" customWidth="1"/>
    <col min="13567" max="13567" width="27.1640625" style="21" customWidth="1"/>
    <col min="13568" max="13568" width="22.1640625" style="21" customWidth="1"/>
    <col min="13569" max="13569" width="15.5" style="21" customWidth="1"/>
    <col min="13570" max="13570" width="13.83203125" style="21" customWidth="1"/>
    <col min="13571" max="13571" width="12.33203125" style="21" customWidth="1"/>
    <col min="13572" max="13572" width="11.6640625" style="21" customWidth="1"/>
    <col min="13573" max="13573" width="14.33203125" style="21" customWidth="1"/>
    <col min="13574" max="13574" width="17.6640625" style="21" customWidth="1"/>
    <col min="13575" max="13575" width="13.6640625" style="21" customWidth="1"/>
    <col min="13576" max="13821" width="9.33203125" style="21"/>
    <col min="13822" max="13822" width="11" style="21" customWidth="1"/>
    <col min="13823" max="13823" width="27.1640625" style="21" customWidth="1"/>
    <col min="13824" max="13824" width="22.1640625" style="21" customWidth="1"/>
    <col min="13825" max="13825" width="15.5" style="21" customWidth="1"/>
    <col min="13826" max="13826" width="13.83203125" style="21" customWidth="1"/>
    <col min="13827" max="13827" width="12.33203125" style="21" customWidth="1"/>
    <col min="13828" max="13828" width="11.6640625" style="21" customWidth="1"/>
    <col min="13829" max="13829" width="14.33203125" style="21" customWidth="1"/>
    <col min="13830" max="13830" width="17.6640625" style="21" customWidth="1"/>
    <col min="13831" max="13831" width="13.6640625" style="21" customWidth="1"/>
    <col min="13832" max="14077" width="9.33203125" style="21"/>
    <col min="14078" max="14078" width="11" style="21" customWidth="1"/>
    <col min="14079" max="14079" width="27.1640625" style="21" customWidth="1"/>
    <col min="14080" max="14080" width="22.1640625" style="21" customWidth="1"/>
    <col min="14081" max="14081" width="15.5" style="21" customWidth="1"/>
    <col min="14082" max="14082" width="13.83203125" style="21" customWidth="1"/>
    <col min="14083" max="14083" width="12.33203125" style="21" customWidth="1"/>
    <col min="14084" max="14084" width="11.6640625" style="21" customWidth="1"/>
    <col min="14085" max="14085" width="14.33203125" style="21" customWidth="1"/>
    <col min="14086" max="14086" width="17.6640625" style="21" customWidth="1"/>
    <col min="14087" max="14087" width="13.6640625" style="21" customWidth="1"/>
    <col min="14088" max="14333" width="9.33203125" style="21"/>
    <col min="14334" max="14334" width="11" style="21" customWidth="1"/>
    <col min="14335" max="14335" width="27.1640625" style="21" customWidth="1"/>
    <col min="14336" max="14336" width="22.1640625" style="21" customWidth="1"/>
    <col min="14337" max="14337" width="15.5" style="21" customWidth="1"/>
    <col min="14338" max="14338" width="13.83203125" style="21" customWidth="1"/>
    <col min="14339" max="14339" width="12.33203125" style="21" customWidth="1"/>
    <col min="14340" max="14340" width="11.6640625" style="21" customWidth="1"/>
    <col min="14341" max="14341" width="14.33203125" style="21" customWidth="1"/>
    <col min="14342" max="14342" width="17.6640625" style="21" customWidth="1"/>
    <col min="14343" max="14343" width="13.6640625" style="21" customWidth="1"/>
    <col min="14344" max="14589" width="9.33203125" style="21"/>
    <col min="14590" max="14590" width="11" style="21" customWidth="1"/>
    <col min="14591" max="14591" width="27.1640625" style="21" customWidth="1"/>
    <col min="14592" max="14592" width="22.1640625" style="21" customWidth="1"/>
    <col min="14593" max="14593" width="15.5" style="21" customWidth="1"/>
    <col min="14594" max="14594" width="13.83203125" style="21" customWidth="1"/>
    <col min="14595" max="14595" width="12.33203125" style="21" customWidth="1"/>
    <col min="14596" max="14596" width="11.6640625" style="21" customWidth="1"/>
    <col min="14597" max="14597" width="14.33203125" style="21" customWidth="1"/>
    <col min="14598" max="14598" width="17.6640625" style="21" customWidth="1"/>
    <col min="14599" max="14599" width="13.6640625" style="21" customWidth="1"/>
    <col min="14600" max="14845" width="9.33203125" style="21"/>
    <col min="14846" max="14846" width="11" style="21" customWidth="1"/>
    <col min="14847" max="14847" width="27.1640625" style="21" customWidth="1"/>
    <col min="14848" max="14848" width="22.1640625" style="21" customWidth="1"/>
    <col min="14849" max="14849" width="15.5" style="21" customWidth="1"/>
    <col min="14850" max="14850" width="13.83203125" style="21" customWidth="1"/>
    <col min="14851" max="14851" width="12.33203125" style="21" customWidth="1"/>
    <col min="14852" max="14852" width="11.6640625" style="21" customWidth="1"/>
    <col min="14853" max="14853" width="14.33203125" style="21" customWidth="1"/>
    <col min="14854" max="14854" width="17.6640625" style="21" customWidth="1"/>
    <col min="14855" max="14855" width="13.6640625" style="21" customWidth="1"/>
    <col min="14856" max="15101" width="9.33203125" style="21"/>
    <col min="15102" max="15102" width="11" style="21" customWidth="1"/>
    <col min="15103" max="15103" width="27.1640625" style="21" customWidth="1"/>
    <col min="15104" max="15104" width="22.1640625" style="21" customWidth="1"/>
    <col min="15105" max="15105" width="15.5" style="21" customWidth="1"/>
    <col min="15106" max="15106" width="13.83203125" style="21" customWidth="1"/>
    <col min="15107" max="15107" width="12.33203125" style="21" customWidth="1"/>
    <col min="15108" max="15108" width="11.6640625" style="21" customWidth="1"/>
    <col min="15109" max="15109" width="14.33203125" style="21" customWidth="1"/>
    <col min="15110" max="15110" width="17.6640625" style="21" customWidth="1"/>
    <col min="15111" max="15111" width="13.6640625" style="21" customWidth="1"/>
    <col min="15112" max="15357" width="9.33203125" style="21"/>
    <col min="15358" max="15358" width="11" style="21" customWidth="1"/>
    <col min="15359" max="15359" width="27.1640625" style="21" customWidth="1"/>
    <col min="15360" max="15360" width="22.1640625" style="21" customWidth="1"/>
    <col min="15361" max="15361" width="15.5" style="21" customWidth="1"/>
    <col min="15362" max="15362" width="13.83203125" style="21" customWidth="1"/>
    <col min="15363" max="15363" width="12.33203125" style="21" customWidth="1"/>
    <col min="15364" max="15364" width="11.6640625" style="21" customWidth="1"/>
    <col min="15365" max="15365" width="14.33203125" style="21" customWidth="1"/>
    <col min="15366" max="15366" width="17.6640625" style="21" customWidth="1"/>
    <col min="15367" max="15367" width="13.6640625" style="21" customWidth="1"/>
    <col min="15368" max="15613" width="9.33203125" style="21"/>
    <col min="15614" max="15614" width="11" style="21" customWidth="1"/>
    <col min="15615" max="15615" width="27.1640625" style="21" customWidth="1"/>
    <col min="15616" max="15616" width="22.1640625" style="21" customWidth="1"/>
    <col min="15617" max="15617" width="15.5" style="21" customWidth="1"/>
    <col min="15618" max="15618" width="13.83203125" style="21" customWidth="1"/>
    <col min="15619" max="15619" width="12.33203125" style="21" customWidth="1"/>
    <col min="15620" max="15620" width="11.6640625" style="21" customWidth="1"/>
    <col min="15621" max="15621" width="14.33203125" style="21" customWidth="1"/>
    <col min="15622" max="15622" width="17.6640625" style="21" customWidth="1"/>
    <col min="15623" max="15623" width="13.6640625" style="21" customWidth="1"/>
    <col min="15624" max="15869" width="9.33203125" style="21"/>
    <col min="15870" max="15870" width="11" style="21" customWidth="1"/>
    <col min="15871" max="15871" width="27.1640625" style="21" customWidth="1"/>
    <col min="15872" max="15872" width="22.1640625" style="21" customWidth="1"/>
    <col min="15873" max="15873" width="15.5" style="21" customWidth="1"/>
    <col min="15874" max="15874" width="13.83203125" style="21" customWidth="1"/>
    <col min="15875" max="15875" width="12.33203125" style="21" customWidth="1"/>
    <col min="15876" max="15876" width="11.6640625" style="21" customWidth="1"/>
    <col min="15877" max="15877" width="14.33203125" style="21" customWidth="1"/>
    <col min="15878" max="15878" width="17.6640625" style="21" customWidth="1"/>
    <col min="15879" max="15879" width="13.6640625" style="21" customWidth="1"/>
    <col min="15880" max="15910" width="9.33203125" style="21"/>
    <col min="15911" max="15911" width="11" style="21" customWidth="1"/>
    <col min="15912" max="15912" width="27.1640625" style="21" customWidth="1"/>
    <col min="15913" max="15913" width="22.1640625" style="21" customWidth="1"/>
    <col min="15914" max="15914" width="15.5" style="21" customWidth="1"/>
    <col min="15915" max="15915" width="13.83203125" style="21" customWidth="1"/>
    <col min="15916" max="15916" width="12.33203125" style="21" customWidth="1"/>
    <col min="15917" max="15917" width="11.6640625" style="21" customWidth="1"/>
    <col min="15918" max="15918" width="14.33203125" style="21" customWidth="1"/>
    <col min="15919" max="15919" width="17.6640625" style="21" customWidth="1"/>
    <col min="15920" max="15920" width="13.6640625" style="21" customWidth="1"/>
    <col min="15921" max="16384" width="9.33203125" style="21"/>
  </cols>
  <sheetData>
    <row r="3" spans="1:7" x14ac:dyDescent="0.2">
      <c r="F3" s="93"/>
      <c r="G3" s="93"/>
    </row>
    <row r="4" spans="1:7" ht="28.5" customHeight="1" x14ac:dyDescent="0.2"/>
    <row r="5" spans="1:7" ht="48" customHeight="1" x14ac:dyDescent="0.25">
      <c r="A5" s="94" t="s">
        <v>148</v>
      </c>
      <c r="B5" s="95"/>
      <c r="C5" s="95"/>
      <c r="D5" s="95"/>
      <c r="E5" s="95"/>
      <c r="F5" s="95"/>
      <c r="G5" s="95"/>
    </row>
    <row r="6" spans="1:7" x14ac:dyDescent="0.2">
      <c r="A6" s="29"/>
      <c r="B6" s="44"/>
      <c r="C6" s="44"/>
      <c r="D6" s="44"/>
      <c r="E6" s="44"/>
      <c r="F6" s="44"/>
      <c r="G6" s="44"/>
    </row>
    <row r="7" spans="1:7" x14ac:dyDescent="0.2">
      <c r="A7" s="44"/>
      <c r="B7" s="45" t="s">
        <v>150</v>
      </c>
      <c r="C7" s="46"/>
      <c r="D7" s="46"/>
      <c r="E7" s="47" t="s">
        <v>151</v>
      </c>
      <c r="F7" s="44"/>
      <c r="G7" s="44"/>
    </row>
    <row r="8" spans="1:7" x14ac:dyDescent="0.2">
      <c r="A8" s="44"/>
      <c r="B8" s="44"/>
      <c r="C8" s="44"/>
      <c r="D8" s="44"/>
      <c r="E8" s="44"/>
      <c r="F8" s="44"/>
      <c r="G8" s="44"/>
    </row>
    <row r="9" spans="1:7" ht="15" customHeight="1" x14ac:dyDescent="0.2">
      <c r="B9" s="51"/>
      <c r="C9" s="71" t="s">
        <v>156</v>
      </c>
      <c r="D9" s="72"/>
      <c r="E9" s="51"/>
      <c r="F9" s="51"/>
      <c r="G9" s="51"/>
    </row>
    <row r="10" spans="1:7" x14ac:dyDescent="0.2">
      <c r="A10" s="22"/>
      <c r="B10" s="22"/>
      <c r="C10" s="22"/>
      <c r="D10" s="22"/>
      <c r="E10" s="22"/>
      <c r="F10" s="22"/>
      <c r="G10" s="22"/>
    </row>
    <row r="11" spans="1:7" x14ac:dyDescent="0.2">
      <c r="A11" s="96" t="s">
        <v>135</v>
      </c>
      <c r="B11" s="96"/>
      <c r="C11" s="96"/>
      <c r="D11" s="96"/>
      <c r="E11" s="96"/>
    </row>
    <row r="12" spans="1:7" x14ac:dyDescent="0.2">
      <c r="A12" s="91" t="s">
        <v>126</v>
      </c>
      <c r="B12" s="91"/>
      <c r="C12" s="92"/>
      <c r="D12" s="92"/>
      <c r="E12" s="92"/>
      <c r="F12" s="92"/>
      <c r="G12" s="92"/>
    </row>
    <row r="13" spans="1:7" ht="27" customHeight="1" x14ac:dyDescent="0.2">
      <c r="A13" s="91" t="s">
        <v>125</v>
      </c>
      <c r="B13" s="91"/>
      <c r="C13" s="97"/>
      <c r="D13" s="97"/>
      <c r="E13" s="97"/>
      <c r="F13" s="97"/>
      <c r="G13" s="97"/>
    </row>
    <row r="14" spans="1:7" x14ac:dyDescent="0.2">
      <c r="A14" s="98"/>
      <c r="B14" s="98"/>
      <c r="C14" s="98"/>
      <c r="D14" s="98"/>
      <c r="E14" s="98"/>
      <c r="F14" s="24"/>
      <c r="G14" s="22"/>
    </row>
    <row r="15" spans="1:7" ht="8.25" customHeight="1" x14ac:dyDescent="0.2">
      <c r="A15" s="7"/>
      <c r="B15" s="7"/>
      <c r="C15" s="7"/>
      <c r="D15" s="8"/>
      <c r="E15" s="8"/>
      <c r="F15" s="8"/>
    </row>
    <row r="16" spans="1:7" x14ac:dyDescent="0.2">
      <c r="A16" s="96" t="s">
        <v>136</v>
      </c>
      <c r="B16" s="96"/>
      <c r="C16" s="96"/>
      <c r="D16" s="96"/>
      <c r="E16" s="96"/>
    </row>
    <row r="17" spans="1:7" x14ac:dyDescent="0.2">
      <c r="A17" s="42"/>
      <c r="B17" s="42"/>
      <c r="C17" s="42"/>
      <c r="D17" s="42"/>
      <c r="E17" s="42"/>
    </row>
    <row r="18" spans="1:7" s="25" customFormat="1" ht="12.75" customHeight="1" x14ac:dyDescent="0.2">
      <c r="A18" s="99" t="s">
        <v>127</v>
      </c>
      <c r="B18" s="99" t="s">
        <v>128</v>
      </c>
      <c r="C18" s="99" t="s">
        <v>129</v>
      </c>
      <c r="D18" s="99" t="s">
        <v>133</v>
      </c>
      <c r="E18" s="99" t="s">
        <v>134</v>
      </c>
      <c r="F18" s="99" t="s">
        <v>1</v>
      </c>
      <c r="G18" s="99" t="s">
        <v>130</v>
      </c>
    </row>
    <row r="19" spans="1:7" s="25" customFormat="1" ht="14.25" customHeight="1" x14ac:dyDescent="0.2">
      <c r="A19" s="99"/>
      <c r="B19" s="99"/>
      <c r="C19" s="99"/>
      <c r="D19" s="99"/>
      <c r="E19" s="99"/>
      <c r="F19" s="99"/>
      <c r="G19" s="99"/>
    </row>
    <row r="20" spans="1:7" s="25" customFormat="1" ht="54.75" customHeight="1" x14ac:dyDescent="0.2">
      <c r="A20" s="99"/>
      <c r="B20" s="99"/>
      <c r="C20" s="99"/>
      <c r="D20" s="99"/>
      <c r="E20" s="99"/>
      <c r="F20" s="99"/>
      <c r="G20" s="99"/>
    </row>
    <row r="21" spans="1:7" ht="15" customHeight="1" x14ac:dyDescent="0.2">
      <c r="A21" s="5">
        <v>1</v>
      </c>
      <c r="B21" s="5">
        <v>2</v>
      </c>
      <c r="C21" s="5">
        <v>3</v>
      </c>
      <c r="D21" s="5">
        <v>4</v>
      </c>
      <c r="E21" s="5">
        <v>5</v>
      </c>
      <c r="F21" s="5">
        <v>6</v>
      </c>
      <c r="G21" s="43" t="s">
        <v>132</v>
      </c>
    </row>
    <row r="22" spans="1:7" s="26" customFormat="1" x14ac:dyDescent="0.2">
      <c r="A22" s="35"/>
      <c r="B22" s="1"/>
      <c r="C22" s="1"/>
      <c r="D22" s="36"/>
      <c r="E22" s="2"/>
      <c r="F22" s="37">
        <f>IFERROR(VLOOKUP(D22,'3 priedas FĮ dydžiai'!$B$8:$S$60,18,0),0)</f>
        <v>0</v>
      </c>
      <c r="G22" s="40">
        <f>E22*F22</f>
        <v>0</v>
      </c>
    </row>
    <row r="23" spans="1:7" x14ac:dyDescent="0.2">
      <c r="A23" s="38"/>
      <c r="B23" s="3"/>
      <c r="C23" s="3"/>
      <c r="D23" s="36"/>
      <c r="E23" s="4"/>
      <c r="F23" s="37">
        <f>IFERROR(VLOOKUP(D23,'3 priedas FĮ dydžiai'!$B$8:$S$60,18,0),0)</f>
        <v>0</v>
      </c>
      <c r="G23" s="40">
        <f t="shared" ref="G23:G44" si="0">E23*F23</f>
        <v>0</v>
      </c>
    </row>
    <row r="24" spans="1:7" x14ac:dyDescent="0.2">
      <c r="A24" s="38"/>
      <c r="B24" s="3"/>
      <c r="C24" s="3"/>
      <c r="D24" s="36"/>
      <c r="E24" s="4"/>
      <c r="F24" s="37">
        <f>IFERROR(VLOOKUP(D24,'3 priedas FĮ dydžiai'!$B$8:$S$60,18,0),0)</f>
        <v>0</v>
      </c>
      <c r="G24" s="40">
        <f t="shared" si="0"/>
        <v>0</v>
      </c>
    </row>
    <row r="25" spans="1:7" x14ac:dyDescent="0.2">
      <c r="A25" s="38"/>
      <c r="B25" s="3"/>
      <c r="C25" s="3"/>
      <c r="D25" s="36"/>
      <c r="E25" s="4"/>
      <c r="F25" s="37">
        <f>IFERROR(VLOOKUP(D25,'3 priedas FĮ dydžiai'!$B$8:$S$60,18,0),0)</f>
        <v>0</v>
      </c>
      <c r="G25" s="40">
        <f t="shared" si="0"/>
        <v>0</v>
      </c>
    </row>
    <row r="26" spans="1:7" x14ac:dyDescent="0.2">
      <c r="A26" s="38"/>
      <c r="B26" s="3"/>
      <c r="C26" s="3"/>
      <c r="D26" s="36"/>
      <c r="E26" s="4"/>
      <c r="F26" s="37">
        <f>IFERROR(VLOOKUP(D26,'3 priedas FĮ dydžiai'!$B$8:$S$60,18,0),0)</f>
        <v>0</v>
      </c>
      <c r="G26" s="40">
        <f t="shared" si="0"/>
        <v>0</v>
      </c>
    </row>
    <row r="27" spans="1:7" x14ac:dyDescent="0.2">
      <c r="A27" s="38"/>
      <c r="B27" s="3"/>
      <c r="C27" s="3"/>
      <c r="D27" s="36"/>
      <c r="E27" s="4"/>
      <c r="F27" s="37">
        <f>IFERROR(VLOOKUP(D27,'3 priedas FĮ dydžiai'!$B$8:$S$60,18,0),0)</f>
        <v>0</v>
      </c>
      <c r="G27" s="40">
        <f t="shared" si="0"/>
        <v>0</v>
      </c>
    </row>
    <row r="28" spans="1:7" x14ac:dyDescent="0.2">
      <c r="A28" s="38"/>
      <c r="B28" s="3"/>
      <c r="C28" s="3"/>
      <c r="D28" s="36"/>
      <c r="E28" s="4"/>
      <c r="F28" s="37">
        <f>IFERROR(VLOOKUP(D28,'3 priedas FĮ dydžiai'!$B$8:$S$60,18,0),0)</f>
        <v>0</v>
      </c>
      <c r="G28" s="40">
        <f t="shared" si="0"/>
        <v>0</v>
      </c>
    </row>
    <row r="29" spans="1:7" x14ac:dyDescent="0.2">
      <c r="A29" s="38"/>
      <c r="B29" s="3"/>
      <c r="C29" s="3"/>
      <c r="D29" s="36"/>
      <c r="E29" s="4"/>
      <c r="F29" s="37">
        <f>IFERROR(VLOOKUP(D29,'3 priedas FĮ dydžiai'!$B$8:$S$60,18,0),0)</f>
        <v>0</v>
      </c>
      <c r="G29" s="40">
        <f t="shared" si="0"/>
        <v>0</v>
      </c>
    </row>
    <row r="30" spans="1:7" x14ac:dyDescent="0.2">
      <c r="A30" s="38"/>
      <c r="B30" s="3"/>
      <c r="C30" s="3"/>
      <c r="D30" s="36"/>
      <c r="E30" s="4"/>
      <c r="F30" s="37">
        <f>IFERROR(VLOOKUP(D30,'3 priedas FĮ dydžiai'!$B$8:$S$60,18,0),0)</f>
        <v>0</v>
      </c>
      <c r="G30" s="40">
        <f t="shared" si="0"/>
        <v>0</v>
      </c>
    </row>
    <row r="31" spans="1:7" x14ac:dyDescent="0.2">
      <c r="A31" s="38"/>
      <c r="B31" s="3"/>
      <c r="C31" s="3"/>
      <c r="D31" s="36"/>
      <c r="E31" s="4"/>
      <c r="F31" s="37">
        <f>IFERROR(VLOOKUP(D31,'3 priedas FĮ dydžiai'!$B$8:$S$60,18,0),0)</f>
        <v>0</v>
      </c>
      <c r="G31" s="40">
        <f t="shared" si="0"/>
        <v>0</v>
      </c>
    </row>
    <row r="32" spans="1:7" x14ac:dyDescent="0.2">
      <c r="A32" s="38"/>
      <c r="B32" s="3"/>
      <c r="C32" s="3"/>
      <c r="D32" s="36"/>
      <c r="E32" s="4"/>
      <c r="F32" s="37">
        <f>IFERROR(VLOOKUP(D32,'3 priedas FĮ dydžiai'!$B$8:$S$60,18,0),0)</f>
        <v>0</v>
      </c>
      <c r="G32" s="40">
        <f t="shared" si="0"/>
        <v>0</v>
      </c>
    </row>
    <row r="33" spans="1:7" x14ac:dyDescent="0.2">
      <c r="A33" s="38"/>
      <c r="B33" s="3"/>
      <c r="C33" s="3"/>
      <c r="D33" s="36"/>
      <c r="E33" s="4"/>
      <c r="F33" s="37">
        <f>IFERROR(VLOOKUP(D33,'3 priedas FĮ dydžiai'!$B$8:$S$60,18,0),0)</f>
        <v>0</v>
      </c>
      <c r="G33" s="40">
        <f t="shared" si="0"/>
        <v>0</v>
      </c>
    </row>
    <row r="34" spans="1:7" x14ac:dyDescent="0.2">
      <c r="A34" s="38"/>
      <c r="B34" s="3"/>
      <c r="C34" s="3"/>
      <c r="D34" s="36"/>
      <c r="E34" s="4"/>
      <c r="F34" s="37">
        <f>IFERROR(VLOOKUP(D34,'3 priedas FĮ dydžiai'!$B$8:$S$60,18,0),0)</f>
        <v>0</v>
      </c>
      <c r="G34" s="40">
        <f t="shared" si="0"/>
        <v>0</v>
      </c>
    </row>
    <row r="35" spans="1:7" x14ac:dyDescent="0.2">
      <c r="A35" s="38"/>
      <c r="B35" s="3"/>
      <c r="C35" s="3"/>
      <c r="D35" s="36"/>
      <c r="E35" s="4"/>
      <c r="F35" s="37">
        <f>IFERROR(VLOOKUP(D35,'3 priedas FĮ dydžiai'!$B$8:$S$60,18,0),0)</f>
        <v>0</v>
      </c>
      <c r="G35" s="40">
        <f t="shared" si="0"/>
        <v>0</v>
      </c>
    </row>
    <row r="36" spans="1:7" x14ac:dyDescent="0.2">
      <c r="A36" s="38"/>
      <c r="B36" s="3"/>
      <c r="C36" s="3"/>
      <c r="D36" s="36"/>
      <c r="E36" s="4"/>
      <c r="F36" s="37">
        <f>IFERROR(VLOOKUP(D36,'3 priedas FĮ dydžiai'!$B$8:$S$60,18,0),0)</f>
        <v>0</v>
      </c>
      <c r="G36" s="40">
        <f t="shared" si="0"/>
        <v>0</v>
      </c>
    </row>
    <row r="37" spans="1:7" x14ac:dyDescent="0.2">
      <c r="A37" s="38"/>
      <c r="B37" s="3"/>
      <c r="C37" s="3"/>
      <c r="D37" s="36"/>
      <c r="E37" s="4"/>
      <c r="F37" s="37">
        <f>IFERROR(VLOOKUP(D37,'3 priedas FĮ dydžiai'!$B$8:$S$60,18,0),0)</f>
        <v>0</v>
      </c>
      <c r="G37" s="40">
        <f t="shared" si="0"/>
        <v>0</v>
      </c>
    </row>
    <row r="38" spans="1:7" x14ac:dyDescent="0.2">
      <c r="A38" s="38"/>
      <c r="B38" s="3"/>
      <c r="C38" s="3"/>
      <c r="D38" s="36"/>
      <c r="E38" s="4"/>
      <c r="F38" s="37">
        <f>IFERROR(VLOOKUP(D38,'3 priedas FĮ dydžiai'!$B$8:$S$60,18,0),0)</f>
        <v>0</v>
      </c>
      <c r="G38" s="40">
        <f t="shared" si="0"/>
        <v>0</v>
      </c>
    </row>
    <row r="39" spans="1:7" x14ac:dyDescent="0.2">
      <c r="A39" s="38"/>
      <c r="B39" s="3"/>
      <c r="C39" s="3"/>
      <c r="D39" s="36"/>
      <c r="E39" s="4"/>
      <c r="F39" s="37">
        <f>IFERROR(VLOOKUP(D39,'3 priedas FĮ dydžiai'!$B$8:$S$60,18,0),0)</f>
        <v>0</v>
      </c>
      <c r="G39" s="40">
        <f t="shared" si="0"/>
        <v>0</v>
      </c>
    </row>
    <row r="40" spans="1:7" x14ac:dyDescent="0.2">
      <c r="A40" s="38"/>
      <c r="B40" s="3"/>
      <c r="C40" s="3"/>
      <c r="D40" s="36"/>
      <c r="E40" s="4"/>
      <c r="F40" s="37">
        <f>IFERROR(VLOOKUP(D40,'3 priedas FĮ dydžiai'!$B$8:$S$60,18,0),0)</f>
        <v>0</v>
      </c>
      <c r="G40" s="40">
        <f t="shared" si="0"/>
        <v>0</v>
      </c>
    </row>
    <row r="41" spans="1:7" x14ac:dyDescent="0.2">
      <c r="A41" s="38"/>
      <c r="B41" s="3"/>
      <c r="C41" s="3"/>
      <c r="D41" s="36"/>
      <c r="E41" s="4"/>
      <c r="F41" s="37">
        <f>IFERROR(VLOOKUP(D41,'3 priedas FĮ dydžiai'!$B$8:$S$60,18,0),0)</f>
        <v>0</v>
      </c>
      <c r="G41" s="40">
        <f t="shared" si="0"/>
        <v>0</v>
      </c>
    </row>
    <row r="42" spans="1:7" x14ac:dyDescent="0.2">
      <c r="A42" s="38"/>
      <c r="B42" s="3"/>
      <c r="C42" s="3"/>
      <c r="D42" s="36"/>
      <c r="E42" s="4"/>
      <c r="F42" s="37">
        <f>IFERROR(VLOOKUP(D42,'3 priedas FĮ dydžiai'!$B$8:$S$60,18,0),0)</f>
        <v>0</v>
      </c>
      <c r="G42" s="40">
        <f t="shared" si="0"/>
        <v>0</v>
      </c>
    </row>
    <row r="43" spans="1:7" x14ac:dyDescent="0.2">
      <c r="A43" s="38"/>
      <c r="B43" s="3"/>
      <c r="C43" s="3"/>
      <c r="D43" s="36"/>
      <c r="E43" s="4"/>
      <c r="F43" s="37">
        <f>IFERROR(VLOOKUP(D43,'3 priedas FĮ dydžiai'!$B$8:$S$60,18,0),0)</f>
        <v>0</v>
      </c>
      <c r="G43" s="40">
        <f t="shared" si="0"/>
        <v>0</v>
      </c>
    </row>
    <row r="44" spans="1:7" x14ac:dyDescent="0.2">
      <c r="A44" s="38"/>
      <c r="B44" s="3"/>
      <c r="C44" s="3"/>
      <c r="D44" s="36"/>
      <c r="E44" s="4"/>
      <c r="F44" s="37">
        <f>IFERROR(VLOOKUP(D44,'3 priedas FĮ dydžiai'!$B$8:$S$60,18,0),0)</f>
        <v>0</v>
      </c>
      <c r="G44" s="40">
        <f t="shared" si="0"/>
        <v>0</v>
      </c>
    </row>
    <row r="45" spans="1:7" x14ac:dyDescent="0.2">
      <c r="A45" s="103" t="s">
        <v>131</v>
      </c>
      <c r="B45" s="103"/>
      <c r="C45" s="103"/>
      <c r="D45" s="103"/>
      <c r="E45" s="39">
        <f>SUM(E22:E44)</f>
        <v>0</v>
      </c>
      <c r="F45" s="39"/>
      <c r="G45" s="39">
        <f>SUM(G22:G44)</f>
        <v>0</v>
      </c>
    </row>
    <row r="46" spans="1:7" ht="13.5" customHeight="1" x14ac:dyDescent="0.2">
      <c r="A46" s="10"/>
      <c r="B46" s="11"/>
      <c r="C46" s="11"/>
      <c r="D46" s="12"/>
      <c r="E46" s="10"/>
      <c r="F46" s="13"/>
      <c r="G46" s="11"/>
    </row>
    <row r="47" spans="1:7" x14ac:dyDescent="0.2">
      <c r="A47" s="96" t="s">
        <v>137</v>
      </c>
      <c r="B47" s="96"/>
      <c r="C47" s="96"/>
      <c r="D47" s="96"/>
      <c r="E47" s="96"/>
    </row>
    <row r="48" spans="1:7" ht="116.25" customHeight="1" x14ac:dyDescent="0.2">
      <c r="A48" s="101" t="s">
        <v>149</v>
      </c>
      <c r="B48" s="101"/>
      <c r="C48" s="101"/>
      <c r="D48" s="101"/>
      <c r="E48" s="101"/>
      <c r="F48" s="101"/>
      <c r="G48" s="101"/>
    </row>
    <row r="49" spans="1:8" ht="13.5" customHeight="1" x14ac:dyDescent="0.2">
      <c r="A49" s="10"/>
      <c r="B49" s="11"/>
      <c r="C49" s="11"/>
      <c r="D49" s="12"/>
      <c r="E49" s="10"/>
      <c r="F49" s="13"/>
      <c r="G49" s="11"/>
    </row>
    <row r="50" spans="1:8" ht="13.5" customHeight="1" x14ac:dyDescent="0.2">
      <c r="A50" s="14"/>
      <c r="B50" s="15"/>
      <c r="C50" s="11"/>
      <c r="D50" s="16"/>
      <c r="E50" s="10"/>
      <c r="F50" s="17"/>
      <c r="G50" s="18"/>
    </row>
    <row r="51" spans="1:8" x14ac:dyDescent="0.2">
      <c r="A51" s="102" t="s">
        <v>138</v>
      </c>
      <c r="B51" s="102"/>
      <c r="C51" s="11"/>
      <c r="D51" s="41" t="s">
        <v>140</v>
      </c>
      <c r="E51" s="20"/>
      <c r="F51" s="100" t="s">
        <v>139</v>
      </c>
      <c r="G51" s="100"/>
      <c r="H51" s="20"/>
    </row>
    <row r="53" spans="1:8" x14ac:dyDescent="0.2">
      <c r="A53" s="23"/>
      <c r="B53" s="27"/>
      <c r="C53" s="27"/>
      <c r="D53" s="27"/>
      <c r="E53" s="27"/>
    </row>
    <row r="54" spans="1:8" ht="12.75" customHeight="1" x14ac:dyDescent="0.2">
      <c r="A54" s="23"/>
      <c r="B54" s="28"/>
      <c r="C54" s="28"/>
      <c r="D54" s="28"/>
      <c r="E54" s="28"/>
    </row>
    <row r="55" spans="1:8" x14ac:dyDescent="0.2">
      <c r="A55" s="23"/>
      <c r="B55" s="23"/>
      <c r="C55" s="23"/>
      <c r="D55" s="23"/>
      <c r="E55" s="23"/>
    </row>
  </sheetData>
  <mergeCells count="21">
    <mergeCell ref="A45:D45"/>
    <mergeCell ref="A47:E47"/>
    <mergeCell ref="A48:G48"/>
    <mergeCell ref="A51:B51"/>
    <mergeCell ref="F51:G51"/>
    <mergeCell ref="A13:B13"/>
    <mergeCell ref="C13:G13"/>
    <mergeCell ref="A14:E14"/>
    <mergeCell ref="A16:E16"/>
    <mergeCell ref="A18:A20"/>
    <mergeCell ref="B18:B20"/>
    <mergeCell ref="C18:C20"/>
    <mergeCell ref="D18:D20"/>
    <mergeCell ref="E18:E20"/>
    <mergeCell ref="F18:F20"/>
    <mergeCell ref="G18:G20"/>
    <mergeCell ref="F3:G3"/>
    <mergeCell ref="A5:G5"/>
    <mergeCell ref="A11:E11"/>
    <mergeCell ref="A12:B12"/>
    <mergeCell ref="C12:G12"/>
  </mergeCells>
  <dataValidations count="3">
    <dataValidation type="list" allowBlank="1" showInputMessage="1" showErrorMessage="1" sqref="D7" xr:uid="{C0D868A2-B31C-4961-B7AC-F490591C72DF}">
      <formula1>"sausio, vasario, kovo, balandžio, gegužės, birželio, liepos, rugpjūčio, rugsėjo, spalio, lapkričio, gruodžio"</formula1>
    </dataValidation>
    <dataValidation type="list" allowBlank="1" showInputMessage="1" showErrorMessage="1" sqref="C7" xr:uid="{42AB5A75-A033-40A3-8B20-99AE97757E84}">
      <formula1>"2018 m., 2019 m., 2020 m., 2021 m., 2022 m., 2023 m."</formula1>
    </dataValidation>
    <dataValidation type="list" allowBlank="1" showInputMessage="1" showErrorMessage="1" sqref="D65564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NB65564 D131100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NB131100 D196636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NB196636 D262172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NB262172 D327708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NB327708 D393244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NB393244 D458780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NB458780 D524316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NB524316 D589852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NB589852 D655388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NB655388 D720924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NB720924 D786460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NB786460 D851996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NB851996 D917532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NB917532 D983068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WNB983068" xr:uid="{D6057A49-D750-43EB-AFA1-427BB63D1C2B}">
      <formula1>Taip</formula1>
    </dataValidation>
  </dataValidations>
  <pageMargins left="0.7" right="0.7" top="0.75" bottom="0.75" header="0.3" footer="0.3"/>
  <pageSetup paperSize="9" scale="8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5148D0E-571C-44D4-B8E0-C5FB689A1A48}">
          <x14:formula1>
            <xm:f>'3 priedas FĮ dydžiai'!$B$8:$B$60</xm:f>
          </x14:formula1>
          <xm:sqref>D22:D44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H55"/>
  <sheetViews>
    <sheetView showGridLines="0" tabSelected="1" topLeftCell="A16" zoomScaleNormal="100" zoomScaleSheetLayoutView="80" workbookViewId="0">
      <selection activeCell="F22" sqref="F22"/>
    </sheetView>
  </sheetViews>
  <sheetFormatPr defaultRowHeight="12.75" x14ac:dyDescent="0.2"/>
  <cols>
    <col min="1" max="1" width="11" style="21" customWidth="1"/>
    <col min="2" max="2" width="27.1640625" style="21" customWidth="1"/>
    <col min="3" max="3" width="22.1640625" style="21" customWidth="1"/>
    <col min="4" max="4" width="28.5" style="21" customWidth="1"/>
    <col min="5" max="5" width="13.83203125" style="21" customWidth="1"/>
    <col min="6" max="6" width="17.6640625" style="21" customWidth="1"/>
    <col min="7" max="7" width="13.6640625" style="21" customWidth="1"/>
    <col min="8" max="253" width="9.33203125" style="21"/>
    <col min="254" max="254" width="11" style="21" customWidth="1"/>
    <col min="255" max="255" width="27.1640625" style="21" customWidth="1"/>
    <col min="256" max="256" width="22.1640625" style="21" customWidth="1"/>
    <col min="257" max="257" width="15.5" style="21" customWidth="1"/>
    <col min="258" max="258" width="13.83203125" style="21" customWidth="1"/>
    <col min="259" max="259" width="12.33203125" style="21" customWidth="1"/>
    <col min="260" max="260" width="11.6640625" style="21" customWidth="1"/>
    <col min="261" max="261" width="14.33203125" style="21" customWidth="1"/>
    <col min="262" max="262" width="17.6640625" style="21" customWidth="1"/>
    <col min="263" max="263" width="13.6640625" style="21" customWidth="1"/>
    <col min="264" max="509" width="9.33203125" style="21"/>
    <col min="510" max="510" width="11" style="21" customWidth="1"/>
    <col min="511" max="511" width="27.1640625" style="21" customWidth="1"/>
    <col min="512" max="512" width="22.1640625" style="21" customWidth="1"/>
    <col min="513" max="513" width="15.5" style="21" customWidth="1"/>
    <col min="514" max="514" width="13.83203125" style="21" customWidth="1"/>
    <col min="515" max="515" width="12.33203125" style="21" customWidth="1"/>
    <col min="516" max="516" width="11.6640625" style="21" customWidth="1"/>
    <col min="517" max="517" width="14.33203125" style="21" customWidth="1"/>
    <col min="518" max="518" width="17.6640625" style="21" customWidth="1"/>
    <col min="519" max="519" width="13.6640625" style="21" customWidth="1"/>
    <col min="520" max="765" width="9.33203125" style="21"/>
    <col min="766" max="766" width="11" style="21" customWidth="1"/>
    <col min="767" max="767" width="27.1640625" style="21" customWidth="1"/>
    <col min="768" max="768" width="22.1640625" style="21" customWidth="1"/>
    <col min="769" max="769" width="15.5" style="21" customWidth="1"/>
    <col min="770" max="770" width="13.83203125" style="21" customWidth="1"/>
    <col min="771" max="771" width="12.33203125" style="21" customWidth="1"/>
    <col min="772" max="772" width="11.6640625" style="21" customWidth="1"/>
    <col min="773" max="773" width="14.33203125" style="21" customWidth="1"/>
    <col min="774" max="774" width="17.6640625" style="21" customWidth="1"/>
    <col min="775" max="775" width="13.6640625" style="21" customWidth="1"/>
    <col min="776" max="1021" width="9.33203125" style="21"/>
    <col min="1022" max="1022" width="11" style="21" customWidth="1"/>
    <col min="1023" max="1023" width="27.1640625" style="21" customWidth="1"/>
    <col min="1024" max="1024" width="22.1640625" style="21" customWidth="1"/>
    <col min="1025" max="1025" width="15.5" style="21" customWidth="1"/>
    <col min="1026" max="1026" width="13.83203125" style="21" customWidth="1"/>
    <col min="1027" max="1027" width="12.33203125" style="21" customWidth="1"/>
    <col min="1028" max="1028" width="11.6640625" style="21" customWidth="1"/>
    <col min="1029" max="1029" width="14.33203125" style="21" customWidth="1"/>
    <col min="1030" max="1030" width="17.6640625" style="21" customWidth="1"/>
    <col min="1031" max="1031" width="13.6640625" style="21" customWidth="1"/>
    <col min="1032" max="1277" width="9.33203125" style="21"/>
    <col min="1278" max="1278" width="11" style="21" customWidth="1"/>
    <col min="1279" max="1279" width="27.1640625" style="21" customWidth="1"/>
    <col min="1280" max="1280" width="22.1640625" style="21" customWidth="1"/>
    <col min="1281" max="1281" width="15.5" style="21" customWidth="1"/>
    <col min="1282" max="1282" width="13.83203125" style="21" customWidth="1"/>
    <col min="1283" max="1283" width="12.33203125" style="21" customWidth="1"/>
    <col min="1284" max="1284" width="11.6640625" style="21" customWidth="1"/>
    <col min="1285" max="1285" width="14.33203125" style="21" customWidth="1"/>
    <col min="1286" max="1286" width="17.6640625" style="21" customWidth="1"/>
    <col min="1287" max="1287" width="13.6640625" style="21" customWidth="1"/>
    <col min="1288" max="1533" width="9.33203125" style="21"/>
    <col min="1534" max="1534" width="11" style="21" customWidth="1"/>
    <col min="1535" max="1535" width="27.1640625" style="21" customWidth="1"/>
    <col min="1536" max="1536" width="22.1640625" style="21" customWidth="1"/>
    <col min="1537" max="1537" width="15.5" style="21" customWidth="1"/>
    <col min="1538" max="1538" width="13.83203125" style="21" customWidth="1"/>
    <col min="1539" max="1539" width="12.33203125" style="21" customWidth="1"/>
    <col min="1540" max="1540" width="11.6640625" style="21" customWidth="1"/>
    <col min="1541" max="1541" width="14.33203125" style="21" customWidth="1"/>
    <col min="1542" max="1542" width="17.6640625" style="21" customWidth="1"/>
    <col min="1543" max="1543" width="13.6640625" style="21" customWidth="1"/>
    <col min="1544" max="1789" width="9.33203125" style="21"/>
    <col min="1790" max="1790" width="11" style="21" customWidth="1"/>
    <col min="1791" max="1791" width="27.1640625" style="21" customWidth="1"/>
    <col min="1792" max="1792" width="22.1640625" style="21" customWidth="1"/>
    <col min="1793" max="1793" width="15.5" style="21" customWidth="1"/>
    <col min="1794" max="1794" width="13.83203125" style="21" customWidth="1"/>
    <col min="1795" max="1795" width="12.33203125" style="21" customWidth="1"/>
    <col min="1796" max="1796" width="11.6640625" style="21" customWidth="1"/>
    <col min="1797" max="1797" width="14.33203125" style="21" customWidth="1"/>
    <col min="1798" max="1798" width="17.6640625" style="21" customWidth="1"/>
    <col min="1799" max="1799" width="13.6640625" style="21" customWidth="1"/>
    <col min="1800" max="2045" width="9.33203125" style="21"/>
    <col min="2046" max="2046" width="11" style="21" customWidth="1"/>
    <col min="2047" max="2047" width="27.1640625" style="21" customWidth="1"/>
    <col min="2048" max="2048" width="22.1640625" style="21" customWidth="1"/>
    <col min="2049" max="2049" width="15.5" style="21" customWidth="1"/>
    <col min="2050" max="2050" width="13.83203125" style="21" customWidth="1"/>
    <col min="2051" max="2051" width="12.33203125" style="21" customWidth="1"/>
    <col min="2052" max="2052" width="11.6640625" style="21" customWidth="1"/>
    <col min="2053" max="2053" width="14.33203125" style="21" customWidth="1"/>
    <col min="2054" max="2054" width="17.6640625" style="21" customWidth="1"/>
    <col min="2055" max="2055" width="13.6640625" style="21" customWidth="1"/>
    <col min="2056" max="2301" width="9.33203125" style="21"/>
    <col min="2302" max="2302" width="11" style="21" customWidth="1"/>
    <col min="2303" max="2303" width="27.1640625" style="21" customWidth="1"/>
    <col min="2304" max="2304" width="22.1640625" style="21" customWidth="1"/>
    <col min="2305" max="2305" width="15.5" style="21" customWidth="1"/>
    <col min="2306" max="2306" width="13.83203125" style="21" customWidth="1"/>
    <col min="2307" max="2307" width="12.33203125" style="21" customWidth="1"/>
    <col min="2308" max="2308" width="11.6640625" style="21" customWidth="1"/>
    <col min="2309" max="2309" width="14.33203125" style="21" customWidth="1"/>
    <col min="2310" max="2310" width="17.6640625" style="21" customWidth="1"/>
    <col min="2311" max="2311" width="13.6640625" style="21" customWidth="1"/>
    <col min="2312" max="2557" width="9.33203125" style="21"/>
    <col min="2558" max="2558" width="11" style="21" customWidth="1"/>
    <col min="2559" max="2559" width="27.1640625" style="21" customWidth="1"/>
    <col min="2560" max="2560" width="22.1640625" style="21" customWidth="1"/>
    <col min="2561" max="2561" width="15.5" style="21" customWidth="1"/>
    <col min="2562" max="2562" width="13.83203125" style="21" customWidth="1"/>
    <col min="2563" max="2563" width="12.33203125" style="21" customWidth="1"/>
    <col min="2564" max="2564" width="11.6640625" style="21" customWidth="1"/>
    <col min="2565" max="2565" width="14.33203125" style="21" customWidth="1"/>
    <col min="2566" max="2566" width="17.6640625" style="21" customWidth="1"/>
    <col min="2567" max="2567" width="13.6640625" style="21" customWidth="1"/>
    <col min="2568" max="2813" width="9.33203125" style="21"/>
    <col min="2814" max="2814" width="11" style="21" customWidth="1"/>
    <col min="2815" max="2815" width="27.1640625" style="21" customWidth="1"/>
    <col min="2816" max="2816" width="22.1640625" style="21" customWidth="1"/>
    <col min="2817" max="2817" width="15.5" style="21" customWidth="1"/>
    <col min="2818" max="2818" width="13.83203125" style="21" customWidth="1"/>
    <col min="2819" max="2819" width="12.33203125" style="21" customWidth="1"/>
    <col min="2820" max="2820" width="11.6640625" style="21" customWidth="1"/>
    <col min="2821" max="2821" width="14.33203125" style="21" customWidth="1"/>
    <col min="2822" max="2822" width="17.6640625" style="21" customWidth="1"/>
    <col min="2823" max="2823" width="13.6640625" style="21" customWidth="1"/>
    <col min="2824" max="3069" width="9.33203125" style="21"/>
    <col min="3070" max="3070" width="11" style="21" customWidth="1"/>
    <col min="3071" max="3071" width="27.1640625" style="21" customWidth="1"/>
    <col min="3072" max="3072" width="22.1640625" style="21" customWidth="1"/>
    <col min="3073" max="3073" width="15.5" style="21" customWidth="1"/>
    <col min="3074" max="3074" width="13.83203125" style="21" customWidth="1"/>
    <col min="3075" max="3075" width="12.33203125" style="21" customWidth="1"/>
    <col min="3076" max="3076" width="11.6640625" style="21" customWidth="1"/>
    <col min="3077" max="3077" width="14.33203125" style="21" customWidth="1"/>
    <col min="3078" max="3078" width="17.6640625" style="21" customWidth="1"/>
    <col min="3079" max="3079" width="13.6640625" style="21" customWidth="1"/>
    <col min="3080" max="3325" width="9.33203125" style="21"/>
    <col min="3326" max="3326" width="11" style="21" customWidth="1"/>
    <col min="3327" max="3327" width="27.1640625" style="21" customWidth="1"/>
    <col min="3328" max="3328" width="22.1640625" style="21" customWidth="1"/>
    <col min="3329" max="3329" width="15.5" style="21" customWidth="1"/>
    <col min="3330" max="3330" width="13.83203125" style="21" customWidth="1"/>
    <col min="3331" max="3331" width="12.33203125" style="21" customWidth="1"/>
    <col min="3332" max="3332" width="11.6640625" style="21" customWidth="1"/>
    <col min="3333" max="3333" width="14.33203125" style="21" customWidth="1"/>
    <col min="3334" max="3334" width="17.6640625" style="21" customWidth="1"/>
    <col min="3335" max="3335" width="13.6640625" style="21" customWidth="1"/>
    <col min="3336" max="3581" width="9.33203125" style="21"/>
    <col min="3582" max="3582" width="11" style="21" customWidth="1"/>
    <col min="3583" max="3583" width="27.1640625" style="21" customWidth="1"/>
    <col min="3584" max="3584" width="22.1640625" style="21" customWidth="1"/>
    <col min="3585" max="3585" width="15.5" style="21" customWidth="1"/>
    <col min="3586" max="3586" width="13.83203125" style="21" customWidth="1"/>
    <col min="3587" max="3587" width="12.33203125" style="21" customWidth="1"/>
    <col min="3588" max="3588" width="11.6640625" style="21" customWidth="1"/>
    <col min="3589" max="3589" width="14.33203125" style="21" customWidth="1"/>
    <col min="3590" max="3590" width="17.6640625" style="21" customWidth="1"/>
    <col min="3591" max="3591" width="13.6640625" style="21" customWidth="1"/>
    <col min="3592" max="3837" width="9.33203125" style="21"/>
    <col min="3838" max="3838" width="11" style="21" customWidth="1"/>
    <col min="3839" max="3839" width="27.1640625" style="21" customWidth="1"/>
    <col min="3840" max="3840" width="22.1640625" style="21" customWidth="1"/>
    <col min="3841" max="3841" width="15.5" style="21" customWidth="1"/>
    <col min="3842" max="3842" width="13.83203125" style="21" customWidth="1"/>
    <col min="3843" max="3843" width="12.33203125" style="21" customWidth="1"/>
    <col min="3844" max="3844" width="11.6640625" style="21" customWidth="1"/>
    <col min="3845" max="3845" width="14.33203125" style="21" customWidth="1"/>
    <col min="3846" max="3846" width="17.6640625" style="21" customWidth="1"/>
    <col min="3847" max="3847" width="13.6640625" style="21" customWidth="1"/>
    <col min="3848" max="4093" width="9.33203125" style="21"/>
    <col min="4094" max="4094" width="11" style="21" customWidth="1"/>
    <col min="4095" max="4095" width="27.1640625" style="21" customWidth="1"/>
    <col min="4096" max="4096" width="22.1640625" style="21" customWidth="1"/>
    <col min="4097" max="4097" width="15.5" style="21" customWidth="1"/>
    <col min="4098" max="4098" width="13.83203125" style="21" customWidth="1"/>
    <col min="4099" max="4099" width="12.33203125" style="21" customWidth="1"/>
    <col min="4100" max="4100" width="11.6640625" style="21" customWidth="1"/>
    <col min="4101" max="4101" width="14.33203125" style="21" customWidth="1"/>
    <col min="4102" max="4102" width="17.6640625" style="21" customWidth="1"/>
    <col min="4103" max="4103" width="13.6640625" style="21" customWidth="1"/>
    <col min="4104" max="4349" width="9.33203125" style="21"/>
    <col min="4350" max="4350" width="11" style="21" customWidth="1"/>
    <col min="4351" max="4351" width="27.1640625" style="21" customWidth="1"/>
    <col min="4352" max="4352" width="22.1640625" style="21" customWidth="1"/>
    <col min="4353" max="4353" width="15.5" style="21" customWidth="1"/>
    <col min="4354" max="4354" width="13.83203125" style="21" customWidth="1"/>
    <col min="4355" max="4355" width="12.33203125" style="21" customWidth="1"/>
    <col min="4356" max="4356" width="11.6640625" style="21" customWidth="1"/>
    <col min="4357" max="4357" width="14.33203125" style="21" customWidth="1"/>
    <col min="4358" max="4358" width="17.6640625" style="21" customWidth="1"/>
    <col min="4359" max="4359" width="13.6640625" style="21" customWidth="1"/>
    <col min="4360" max="4605" width="9.33203125" style="21"/>
    <col min="4606" max="4606" width="11" style="21" customWidth="1"/>
    <col min="4607" max="4607" width="27.1640625" style="21" customWidth="1"/>
    <col min="4608" max="4608" width="22.1640625" style="21" customWidth="1"/>
    <col min="4609" max="4609" width="15.5" style="21" customWidth="1"/>
    <col min="4610" max="4610" width="13.83203125" style="21" customWidth="1"/>
    <col min="4611" max="4611" width="12.33203125" style="21" customWidth="1"/>
    <col min="4612" max="4612" width="11.6640625" style="21" customWidth="1"/>
    <col min="4613" max="4613" width="14.33203125" style="21" customWidth="1"/>
    <col min="4614" max="4614" width="17.6640625" style="21" customWidth="1"/>
    <col min="4615" max="4615" width="13.6640625" style="21" customWidth="1"/>
    <col min="4616" max="4861" width="9.33203125" style="21"/>
    <col min="4862" max="4862" width="11" style="21" customWidth="1"/>
    <col min="4863" max="4863" width="27.1640625" style="21" customWidth="1"/>
    <col min="4864" max="4864" width="22.1640625" style="21" customWidth="1"/>
    <col min="4865" max="4865" width="15.5" style="21" customWidth="1"/>
    <col min="4866" max="4866" width="13.83203125" style="21" customWidth="1"/>
    <col min="4867" max="4867" width="12.33203125" style="21" customWidth="1"/>
    <col min="4868" max="4868" width="11.6640625" style="21" customWidth="1"/>
    <col min="4869" max="4869" width="14.33203125" style="21" customWidth="1"/>
    <col min="4870" max="4870" width="17.6640625" style="21" customWidth="1"/>
    <col min="4871" max="4871" width="13.6640625" style="21" customWidth="1"/>
    <col min="4872" max="5117" width="9.33203125" style="21"/>
    <col min="5118" max="5118" width="11" style="21" customWidth="1"/>
    <col min="5119" max="5119" width="27.1640625" style="21" customWidth="1"/>
    <col min="5120" max="5120" width="22.1640625" style="21" customWidth="1"/>
    <col min="5121" max="5121" width="15.5" style="21" customWidth="1"/>
    <col min="5122" max="5122" width="13.83203125" style="21" customWidth="1"/>
    <col min="5123" max="5123" width="12.33203125" style="21" customWidth="1"/>
    <col min="5124" max="5124" width="11.6640625" style="21" customWidth="1"/>
    <col min="5125" max="5125" width="14.33203125" style="21" customWidth="1"/>
    <col min="5126" max="5126" width="17.6640625" style="21" customWidth="1"/>
    <col min="5127" max="5127" width="13.6640625" style="21" customWidth="1"/>
    <col min="5128" max="5373" width="9.33203125" style="21"/>
    <col min="5374" max="5374" width="11" style="21" customWidth="1"/>
    <col min="5375" max="5375" width="27.1640625" style="21" customWidth="1"/>
    <col min="5376" max="5376" width="22.1640625" style="21" customWidth="1"/>
    <col min="5377" max="5377" width="15.5" style="21" customWidth="1"/>
    <col min="5378" max="5378" width="13.83203125" style="21" customWidth="1"/>
    <col min="5379" max="5379" width="12.33203125" style="21" customWidth="1"/>
    <col min="5380" max="5380" width="11.6640625" style="21" customWidth="1"/>
    <col min="5381" max="5381" width="14.33203125" style="21" customWidth="1"/>
    <col min="5382" max="5382" width="17.6640625" style="21" customWidth="1"/>
    <col min="5383" max="5383" width="13.6640625" style="21" customWidth="1"/>
    <col min="5384" max="5629" width="9.33203125" style="21"/>
    <col min="5630" max="5630" width="11" style="21" customWidth="1"/>
    <col min="5631" max="5631" width="27.1640625" style="21" customWidth="1"/>
    <col min="5632" max="5632" width="22.1640625" style="21" customWidth="1"/>
    <col min="5633" max="5633" width="15.5" style="21" customWidth="1"/>
    <col min="5634" max="5634" width="13.83203125" style="21" customWidth="1"/>
    <col min="5635" max="5635" width="12.33203125" style="21" customWidth="1"/>
    <col min="5636" max="5636" width="11.6640625" style="21" customWidth="1"/>
    <col min="5637" max="5637" width="14.33203125" style="21" customWidth="1"/>
    <col min="5638" max="5638" width="17.6640625" style="21" customWidth="1"/>
    <col min="5639" max="5639" width="13.6640625" style="21" customWidth="1"/>
    <col min="5640" max="5885" width="9.33203125" style="21"/>
    <col min="5886" max="5886" width="11" style="21" customWidth="1"/>
    <col min="5887" max="5887" width="27.1640625" style="21" customWidth="1"/>
    <col min="5888" max="5888" width="22.1640625" style="21" customWidth="1"/>
    <col min="5889" max="5889" width="15.5" style="21" customWidth="1"/>
    <col min="5890" max="5890" width="13.83203125" style="21" customWidth="1"/>
    <col min="5891" max="5891" width="12.33203125" style="21" customWidth="1"/>
    <col min="5892" max="5892" width="11.6640625" style="21" customWidth="1"/>
    <col min="5893" max="5893" width="14.33203125" style="21" customWidth="1"/>
    <col min="5894" max="5894" width="17.6640625" style="21" customWidth="1"/>
    <col min="5895" max="5895" width="13.6640625" style="21" customWidth="1"/>
    <col min="5896" max="6141" width="9.33203125" style="21"/>
    <col min="6142" max="6142" width="11" style="21" customWidth="1"/>
    <col min="6143" max="6143" width="27.1640625" style="21" customWidth="1"/>
    <col min="6144" max="6144" width="22.1640625" style="21" customWidth="1"/>
    <col min="6145" max="6145" width="15.5" style="21" customWidth="1"/>
    <col min="6146" max="6146" width="13.83203125" style="21" customWidth="1"/>
    <col min="6147" max="6147" width="12.33203125" style="21" customWidth="1"/>
    <col min="6148" max="6148" width="11.6640625" style="21" customWidth="1"/>
    <col min="6149" max="6149" width="14.33203125" style="21" customWidth="1"/>
    <col min="6150" max="6150" width="17.6640625" style="21" customWidth="1"/>
    <col min="6151" max="6151" width="13.6640625" style="21" customWidth="1"/>
    <col min="6152" max="6397" width="9.33203125" style="21"/>
    <col min="6398" max="6398" width="11" style="21" customWidth="1"/>
    <col min="6399" max="6399" width="27.1640625" style="21" customWidth="1"/>
    <col min="6400" max="6400" width="22.1640625" style="21" customWidth="1"/>
    <col min="6401" max="6401" width="15.5" style="21" customWidth="1"/>
    <col min="6402" max="6402" width="13.83203125" style="21" customWidth="1"/>
    <col min="6403" max="6403" width="12.33203125" style="21" customWidth="1"/>
    <col min="6404" max="6404" width="11.6640625" style="21" customWidth="1"/>
    <col min="6405" max="6405" width="14.33203125" style="21" customWidth="1"/>
    <col min="6406" max="6406" width="17.6640625" style="21" customWidth="1"/>
    <col min="6407" max="6407" width="13.6640625" style="21" customWidth="1"/>
    <col min="6408" max="6653" width="9.33203125" style="21"/>
    <col min="6654" max="6654" width="11" style="21" customWidth="1"/>
    <col min="6655" max="6655" width="27.1640625" style="21" customWidth="1"/>
    <col min="6656" max="6656" width="22.1640625" style="21" customWidth="1"/>
    <col min="6657" max="6657" width="15.5" style="21" customWidth="1"/>
    <col min="6658" max="6658" width="13.83203125" style="21" customWidth="1"/>
    <col min="6659" max="6659" width="12.33203125" style="21" customWidth="1"/>
    <col min="6660" max="6660" width="11.6640625" style="21" customWidth="1"/>
    <col min="6661" max="6661" width="14.33203125" style="21" customWidth="1"/>
    <col min="6662" max="6662" width="17.6640625" style="21" customWidth="1"/>
    <col min="6663" max="6663" width="13.6640625" style="21" customWidth="1"/>
    <col min="6664" max="6909" width="9.33203125" style="21"/>
    <col min="6910" max="6910" width="11" style="21" customWidth="1"/>
    <col min="6911" max="6911" width="27.1640625" style="21" customWidth="1"/>
    <col min="6912" max="6912" width="22.1640625" style="21" customWidth="1"/>
    <col min="6913" max="6913" width="15.5" style="21" customWidth="1"/>
    <col min="6914" max="6914" width="13.83203125" style="21" customWidth="1"/>
    <col min="6915" max="6915" width="12.33203125" style="21" customWidth="1"/>
    <col min="6916" max="6916" width="11.6640625" style="21" customWidth="1"/>
    <col min="6917" max="6917" width="14.33203125" style="21" customWidth="1"/>
    <col min="6918" max="6918" width="17.6640625" style="21" customWidth="1"/>
    <col min="6919" max="6919" width="13.6640625" style="21" customWidth="1"/>
    <col min="6920" max="7165" width="9.33203125" style="21"/>
    <col min="7166" max="7166" width="11" style="21" customWidth="1"/>
    <col min="7167" max="7167" width="27.1640625" style="21" customWidth="1"/>
    <col min="7168" max="7168" width="22.1640625" style="21" customWidth="1"/>
    <col min="7169" max="7169" width="15.5" style="21" customWidth="1"/>
    <col min="7170" max="7170" width="13.83203125" style="21" customWidth="1"/>
    <col min="7171" max="7171" width="12.33203125" style="21" customWidth="1"/>
    <col min="7172" max="7172" width="11.6640625" style="21" customWidth="1"/>
    <col min="7173" max="7173" width="14.33203125" style="21" customWidth="1"/>
    <col min="7174" max="7174" width="17.6640625" style="21" customWidth="1"/>
    <col min="7175" max="7175" width="13.6640625" style="21" customWidth="1"/>
    <col min="7176" max="7421" width="9.33203125" style="21"/>
    <col min="7422" max="7422" width="11" style="21" customWidth="1"/>
    <col min="7423" max="7423" width="27.1640625" style="21" customWidth="1"/>
    <col min="7424" max="7424" width="22.1640625" style="21" customWidth="1"/>
    <col min="7425" max="7425" width="15.5" style="21" customWidth="1"/>
    <col min="7426" max="7426" width="13.83203125" style="21" customWidth="1"/>
    <col min="7427" max="7427" width="12.33203125" style="21" customWidth="1"/>
    <col min="7428" max="7428" width="11.6640625" style="21" customWidth="1"/>
    <col min="7429" max="7429" width="14.33203125" style="21" customWidth="1"/>
    <col min="7430" max="7430" width="17.6640625" style="21" customWidth="1"/>
    <col min="7431" max="7431" width="13.6640625" style="21" customWidth="1"/>
    <col min="7432" max="7677" width="9.33203125" style="21"/>
    <col min="7678" max="7678" width="11" style="21" customWidth="1"/>
    <col min="7679" max="7679" width="27.1640625" style="21" customWidth="1"/>
    <col min="7680" max="7680" width="22.1640625" style="21" customWidth="1"/>
    <col min="7681" max="7681" width="15.5" style="21" customWidth="1"/>
    <col min="7682" max="7682" width="13.83203125" style="21" customWidth="1"/>
    <col min="7683" max="7683" width="12.33203125" style="21" customWidth="1"/>
    <col min="7684" max="7684" width="11.6640625" style="21" customWidth="1"/>
    <col min="7685" max="7685" width="14.33203125" style="21" customWidth="1"/>
    <col min="7686" max="7686" width="17.6640625" style="21" customWidth="1"/>
    <col min="7687" max="7687" width="13.6640625" style="21" customWidth="1"/>
    <col min="7688" max="7933" width="9.33203125" style="21"/>
    <col min="7934" max="7934" width="11" style="21" customWidth="1"/>
    <col min="7935" max="7935" width="27.1640625" style="21" customWidth="1"/>
    <col min="7936" max="7936" width="22.1640625" style="21" customWidth="1"/>
    <col min="7937" max="7937" width="15.5" style="21" customWidth="1"/>
    <col min="7938" max="7938" width="13.83203125" style="21" customWidth="1"/>
    <col min="7939" max="7939" width="12.33203125" style="21" customWidth="1"/>
    <col min="7940" max="7940" width="11.6640625" style="21" customWidth="1"/>
    <col min="7941" max="7941" width="14.33203125" style="21" customWidth="1"/>
    <col min="7942" max="7942" width="17.6640625" style="21" customWidth="1"/>
    <col min="7943" max="7943" width="13.6640625" style="21" customWidth="1"/>
    <col min="7944" max="8189" width="9.33203125" style="21"/>
    <col min="8190" max="8190" width="11" style="21" customWidth="1"/>
    <col min="8191" max="8191" width="27.1640625" style="21" customWidth="1"/>
    <col min="8192" max="8192" width="22.1640625" style="21" customWidth="1"/>
    <col min="8193" max="8193" width="15.5" style="21" customWidth="1"/>
    <col min="8194" max="8194" width="13.83203125" style="21" customWidth="1"/>
    <col min="8195" max="8195" width="12.33203125" style="21" customWidth="1"/>
    <col min="8196" max="8196" width="11.6640625" style="21" customWidth="1"/>
    <col min="8197" max="8197" width="14.33203125" style="21" customWidth="1"/>
    <col min="8198" max="8198" width="17.6640625" style="21" customWidth="1"/>
    <col min="8199" max="8199" width="13.6640625" style="21" customWidth="1"/>
    <col min="8200" max="8445" width="9.33203125" style="21"/>
    <col min="8446" max="8446" width="11" style="21" customWidth="1"/>
    <col min="8447" max="8447" width="27.1640625" style="21" customWidth="1"/>
    <col min="8448" max="8448" width="22.1640625" style="21" customWidth="1"/>
    <col min="8449" max="8449" width="15.5" style="21" customWidth="1"/>
    <col min="8450" max="8450" width="13.83203125" style="21" customWidth="1"/>
    <col min="8451" max="8451" width="12.33203125" style="21" customWidth="1"/>
    <col min="8452" max="8452" width="11.6640625" style="21" customWidth="1"/>
    <col min="8453" max="8453" width="14.33203125" style="21" customWidth="1"/>
    <col min="8454" max="8454" width="17.6640625" style="21" customWidth="1"/>
    <col min="8455" max="8455" width="13.6640625" style="21" customWidth="1"/>
    <col min="8456" max="8701" width="9.33203125" style="21"/>
    <col min="8702" max="8702" width="11" style="21" customWidth="1"/>
    <col min="8703" max="8703" width="27.1640625" style="21" customWidth="1"/>
    <col min="8704" max="8704" width="22.1640625" style="21" customWidth="1"/>
    <col min="8705" max="8705" width="15.5" style="21" customWidth="1"/>
    <col min="8706" max="8706" width="13.83203125" style="21" customWidth="1"/>
    <col min="8707" max="8707" width="12.33203125" style="21" customWidth="1"/>
    <col min="8708" max="8708" width="11.6640625" style="21" customWidth="1"/>
    <col min="8709" max="8709" width="14.33203125" style="21" customWidth="1"/>
    <col min="8710" max="8710" width="17.6640625" style="21" customWidth="1"/>
    <col min="8711" max="8711" width="13.6640625" style="21" customWidth="1"/>
    <col min="8712" max="8957" width="9.33203125" style="21"/>
    <col min="8958" max="8958" width="11" style="21" customWidth="1"/>
    <col min="8959" max="8959" width="27.1640625" style="21" customWidth="1"/>
    <col min="8960" max="8960" width="22.1640625" style="21" customWidth="1"/>
    <col min="8961" max="8961" width="15.5" style="21" customWidth="1"/>
    <col min="8962" max="8962" width="13.83203125" style="21" customWidth="1"/>
    <col min="8963" max="8963" width="12.33203125" style="21" customWidth="1"/>
    <col min="8964" max="8964" width="11.6640625" style="21" customWidth="1"/>
    <col min="8965" max="8965" width="14.33203125" style="21" customWidth="1"/>
    <col min="8966" max="8966" width="17.6640625" style="21" customWidth="1"/>
    <col min="8967" max="8967" width="13.6640625" style="21" customWidth="1"/>
    <col min="8968" max="9213" width="9.33203125" style="21"/>
    <col min="9214" max="9214" width="11" style="21" customWidth="1"/>
    <col min="9215" max="9215" width="27.1640625" style="21" customWidth="1"/>
    <col min="9216" max="9216" width="22.1640625" style="21" customWidth="1"/>
    <col min="9217" max="9217" width="15.5" style="21" customWidth="1"/>
    <col min="9218" max="9218" width="13.83203125" style="21" customWidth="1"/>
    <col min="9219" max="9219" width="12.33203125" style="21" customWidth="1"/>
    <col min="9220" max="9220" width="11.6640625" style="21" customWidth="1"/>
    <col min="9221" max="9221" width="14.33203125" style="21" customWidth="1"/>
    <col min="9222" max="9222" width="17.6640625" style="21" customWidth="1"/>
    <col min="9223" max="9223" width="13.6640625" style="21" customWidth="1"/>
    <col min="9224" max="9469" width="9.33203125" style="21"/>
    <col min="9470" max="9470" width="11" style="21" customWidth="1"/>
    <col min="9471" max="9471" width="27.1640625" style="21" customWidth="1"/>
    <col min="9472" max="9472" width="22.1640625" style="21" customWidth="1"/>
    <col min="9473" max="9473" width="15.5" style="21" customWidth="1"/>
    <col min="9474" max="9474" width="13.83203125" style="21" customWidth="1"/>
    <col min="9475" max="9475" width="12.33203125" style="21" customWidth="1"/>
    <col min="9476" max="9476" width="11.6640625" style="21" customWidth="1"/>
    <col min="9477" max="9477" width="14.33203125" style="21" customWidth="1"/>
    <col min="9478" max="9478" width="17.6640625" style="21" customWidth="1"/>
    <col min="9479" max="9479" width="13.6640625" style="21" customWidth="1"/>
    <col min="9480" max="9725" width="9.33203125" style="21"/>
    <col min="9726" max="9726" width="11" style="21" customWidth="1"/>
    <col min="9727" max="9727" width="27.1640625" style="21" customWidth="1"/>
    <col min="9728" max="9728" width="22.1640625" style="21" customWidth="1"/>
    <col min="9729" max="9729" width="15.5" style="21" customWidth="1"/>
    <col min="9730" max="9730" width="13.83203125" style="21" customWidth="1"/>
    <col min="9731" max="9731" width="12.33203125" style="21" customWidth="1"/>
    <col min="9732" max="9732" width="11.6640625" style="21" customWidth="1"/>
    <col min="9733" max="9733" width="14.33203125" style="21" customWidth="1"/>
    <col min="9734" max="9734" width="17.6640625" style="21" customWidth="1"/>
    <col min="9735" max="9735" width="13.6640625" style="21" customWidth="1"/>
    <col min="9736" max="9981" width="9.33203125" style="21"/>
    <col min="9982" max="9982" width="11" style="21" customWidth="1"/>
    <col min="9983" max="9983" width="27.1640625" style="21" customWidth="1"/>
    <col min="9984" max="9984" width="22.1640625" style="21" customWidth="1"/>
    <col min="9985" max="9985" width="15.5" style="21" customWidth="1"/>
    <col min="9986" max="9986" width="13.83203125" style="21" customWidth="1"/>
    <col min="9987" max="9987" width="12.33203125" style="21" customWidth="1"/>
    <col min="9988" max="9988" width="11.6640625" style="21" customWidth="1"/>
    <col min="9989" max="9989" width="14.33203125" style="21" customWidth="1"/>
    <col min="9990" max="9990" width="17.6640625" style="21" customWidth="1"/>
    <col min="9991" max="9991" width="13.6640625" style="21" customWidth="1"/>
    <col min="9992" max="10237" width="9.33203125" style="21"/>
    <col min="10238" max="10238" width="11" style="21" customWidth="1"/>
    <col min="10239" max="10239" width="27.1640625" style="21" customWidth="1"/>
    <col min="10240" max="10240" width="22.1640625" style="21" customWidth="1"/>
    <col min="10241" max="10241" width="15.5" style="21" customWidth="1"/>
    <col min="10242" max="10242" width="13.83203125" style="21" customWidth="1"/>
    <col min="10243" max="10243" width="12.33203125" style="21" customWidth="1"/>
    <col min="10244" max="10244" width="11.6640625" style="21" customWidth="1"/>
    <col min="10245" max="10245" width="14.33203125" style="21" customWidth="1"/>
    <col min="10246" max="10246" width="17.6640625" style="21" customWidth="1"/>
    <col min="10247" max="10247" width="13.6640625" style="21" customWidth="1"/>
    <col min="10248" max="10493" width="9.33203125" style="21"/>
    <col min="10494" max="10494" width="11" style="21" customWidth="1"/>
    <col min="10495" max="10495" width="27.1640625" style="21" customWidth="1"/>
    <col min="10496" max="10496" width="22.1640625" style="21" customWidth="1"/>
    <col min="10497" max="10497" width="15.5" style="21" customWidth="1"/>
    <col min="10498" max="10498" width="13.83203125" style="21" customWidth="1"/>
    <col min="10499" max="10499" width="12.33203125" style="21" customWidth="1"/>
    <col min="10500" max="10500" width="11.6640625" style="21" customWidth="1"/>
    <col min="10501" max="10501" width="14.33203125" style="21" customWidth="1"/>
    <col min="10502" max="10502" width="17.6640625" style="21" customWidth="1"/>
    <col min="10503" max="10503" width="13.6640625" style="21" customWidth="1"/>
    <col min="10504" max="10749" width="9.33203125" style="21"/>
    <col min="10750" max="10750" width="11" style="21" customWidth="1"/>
    <col min="10751" max="10751" width="27.1640625" style="21" customWidth="1"/>
    <col min="10752" max="10752" width="22.1640625" style="21" customWidth="1"/>
    <col min="10753" max="10753" width="15.5" style="21" customWidth="1"/>
    <col min="10754" max="10754" width="13.83203125" style="21" customWidth="1"/>
    <col min="10755" max="10755" width="12.33203125" style="21" customWidth="1"/>
    <col min="10756" max="10756" width="11.6640625" style="21" customWidth="1"/>
    <col min="10757" max="10757" width="14.33203125" style="21" customWidth="1"/>
    <col min="10758" max="10758" width="17.6640625" style="21" customWidth="1"/>
    <col min="10759" max="10759" width="13.6640625" style="21" customWidth="1"/>
    <col min="10760" max="11005" width="9.33203125" style="21"/>
    <col min="11006" max="11006" width="11" style="21" customWidth="1"/>
    <col min="11007" max="11007" width="27.1640625" style="21" customWidth="1"/>
    <col min="11008" max="11008" width="22.1640625" style="21" customWidth="1"/>
    <col min="11009" max="11009" width="15.5" style="21" customWidth="1"/>
    <col min="11010" max="11010" width="13.83203125" style="21" customWidth="1"/>
    <col min="11011" max="11011" width="12.33203125" style="21" customWidth="1"/>
    <col min="11012" max="11012" width="11.6640625" style="21" customWidth="1"/>
    <col min="11013" max="11013" width="14.33203125" style="21" customWidth="1"/>
    <col min="11014" max="11014" width="17.6640625" style="21" customWidth="1"/>
    <col min="11015" max="11015" width="13.6640625" style="21" customWidth="1"/>
    <col min="11016" max="11261" width="9.33203125" style="21"/>
    <col min="11262" max="11262" width="11" style="21" customWidth="1"/>
    <col min="11263" max="11263" width="27.1640625" style="21" customWidth="1"/>
    <col min="11264" max="11264" width="22.1640625" style="21" customWidth="1"/>
    <col min="11265" max="11265" width="15.5" style="21" customWidth="1"/>
    <col min="11266" max="11266" width="13.83203125" style="21" customWidth="1"/>
    <col min="11267" max="11267" width="12.33203125" style="21" customWidth="1"/>
    <col min="11268" max="11268" width="11.6640625" style="21" customWidth="1"/>
    <col min="11269" max="11269" width="14.33203125" style="21" customWidth="1"/>
    <col min="11270" max="11270" width="17.6640625" style="21" customWidth="1"/>
    <col min="11271" max="11271" width="13.6640625" style="21" customWidth="1"/>
    <col min="11272" max="11517" width="9.33203125" style="21"/>
    <col min="11518" max="11518" width="11" style="21" customWidth="1"/>
    <col min="11519" max="11519" width="27.1640625" style="21" customWidth="1"/>
    <col min="11520" max="11520" width="22.1640625" style="21" customWidth="1"/>
    <col min="11521" max="11521" width="15.5" style="21" customWidth="1"/>
    <col min="11522" max="11522" width="13.83203125" style="21" customWidth="1"/>
    <col min="11523" max="11523" width="12.33203125" style="21" customWidth="1"/>
    <col min="11524" max="11524" width="11.6640625" style="21" customWidth="1"/>
    <col min="11525" max="11525" width="14.33203125" style="21" customWidth="1"/>
    <col min="11526" max="11526" width="17.6640625" style="21" customWidth="1"/>
    <col min="11527" max="11527" width="13.6640625" style="21" customWidth="1"/>
    <col min="11528" max="11773" width="9.33203125" style="21"/>
    <col min="11774" max="11774" width="11" style="21" customWidth="1"/>
    <col min="11775" max="11775" width="27.1640625" style="21" customWidth="1"/>
    <col min="11776" max="11776" width="22.1640625" style="21" customWidth="1"/>
    <col min="11777" max="11777" width="15.5" style="21" customWidth="1"/>
    <col min="11778" max="11778" width="13.83203125" style="21" customWidth="1"/>
    <col min="11779" max="11779" width="12.33203125" style="21" customWidth="1"/>
    <col min="11780" max="11780" width="11.6640625" style="21" customWidth="1"/>
    <col min="11781" max="11781" width="14.33203125" style="21" customWidth="1"/>
    <col min="11782" max="11782" width="17.6640625" style="21" customWidth="1"/>
    <col min="11783" max="11783" width="13.6640625" style="21" customWidth="1"/>
    <col min="11784" max="12029" width="9.33203125" style="21"/>
    <col min="12030" max="12030" width="11" style="21" customWidth="1"/>
    <col min="12031" max="12031" width="27.1640625" style="21" customWidth="1"/>
    <col min="12032" max="12032" width="22.1640625" style="21" customWidth="1"/>
    <col min="12033" max="12033" width="15.5" style="21" customWidth="1"/>
    <col min="12034" max="12034" width="13.83203125" style="21" customWidth="1"/>
    <col min="12035" max="12035" width="12.33203125" style="21" customWidth="1"/>
    <col min="12036" max="12036" width="11.6640625" style="21" customWidth="1"/>
    <col min="12037" max="12037" width="14.33203125" style="21" customWidth="1"/>
    <col min="12038" max="12038" width="17.6640625" style="21" customWidth="1"/>
    <col min="12039" max="12039" width="13.6640625" style="21" customWidth="1"/>
    <col min="12040" max="12285" width="9.33203125" style="21"/>
    <col min="12286" max="12286" width="11" style="21" customWidth="1"/>
    <col min="12287" max="12287" width="27.1640625" style="21" customWidth="1"/>
    <col min="12288" max="12288" width="22.1640625" style="21" customWidth="1"/>
    <col min="12289" max="12289" width="15.5" style="21" customWidth="1"/>
    <col min="12290" max="12290" width="13.83203125" style="21" customWidth="1"/>
    <col min="12291" max="12291" width="12.33203125" style="21" customWidth="1"/>
    <col min="12292" max="12292" width="11.6640625" style="21" customWidth="1"/>
    <col min="12293" max="12293" width="14.33203125" style="21" customWidth="1"/>
    <col min="12294" max="12294" width="17.6640625" style="21" customWidth="1"/>
    <col min="12295" max="12295" width="13.6640625" style="21" customWidth="1"/>
    <col min="12296" max="12541" width="9.33203125" style="21"/>
    <col min="12542" max="12542" width="11" style="21" customWidth="1"/>
    <col min="12543" max="12543" width="27.1640625" style="21" customWidth="1"/>
    <col min="12544" max="12544" width="22.1640625" style="21" customWidth="1"/>
    <col min="12545" max="12545" width="15.5" style="21" customWidth="1"/>
    <col min="12546" max="12546" width="13.83203125" style="21" customWidth="1"/>
    <col min="12547" max="12547" width="12.33203125" style="21" customWidth="1"/>
    <col min="12548" max="12548" width="11.6640625" style="21" customWidth="1"/>
    <col min="12549" max="12549" width="14.33203125" style="21" customWidth="1"/>
    <col min="12550" max="12550" width="17.6640625" style="21" customWidth="1"/>
    <col min="12551" max="12551" width="13.6640625" style="21" customWidth="1"/>
    <col min="12552" max="12797" width="9.33203125" style="21"/>
    <col min="12798" max="12798" width="11" style="21" customWidth="1"/>
    <col min="12799" max="12799" width="27.1640625" style="21" customWidth="1"/>
    <col min="12800" max="12800" width="22.1640625" style="21" customWidth="1"/>
    <col min="12801" max="12801" width="15.5" style="21" customWidth="1"/>
    <col min="12802" max="12802" width="13.83203125" style="21" customWidth="1"/>
    <col min="12803" max="12803" width="12.33203125" style="21" customWidth="1"/>
    <col min="12804" max="12804" width="11.6640625" style="21" customWidth="1"/>
    <col min="12805" max="12805" width="14.33203125" style="21" customWidth="1"/>
    <col min="12806" max="12806" width="17.6640625" style="21" customWidth="1"/>
    <col min="12807" max="12807" width="13.6640625" style="21" customWidth="1"/>
    <col min="12808" max="13053" width="9.33203125" style="21"/>
    <col min="13054" max="13054" width="11" style="21" customWidth="1"/>
    <col min="13055" max="13055" width="27.1640625" style="21" customWidth="1"/>
    <col min="13056" max="13056" width="22.1640625" style="21" customWidth="1"/>
    <col min="13057" max="13057" width="15.5" style="21" customWidth="1"/>
    <col min="13058" max="13058" width="13.83203125" style="21" customWidth="1"/>
    <col min="13059" max="13059" width="12.33203125" style="21" customWidth="1"/>
    <col min="13060" max="13060" width="11.6640625" style="21" customWidth="1"/>
    <col min="13061" max="13061" width="14.33203125" style="21" customWidth="1"/>
    <col min="13062" max="13062" width="17.6640625" style="21" customWidth="1"/>
    <col min="13063" max="13063" width="13.6640625" style="21" customWidth="1"/>
    <col min="13064" max="13309" width="9.33203125" style="21"/>
    <col min="13310" max="13310" width="11" style="21" customWidth="1"/>
    <col min="13311" max="13311" width="27.1640625" style="21" customWidth="1"/>
    <col min="13312" max="13312" width="22.1640625" style="21" customWidth="1"/>
    <col min="13313" max="13313" width="15.5" style="21" customWidth="1"/>
    <col min="13314" max="13314" width="13.83203125" style="21" customWidth="1"/>
    <col min="13315" max="13315" width="12.33203125" style="21" customWidth="1"/>
    <col min="13316" max="13316" width="11.6640625" style="21" customWidth="1"/>
    <col min="13317" max="13317" width="14.33203125" style="21" customWidth="1"/>
    <col min="13318" max="13318" width="17.6640625" style="21" customWidth="1"/>
    <col min="13319" max="13319" width="13.6640625" style="21" customWidth="1"/>
    <col min="13320" max="13565" width="9.33203125" style="21"/>
    <col min="13566" max="13566" width="11" style="21" customWidth="1"/>
    <col min="13567" max="13567" width="27.1640625" style="21" customWidth="1"/>
    <col min="13568" max="13568" width="22.1640625" style="21" customWidth="1"/>
    <col min="13569" max="13569" width="15.5" style="21" customWidth="1"/>
    <col min="13570" max="13570" width="13.83203125" style="21" customWidth="1"/>
    <col min="13571" max="13571" width="12.33203125" style="21" customWidth="1"/>
    <col min="13572" max="13572" width="11.6640625" style="21" customWidth="1"/>
    <col min="13573" max="13573" width="14.33203125" style="21" customWidth="1"/>
    <col min="13574" max="13574" width="17.6640625" style="21" customWidth="1"/>
    <col min="13575" max="13575" width="13.6640625" style="21" customWidth="1"/>
    <col min="13576" max="13821" width="9.33203125" style="21"/>
    <col min="13822" max="13822" width="11" style="21" customWidth="1"/>
    <col min="13823" max="13823" width="27.1640625" style="21" customWidth="1"/>
    <col min="13824" max="13824" width="22.1640625" style="21" customWidth="1"/>
    <col min="13825" max="13825" width="15.5" style="21" customWidth="1"/>
    <col min="13826" max="13826" width="13.83203125" style="21" customWidth="1"/>
    <col min="13827" max="13827" width="12.33203125" style="21" customWidth="1"/>
    <col min="13828" max="13828" width="11.6640625" style="21" customWidth="1"/>
    <col min="13829" max="13829" width="14.33203125" style="21" customWidth="1"/>
    <col min="13830" max="13830" width="17.6640625" style="21" customWidth="1"/>
    <col min="13831" max="13831" width="13.6640625" style="21" customWidth="1"/>
    <col min="13832" max="14077" width="9.33203125" style="21"/>
    <col min="14078" max="14078" width="11" style="21" customWidth="1"/>
    <col min="14079" max="14079" width="27.1640625" style="21" customWidth="1"/>
    <col min="14080" max="14080" width="22.1640625" style="21" customWidth="1"/>
    <col min="14081" max="14081" width="15.5" style="21" customWidth="1"/>
    <col min="14082" max="14082" width="13.83203125" style="21" customWidth="1"/>
    <col min="14083" max="14083" width="12.33203125" style="21" customWidth="1"/>
    <col min="14084" max="14084" width="11.6640625" style="21" customWidth="1"/>
    <col min="14085" max="14085" width="14.33203125" style="21" customWidth="1"/>
    <col min="14086" max="14086" width="17.6640625" style="21" customWidth="1"/>
    <col min="14087" max="14087" width="13.6640625" style="21" customWidth="1"/>
    <col min="14088" max="14333" width="9.33203125" style="21"/>
    <col min="14334" max="14334" width="11" style="21" customWidth="1"/>
    <col min="14335" max="14335" width="27.1640625" style="21" customWidth="1"/>
    <col min="14336" max="14336" width="22.1640625" style="21" customWidth="1"/>
    <col min="14337" max="14337" width="15.5" style="21" customWidth="1"/>
    <col min="14338" max="14338" width="13.83203125" style="21" customWidth="1"/>
    <col min="14339" max="14339" width="12.33203125" style="21" customWidth="1"/>
    <col min="14340" max="14340" width="11.6640625" style="21" customWidth="1"/>
    <col min="14341" max="14341" width="14.33203125" style="21" customWidth="1"/>
    <col min="14342" max="14342" width="17.6640625" style="21" customWidth="1"/>
    <col min="14343" max="14343" width="13.6640625" style="21" customWidth="1"/>
    <col min="14344" max="14589" width="9.33203125" style="21"/>
    <col min="14590" max="14590" width="11" style="21" customWidth="1"/>
    <col min="14591" max="14591" width="27.1640625" style="21" customWidth="1"/>
    <col min="14592" max="14592" width="22.1640625" style="21" customWidth="1"/>
    <col min="14593" max="14593" width="15.5" style="21" customWidth="1"/>
    <col min="14594" max="14594" width="13.83203125" style="21" customWidth="1"/>
    <col min="14595" max="14595" width="12.33203125" style="21" customWidth="1"/>
    <col min="14596" max="14596" width="11.6640625" style="21" customWidth="1"/>
    <col min="14597" max="14597" width="14.33203125" style="21" customWidth="1"/>
    <col min="14598" max="14598" width="17.6640625" style="21" customWidth="1"/>
    <col min="14599" max="14599" width="13.6640625" style="21" customWidth="1"/>
    <col min="14600" max="14845" width="9.33203125" style="21"/>
    <col min="14846" max="14846" width="11" style="21" customWidth="1"/>
    <col min="14847" max="14847" width="27.1640625" style="21" customWidth="1"/>
    <col min="14848" max="14848" width="22.1640625" style="21" customWidth="1"/>
    <col min="14849" max="14849" width="15.5" style="21" customWidth="1"/>
    <col min="14850" max="14850" width="13.83203125" style="21" customWidth="1"/>
    <col min="14851" max="14851" width="12.33203125" style="21" customWidth="1"/>
    <col min="14852" max="14852" width="11.6640625" style="21" customWidth="1"/>
    <col min="14853" max="14853" width="14.33203125" style="21" customWidth="1"/>
    <col min="14854" max="14854" width="17.6640625" style="21" customWidth="1"/>
    <col min="14855" max="14855" width="13.6640625" style="21" customWidth="1"/>
    <col min="14856" max="15101" width="9.33203125" style="21"/>
    <col min="15102" max="15102" width="11" style="21" customWidth="1"/>
    <col min="15103" max="15103" width="27.1640625" style="21" customWidth="1"/>
    <col min="15104" max="15104" width="22.1640625" style="21" customWidth="1"/>
    <col min="15105" max="15105" width="15.5" style="21" customWidth="1"/>
    <col min="15106" max="15106" width="13.83203125" style="21" customWidth="1"/>
    <col min="15107" max="15107" width="12.33203125" style="21" customWidth="1"/>
    <col min="15108" max="15108" width="11.6640625" style="21" customWidth="1"/>
    <col min="15109" max="15109" width="14.33203125" style="21" customWidth="1"/>
    <col min="15110" max="15110" width="17.6640625" style="21" customWidth="1"/>
    <col min="15111" max="15111" width="13.6640625" style="21" customWidth="1"/>
    <col min="15112" max="15357" width="9.33203125" style="21"/>
    <col min="15358" max="15358" width="11" style="21" customWidth="1"/>
    <col min="15359" max="15359" width="27.1640625" style="21" customWidth="1"/>
    <col min="15360" max="15360" width="22.1640625" style="21" customWidth="1"/>
    <col min="15361" max="15361" width="15.5" style="21" customWidth="1"/>
    <col min="15362" max="15362" width="13.83203125" style="21" customWidth="1"/>
    <col min="15363" max="15363" width="12.33203125" style="21" customWidth="1"/>
    <col min="15364" max="15364" width="11.6640625" style="21" customWidth="1"/>
    <col min="15365" max="15365" width="14.33203125" style="21" customWidth="1"/>
    <col min="15366" max="15366" width="17.6640625" style="21" customWidth="1"/>
    <col min="15367" max="15367" width="13.6640625" style="21" customWidth="1"/>
    <col min="15368" max="15613" width="9.33203125" style="21"/>
    <col min="15614" max="15614" width="11" style="21" customWidth="1"/>
    <col min="15615" max="15615" width="27.1640625" style="21" customWidth="1"/>
    <col min="15616" max="15616" width="22.1640625" style="21" customWidth="1"/>
    <col min="15617" max="15617" width="15.5" style="21" customWidth="1"/>
    <col min="15618" max="15618" width="13.83203125" style="21" customWidth="1"/>
    <col min="15619" max="15619" width="12.33203125" style="21" customWidth="1"/>
    <col min="15620" max="15620" width="11.6640625" style="21" customWidth="1"/>
    <col min="15621" max="15621" width="14.33203125" style="21" customWidth="1"/>
    <col min="15622" max="15622" width="17.6640625" style="21" customWidth="1"/>
    <col min="15623" max="15623" width="13.6640625" style="21" customWidth="1"/>
    <col min="15624" max="15869" width="9.33203125" style="21"/>
    <col min="15870" max="15870" width="11" style="21" customWidth="1"/>
    <col min="15871" max="15871" width="27.1640625" style="21" customWidth="1"/>
    <col min="15872" max="15872" width="22.1640625" style="21" customWidth="1"/>
    <col min="15873" max="15873" width="15.5" style="21" customWidth="1"/>
    <col min="15874" max="15874" width="13.83203125" style="21" customWidth="1"/>
    <col min="15875" max="15875" width="12.33203125" style="21" customWidth="1"/>
    <col min="15876" max="15876" width="11.6640625" style="21" customWidth="1"/>
    <col min="15877" max="15877" width="14.33203125" style="21" customWidth="1"/>
    <col min="15878" max="15878" width="17.6640625" style="21" customWidth="1"/>
    <col min="15879" max="15879" width="13.6640625" style="21" customWidth="1"/>
    <col min="15880" max="15910" width="9.33203125" style="21"/>
    <col min="15911" max="15911" width="11" style="21" customWidth="1"/>
    <col min="15912" max="15912" width="27.1640625" style="21" customWidth="1"/>
    <col min="15913" max="15913" width="22.1640625" style="21" customWidth="1"/>
    <col min="15914" max="15914" width="15.5" style="21" customWidth="1"/>
    <col min="15915" max="15915" width="13.83203125" style="21" customWidth="1"/>
    <col min="15916" max="15916" width="12.33203125" style="21" customWidth="1"/>
    <col min="15917" max="15917" width="11.6640625" style="21" customWidth="1"/>
    <col min="15918" max="15918" width="14.33203125" style="21" customWidth="1"/>
    <col min="15919" max="15919" width="17.6640625" style="21" customWidth="1"/>
    <col min="15920" max="15920" width="13.6640625" style="21" customWidth="1"/>
    <col min="15921" max="16384" width="9.33203125" style="21"/>
  </cols>
  <sheetData>
    <row r="3" spans="1:7" x14ac:dyDescent="0.2">
      <c r="F3" s="93"/>
      <c r="G3" s="93"/>
    </row>
    <row r="4" spans="1:7" ht="28.5" customHeight="1" x14ac:dyDescent="0.2"/>
    <row r="5" spans="1:7" ht="48" customHeight="1" x14ac:dyDescent="0.25">
      <c r="A5" s="94" t="s">
        <v>154</v>
      </c>
      <c r="B5" s="95"/>
      <c r="C5" s="95"/>
      <c r="D5" s="95"/>
      <c r="E5" s="95"/>
      <c r="F5" s="95"/>
      <c r="G5" s="95"/>
    </row>
    <row r="6" spans="1:7" x14ac:dyDescent="0.2">
      <c r="A6" s="29"/>
      <c r="B6" s="34"/>
      <c r="C6" s="34"/>
      <c r="D6" s="34"/>
      <c r="E6" s="34"/>
      <c r="F6" s="34"/>
      <c r="G6" s="34"/>
    </row>
    <row r="7" spans="1:7" x14ac:dyDescent="0.2">
      <c r="A7" s="44"/>
      <c r="B7" s="45" t="s">
        <v>150</v>
      </c>
      <c r="C7" s="46"/>
      <c r="D7" s="46"/>
      <c r="E7" s="47" t="s">
        <v>151</v>
      </c>
      <c r="F7" s="44"/>
      <c r="G7" s="44"/>
    </row>
    <row r="8" spans="1:7" x14ac:dyDescent="0.2">
      <c r="A8" s="44"/>
      <c r="B8" s="44"/>
      <c r="C8" s="44"/>
      <c r="D8" s="44"/>
      <c r="E8" s="44"/>
      <c r="F8" s="44"/>
      <c r="G8" s="44"/>
    </row>
    <row r="9" spans="1:7" ht="15" customHeight="1" x14ac:dyDescent="0.2">
      <c r="B9" s="51"/>
      <c r="C9" s="71" t="s">
        <v>156</v>
      </c>
      <c r="D9" s="72"/>
      <c r="E9" s="51"/>
      <c r="F9" s="51"/>
      <c r="G9" s="51"/>
    </row>
    <row r="10" spans="1:7" x14ac:dyDescent="0.2">
      <c r="A10" s="22"/>
      <c r="B10" s="22"/>
      <c r="C10" s="22"/>
      <c r="D10" s="22"/>
      <c r="E10" s="22"/>
      <c r="F10" s="22"/>
      <c r="G10" s="22"/>
    </row>
    <row r="11" spans="1:7" x14ac:dyDescent="0.2">
      <c r="A11" s="96" t="s">
        <v>135</v>
      </c>
      <c r="B11" s="96"/>
      <c r="C11" s="96"/>
      <c r="D11" s="96"/>
      <c r="E11" s="96"/>
    </row>
    <row r="12" spans="1:7" x14ac:dyDescent="0.2">
      <c r="A12" s="91" t="s">
        <v>126</v>
      </c>
      <c r="B12" s="91"/>
      <c r="C12" s="92"/>
      <c r="D12" s="92"/>
      <c r="E12" s="92"/>
      <c r="F12" s="92"/>
      <c r="G12" s="92"/>
    </row>
    <row r="13" spans="1:7" ht="27" customHeight="1" x14ac:dyDescent="0.2">
      <c r="A13" s="91" t="s">
        <v>125</v>
      </c>
      <c r="B13" s="91"/>
      <c r="C13" s="97"/>
      <c r="D13" s="97"/>
      <c r="E13" s="97"/>
      <c r="F13" s="97"/>
      <c r="G13" s="97"/>
    </row>
    <row r="14" spans="1:7" x14ac:dyDescent="0.2">
      <c r="A14" s="98"/>
      <c r="B14" s="98"/>
      <c r="C14" s="98"/>
      <c r="D14" s="98"/>
      <c r="E14" s="98"/>
      <c r="F14" s="24"/>
      <c r="G14" s="22"/>
    </row>
    <row r="15" spans="1:7" ht="8.25" customHeight="1" x14ac:dyDescent="0.2">
      <c r="A15" s="7"/>
      <c r="B15" s="7"/>
      <c r="C15" s="7"/>
      <c r="D15" s="8"/>
      <c r="E15" s="8"/>
      <c r="F15" s="8"/>
    </row>
    <row r="16" spans="1:7" x14ac:dyDescent="0.2">
      <c r="A16" s="96" t="s">
        <v>136</v>
      </c>
      <c r="B16" s="96"/>
      <c r="C16" s="96"/>
      <c r="D16" s="96"/>
      <c r="E16" s="96"/>
    </row>
    <row r="17" spans="1:7" x14ac:dyDescent="0.2">
      <c r="A17" s="32"/>
      <c r="B17" s="32"/>
      <c r="C17" s="32"/>
      <c r="D17" s="32"/>
      <c r="E17" s="32"/>
    </row>
    <row r="18" spans="1:7" s="25" customFormat="1" ht="12.75" customHeight="1" x14ac:dyDescent="0.2">
      <c r="A18" s="99" t="s">
        <v>127</v>
      </c>
      <c r="B18" s="99" t="s">
        <v>128</v>
      </c>
      <c r="C18" s="99" t="s">
        <v>129</v>
      </c>
      <c r="D18" s="99" t="s">
        <v>133</v>
      </c>
      <c r="E18" s="99" t="s">
        <v>134</v>
      </c>
      <c r="F18" s="99" t="s">
        <v>1</v>
      </c>
      <c r="G18" s="99" t="s">
        <v>130</v>
      </c>
    </row>
    <row r="19" spans="1:7" s="25" customFormat="1" ht="14.25" customHeight="1" x14ac:dyDescent="0.2">
      <c r="A19" s="99"/>
      <c r="B19" s="99"/>
      <c r="C19" s="99"/>
      <c r="D19" s="99"/>
      <c r="E19" s="99"/>
      <c r="F19" s="99"/>
      <c r="G19" s="99"/>
    </row>
    <row r="20" spans="1:7" s="25" customFormat="1" ht="54.75" customHeight="1" x14ac:dyDescent="0.2">
      <c r="A20" s="99"/>
      <c r="B20" s="99"/>
      <c r="C20" s="99"/>
      <c r="D20" s="99"/>
      <c r="E20" s="99"/>
      <c r="F20" s="99"/>
      <c r="G20" s="99"/>
    </row>
    <row r="21" spans="1:7" ht="15" customHeight="1" x14ac:dyDescent="0.2">
      <c r="A21" s="5">
        <v>1</v>
      </c>
      <c r="B21" s="5">
        <v>2</v>
      </c>
      <c r="C21" s="5">
        <v>3</v>
      </c>
      <c r="D21" s="5">
        <v>4</v>
      </c>
      <c r="E21" s="5">
        <v>5</v>
      </c>
      <c r="F21" s="5">
        <v>6</v>
      </c>
      <c r="G21" s="33" t="s">
        <v>132</v>
      </c>
    </row>
    <row r="22" spans="1:7" s="26" customFormat="1" x14ac:dyDescent="0.2">
      <c r="A22" s="35" t="s">
        <v>141</v>
      </c>
      <c r="B22" s="1" t="s">
        <v>142</v>
      </c>
      <c r="C22" s="1" t="s">
        <v>146</v>
      </c>
      <c r="D22" s="36" t="s">
        <v>103</v>
      </c>
      <c r="E22" s="2">
        <v>1</v>
      </c>
      <c r="F22" s="37">
        <f>IFERROR(VLOOKUP(D22,'2 priedas FĮ dydžiai'!$B$8:$S$58,18,0),0)</f>
        <v>6.47</v>
      </c>
      <c r="G22" s="40">
        <f>E22*F22</f>
        <v>6.47</v>
      </c>
    </row>
    <row r="23" spans="1:7" ht="25.5" x14ac:dyDescent="0.2">
      <c r="A23" s="38" t="s">
        <v>141</v>
      </c>
      <c r="B23" s="3" t="s">
        <v>143</v>
      </c>
      <c r="C23" s="3" t="s">
        <v>146</v>
      </c>
      <c r="D23" s="36" t="s">
        <v>100</v>
      </c>
      <c r="E23" s="4">
        <v>10</v>
      </c>
      <c r="F23" s="37">
        <f>IFERROR(VLOOKUP(D23,'2 priedas FĮ dydžiai'!$B$8:$S$58,18,0),0)</f>
        <v>8.9600000000000009</v>
      </c>
      <c r="G23" s="40">
        <f t="shared" ref="G23:G44" si="0">E23*F23</f>
        <v>89.600000000000009</v>
      </c>
    </row>
    <row r="24" spans="1:7" x14ac:dyDescent="0.2">
      <c r="A24" s="38" t="s">
        <v>145</v>
      </c>
      <c r="B24" s="3" t="s">
        <v>144</v>
      </c>
      <c r="C24" s="3" t="s">
        <v>147</v>
      </c>
      <c r="D24" s="36" t="s">
        <v>65</v>
      </c>
      <c r="E24" s="4">
        <v>8</v>
      </c>
      <c r="F24" s="37">
        <f>IFERROR(VLOOKUP(D24,'2 priedas FĮ dydžiai'!$B$8:$S$58,18,0),0)</f>
        <v>7.05</v>
      </c>
      <c r="G24" s="40">
        <f t="shared" si="0"/>
        <v>56.4</v>
      </c>
    </row>
    <row r="25" spans="1:7" x14ac:dyDescent="0.2">
      <c r="A25" s="38"/>
      <c r="B25" s="3"/>
      <c r="C25" s="3"/>
      <c r="D25" s="36"/>
      <c r="E25" s="4"/>
      <c r="F25" s="37">
        <f>IFERROR(VLOOKUP(D25,'2 priedas FĮ dydžiai'!$B$8:$S$58,18,0),0)</f>
        <v>0</v>
      </c>
      <c r="G25" s="40">
        <f t="shared" si="0"/>
        <v>0</v>
      </c>
    </row>
    <row r="26" spans="1:7" x14ac:dyDescent="0.2">
      <c r="A26" s="38"/>
      <c r="B26" s="3"/>
      <c r="C26" s="3"/>
      <c r="D26" s="36"/>
      <c r="E26" s="4"/>
      <c r="F26" s="37">
        <f>IFERROR(VLOOKUP(D26,'2 priedas FĮ dydžiai'!$B$8:$S$58,18,0),0)</f>
        <v>0</v>
      </c>
      <c r="G26" s="40">
        <f t="shared" si="0"/>
        <v>0</v>
      </c>
    </row>
    <row r="27" spans="1:7" x14ac:dyDescent="0.2">
      <c r="A27" s="38"/>
      <c r="B27" s="3"/>
      <c r="C27" s="3"/>
      <c r="D27" s="36"/>
      <c r="E27" s="4"/>
      <c r="F27" s="37">
        <f>IFERROR(VLOOKUP(D27,'2 priedas FĮ dydžiai'!$B$8:$S$58,18,0),0)</f>
        <v>0</v>
      </c>
      <c r="G27" s="40">
        <f t="shared" si="0"/>
        <v>0</v>
      </c>
    </row>
    <row r="28" spans="1:7" x14ac:dyDescent="0.2">
      <c r="A28" s="38"/>
      <c r="B28" s="3"/>
      <c r="C28" s="3"/>
      <c r="D28" s="36"/>
      <c r="E28" s="4"/>
      <c r="F28" s="37">
        <f>IFERROR(VLOOKUP(D28,'2 priedas FĮ dydžiai'!$B$8:$S$58,18,0),0)</f>
        <v>0</v>
      </c>
      <c r="G28" s="40">
        <f t="shared" si="0"/>
        <v>0</v>
      </c>
    </row>
    <row r="29" spans="1:7" x14ac:dyDescent="0.2">
      <c r="A29" s="38"/>
      <c r="B29" s="3"/>
      <c r="C29" s="3"/>
      <c r="D29" s="36"/>
      <c r="E29" s="4"/>
      <c r="F29" s="37">
        <f>IFERROR(VLOOKUP(D29,'2 priedas FĮ dydžiai'!$B$8:$S$58,18,0),0)</f>
        <v>0</v>
      </c>
      <c r="G29" s="40">
        <f t="shared" si="0"/>
        <v>0</v>
      </c>
    </row>
    <row r="30" spans="1:7" x14ac:dyDescent="0.2">
      <c r="A30" s="38"/>
      <c r="B30" s="3"/>
      <c r="C30" s="3"/>
      <c r="D30" s="36"/>
      <c r="E30" s="4"/>
      <c r="F30" s="37">
        <f>IFERROR(VLOOKUP(D30,'2 priedas FĮ dydžiai'!$B$8:$S$58,18,0),0)</f>
        <v>0</v>
      </c>
      <c r="G30" s="40">
        <f t="shared" si="0"/>
        <v>0</v>
      </c>
    </row>
    <row r="31" spans="1:7" x14ac:dyDescent="0.2">
      <c r="A31" s="38"/>
      <c r="B31" s="3"/>
      <c r="C31" s="3"/>
      <c r="D31" s="36"/>
      <c r="E31" s="4"/>
      <c r="F31" s="37">
        <f>IFERROR(VLOOKUP(D31,'2 priedas FĮ dydžiai'!$B$8:$S$58,18,0),0)</f>
        <v>0</v>
      </c>
      <c r="G31" s="40">
        <f t="shared" si="0"/>
        <v>0</v>
      </c>
    </row>
    <row r="32" spans="1:7" x14ac:dyDescent="0.2">
      <c r="A32" s="38"/>
      <c r="B32" s="3"/>
      <c r="C32" s="3"/>
      <c r="D32" s="36"/>
      <c r="E32" s="4"/>
      <c r="F32" s="37">
        <f>IFERROR(VLOOKUP(D32,'2 priedas FĮ dydžiai'!$B$8:$S$58,18,0),0)</f>
        <v>0</v>
      </c>
      <c r="G32" s="40">
        <f t="shared" si="0"/>
        <v>0</v>
      </c>
    </row>
    <row r="33" spans="1:7" x14ac:dyDescent="0.2">
      <c r="A33" s="38"/>
      <c r="B33" s="3"/>
      <c r="C33" s="3"/>
      <c r="D33" s="36"/>
      <c r="E33" s="4"/>
      <c r="F33" s="37">
        <f>IFERROR(VLOOKUP(D33,'2 priedas FĮ dydžiai'!$B$8:$S$58,18,0),0)</f>
        <v>0</v>
      </c>
      <c r="G33" s="40">
        <f t="shared" si="0"/>
        <v>0</v>
      </c>
    </row>
    <row r="34" spans="1:7" x14ac:dyDescent="0.2">
      <c r="A34" s="38"/>
      <c r="B34" s="3"/>
      <c r="C34" s="3"/>
      <c r="D34" s="36"/>
      <c r="E34" s="4"/>
      <c r="F34" s="37">
        <f>IFERROR(VLOOKUP(D34,'2 priedas FĮ dydžiai'!$B$8:$S$58,18,0),0)</f>
        <v>0</v>
      </c>
      <c r="G34" s="40">
        <f t="shared" si="0"/>
        <v>0</v>
      </c>
    </row>
    <row r="35" spans="1:7" x14ac:dyDescent="0.2">
      <c r="A35" s="38"/>
      <c r="B35" s="3"/>
      <c r="C35" s="3"/>
      <c r="D35" s="36"/>
      <c r="E35" s="4"/>
      <c r="F35" s="37">
        <f>IFERROR(VLOOKUP(D35,'2 priedas FĮ dydžiai'!$B$8:$S$58,18,0),0)</f>
        <v>0</v>
      </c>
      <c r="G35" s="40">
        <f t="shared" si="0"/>
        <v>0</v>
      </c>
    </row>
    <row r="36" spans="1:7" x14ac:dyDescent="0.2">
      <c r="A36" s="38"/>
      <c r="B36" s="3"/>
      <c r="C36" s="3"/>
      <c r="D36" s="36"/>
      <c r="E36" s="4"/>
      <c r="F36" s="37">
        <f>IFERROR(VLOOKUP(D36,'2 priedas FĮ dydžiai'!$B$8:$S$58,18,0),0)</f>
        <v>0</v>
      </c>
      <c r="G36" s="40">
        <f t="shared" si="0"/>
        <v>0</v>
      </c>
    </row>
    <row r="37" spans="1:7" x14ac:dyDescent="0.2">
      <c r="A37" s="38"/>
      <c r="B37" s="3"/>
      <c r="C37" s="3"/>
      <c r="D37" s="36"/>
      <c r="E37" s="4"/>
      <c r="F37" s="37">
        <f>IFERROR(VLOOKUP(D37,'2 priedas FĮ dydžiai'!$B$8:$S$58,18,0),0)</f>
        <v>0</v>
      </c>
      <c r="G37" s="40">
        <f t="shared" si="0"/>
        <v>0</v>
      </c>
    </row>
    <row r="38" spans="1:7" x14ac:dyDescent="0.2">
      <c r="A38" s="38"/>
      <c r="B38" s="3"/>
      <c r="C38" s="3"/>
      <c r="D38" s="36"/>
      <c r="E38" s="4"/>
      <c r="F38" s="37">
        <f>IFERROR(VLOOKUP(D38,'2 priedas FĮ dydžiai'!$B$8:$S$58,18,0),0)</f>
        <v>0</v>
      </c>
      <c r="G38" s="40">
        <f t="shared" si="0"/>
        <v>0</v>
      </c>
    </row>
    <row r="39" spans="1:7" x14ac:dyDescent="0.2">
      <c r="A39" s="38"/>
      <c r="B39" s="3"/>
      <c r="C39" s="3"/>
      <c r="D39" s="36"/>
      <c r="E39" s="4"/>
      <c r="F39" s="37">
        <f>IFERROR(VLOOKUP(D39,'2 priedas FĮ dydžiai'!$B$8:$S$58,18,0),0)</f>
        <v>0</v>
      </c>
      <c r="G39" s="40">
        <f t="shared" si="0"/>
        <v>0</v>
      </c>
    </row>
    <row r="40" spans="1:7" x14ac:dyDescent="0.2">
      <c r="A40" s="38"/>
      <c r="B40" s="3"/>
      <c r="C40" s="3"/>
      <c r="D40" s="36"/>
      <c r="E40" s="4"/>
      <c r="F40" s="37">
        <f>IFERROR(VLOOKUP(D40,'2 priedas FĮ dydžiai'!$B$8:$S$58,18,0),0)</f>
        <v>0</v>
      </c>
      <c r="G40" s="40">
        <f t="shared" si="0"/>
        <v>0</v>
      </c>
    </row>
    <row r="41" spans="1:7" x14ac:dyDescent="0.2">
      <c r="A41" s="38"/>
      <c r="B41" s="3"/>
      <c r="C41" s="3"/>
      <c r="D41" s="36"/>
      <c r="E41" s="4"/>
      <c r="F41" s="37">
        <f>IFERROR(VLOOKUP(D41,'2 priedas FĮ dydžiai'!$B$8:$S$58,18,0),0)</f>
        <v>0</v>
      </c>
      <c r="G41" s="40">
        <f t="shared" si="0"/>
        <v>0</v>
      </c>
    </row>
    <row r="42" spans="1:7" x14ac:dyDescent="0.2">
      <c r="A42" s="38"/>
      <c r="B42" s="3"/>
      <c r="C42" s="3"/>
      <c r="D42" s="36"/>
      <c r="E42" s="4"/>
      <c r="F42" s="37">
        <f>IFERROR(VLOOKUP(D42,'2 priedas FĮ dydžiai'!$B$8:$S$58,18,0),0)</f>
        <v>0</v>
      </c>
      <c r="G42" s="40">
        <f t="shared" si="0"/>
        <v>0</v>
      </c>
    </row>
    <row r="43" spans="1:7" x14ac:dyDescent="0.2">
      <c r="A43" s="38"/>
      <c r="B43" s="3"/>
      <c r="C43" s="3"/>
      <c r="D43" s="36"/>
      <c r="E43" s="4"/>
      <c r="F43" s="37">
        <f>IFERROR(VLOOKUP(D43,'2 priedas FĮ dydžiai'!$B$8:$S$58,18,0),0)</f>
        <v>0</v>
      </c>
      <c r="G43" s="40">
        <f t="shared" si="0"/>
        <v>0</v>
      </c>
    </row>
    <row r="44" spans="1:7" x14ac:dyDescent="0.2">
      <c r="A44" s="38"/>
      <c r="B44" s="3"/>
      <c r="C44" s="3"/>
      <c r="D44" s="36"/>
      <c r="E44" s="4"/>
      <c r="F44" s="37">
        <f>IFERROR(VLOOKUP(D44,'2 priedas FĮ dydžiai'!$B$8:$S$58,18,0),0)</f>
        <v>0</v>
      </c>
      <c r="G44" s="40">
        <f t="shared" si="0"/>
        <v>0</v>
      </c>
    </row>
    <row r="45" spans="1:7" x14ac:dyDescent="0.2">
      <c r="A45" s="103" t="s">
        <v>131</v>
      </c>
      <c r="B45" s="103"/>
      <c r="C45" s="103"/>
      <c r="D45" s="103"/>
      <c r="E45" s="39">
        <f>SUM(E22:E44)</f>
        <v>19</v>
      </c>
      <c r="F45" s="39"/>
      <c r="G45" s="39">
        <f>SUM(G22:G44)</f>
        <v>152.47</v>
      </c>
    </row>
    <row r="46" spans="1:7" ht="13.5" customHeight="1" x14ac:dyDescent="0.2">
      <c r="A46" s="10"/>
      <c r="B46" s="11"/>
      <c r="C46" s="11"/>
      <c r="D46" s="12"/>
      <c r="E46" s="10"/>
      <c r="F46" s="13"/>
      <c r="G46" s="11"/>
    </row>
    <row r="47" spans="1:7" x14ac:dyDescent="0.2">
      <c r="A47" s="96" t="s">
        <v>137</v>
      </c>
      <c r="B47" s="96"/>
      <c r="C47" s="96"/>
      <c r="D47" s="96"/>
      <c r="E47" s="96"/>
    </row>
    <row r="48" spans="1:7" ht="116.25" customHeight="1" x14ac:dyDescent="0.2">
      <c r="A48" s="101" t="s">
        <v>149</v>
      </c>
      <c r="B48" s="101"/>
      <c r="C48" s="101"/>
      <c r="D48" s="101"/>
      <c r="E48" s="101"/>
      <c r="F48" s="101"/>
      <c r="G48" s="101"/>
    </row>
    <row r="49" spans="1:8" ht="13.5" customHeight="1" x14ac:dyDescent="0.2">
      <c r="A49" s="10"/>
      <c r="B49" s="11"/>
      <c r="C49" s="11"/>
      <c r="D49" s="12"/>
      <c r="E49" s="10"/>
      <c r="F49" s="13"/>
      <c r="G49" s="11"/>
    </row>
    <row r="50" spans="1:8" ht="13.5" customHeight="1" x14ac:dyDescent="0.2">
      <c r="A50" s="14"/>
      <c r="B50" s="15"/>
      <c r="C50" s="11"/>
      <c r="D50" s="16"/>
      <c r="E50" s="10"/>
      <c r="F50" s="17"/>
      <c r="G50" s="18"/>
    </row>
    <row r="51" spans="1:8" x14ac:dyDescent="0.2">
      <c r="A51" s="102" t="s">
        <v>138</v>
      </c>
      <c r="B51" s="102"/>
      <c r="C51" s="11"/>
      <c r="D51" s="31" t="s">
        <v>140</v>
      </c>
      <c r="E51" s="20"/>
      <c r="F51" s="100" t="s">
        <v>139</v>
      </c>
      <c r="G51" s="100"/>
      <c r="H51" s="20"/>
    </row>
    <row r="53" spans="1:8" x14ac:dyDescent="0.2">
      <c r="A53" s="23"/>
      <c r="B53" s="27"/>
      <c r="C53" s="27"/>
      <c r="D53" s="27"/>
      <c r="E53" s="27"/>
    </row>
    <row r="54" spans="1:8" ht="12.75" customHeight="1" x14ac:dyDescent="0.2">
      <c r="A54" s="23"/>
      <c r="B54" s="28"/>
      <c r="C54" s="28"/>
      <c r="D54" s="28"/>
      <c r="E54" s="28"/>
    </row>
    <row r="55" spans="1:8" x14ac:dyDescent="0.2">
      <c r="A55" s="23"/>
      <c r="B55" s="23"/>
      <c r="C55" s="23"/>
      <c r="D55" s="23"/>
      <c r="E55" s="23"/>
    </row>
  </sheetData>
  <mergeCells count="21">
    <mergeCell ref="A45:D45"/>
    <mergeCell ref="A47:E47"/>
    <mergeCell ref="A48:G48"/>
    <mergeCell ref="A51:B51"/>
    <mergeCell ref="F51:G51"/>
    <mergeCell ref="A13:B13"/>
    <mergeCell ref="C13:G13"/>
    <mergeCell ref="A14:E14"/>
    <mergeCell ref="A16:E16"/>
    <mergeCell ref="A18:A20"/>
    <mergeCell ref="B18:B20"/>
    <mergeCell ref="C18:C20"/>
    <mergeCell ref="D18:D20"/>
    <mergeCell ref="E18:E20"/>
    <mergeCell ref="F18:F20"/>
    <mergeCell ref="G18:G20"/>
    <mergeCell ref="A12:B12"/>
    <mergeCell ref="C12:G12"/>
    <mergeCell ref="F3:G3"/>
    <mergeCell ref="A5:G5"/>
    <mergeCell ref="A11:E11"/>
  </mergeCells>
  <dataValidations count="4">
    <dataValidation type="list" allowBlank="1" showInputMessage="1" showErrorMessage="1" sqref="D65564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NB65564 D131100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NB131100 D196636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NB196636 D262172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NB262172 D327708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NB327708 D393244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NB393244 D458780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NB458780 D524316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NB524316 D589852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NB589852 D655388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NB655388 D720924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NB720924 D786460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NB786460 D851996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NB851996 D917532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NB917532 D983068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WNB983068" xr:uid="{00000000-0002-0000-0100-000000000000}">
      <formula1>Taip</formula1>
    </dataValidation>
    <dataValidation type="list" allowBlank="1" showInputMessage="1" showErrorMessage="1" sqref="C7" xr:uid="{B209D8C3-616B-495E-992C-693DD53FC0E2}">
      <formula1>"2018 m., 2019 m., 2020 m., 2021 m., 2022 m., 2023 m."</formula1>
    </dataValidation>
    <dataValidation type="list" allowBlank="1" showInputMessage="1" showErrorMessage="1" sqref="D7" xr:uid="{8F12BB9B-8BDB-4A4A-9514-E89951E747C5}">
      <formula1>"sausio, vasario, kovo, balandžio, gegužės, birželio, liepos, rugpjūčio, rugsėjo, spalio, lapkričio, gruodžio"</formula1>
    </dataValidation>
    <dataValidation type="list" allowBlank="1" showInputMessage="1" showErrorMessage="1" sqref="D22:D44" xr:uid="{00000000-0002-0000-0100-000001000000}">
      <formula1>#REF!</formula1>
    </dataValidation>
  </dataValidations>
  <pageMargins left="0.7" right="0.7" top="0.75" bottom="0.75" header="0.3" footer="0.3"/>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4F75-70AE-49E1-BBD1-441B29FCF5F4}">
  <dimension ref="A1:T65"/>
  <sheetViews>
    <sheetView topLeftCell="A48" workbookViewId="0">
      <selection activeCell="K56" sqref="K56"/>
    </sheetView>
  </sheetViews>
  <sheetFormatPr defaultColWidth="9.33203125" defaultRowHeight="12" customHeight="1" x14ac:dyDescent="0.2"/>
  <cols>
    <col min="1" max="1" width="7.1640625" style="52" customWidth="1"/>
    <col min="2" max="2" width="31.83203125" style="52" customWidth="1"/>
    <col min="3" max="11" width="8.6640625" style="52" customWidth="1"/>
    <col min="12" max="15" width="14.6640625" style="52" customWidth="1"/>
    <col min="16" max="17" width="15.33203125" style="52" customWidth="1"/>
    <col min="18" max="19" width="14.6640625" style="52" customWidth="1"/>
    <col min="20" max="16384" width="9.33203125" style="52"/>
  </cols>
  <sheetData>
    <row r="1" spans="1:19" ht="12.75" x14ac:dyDescent="0.2">
      <c r="A1" s="70" t="s">
        <v>152</v>
      </c>
      <c r="B1" s="48"/>
      <c r="C1" s="50"/>
      <c r="D1" s="50"/>
      <c r="E1" s="50"/>
      <c r="F1" s="50"/>
      <c r="G1" s="50"/>
      <c r="H1" s="48"/>
      <c r="I1" s="48"/>
      <c r="J1" s="48"/>
      <c r="K1" s="48"/>
      <c r="L1" s="49"/>
      <c r="M1" s="49"/>
      <c r="N1" s="49"/>
      <c r="O1" s="49"/>
      <c r="P1" s="49"/>
      <c r="Q1" s="49"/>
      <c r="R1" s="48"/>
      <c r="S1" s="48"/>
    </row>
    <row r="2" spans="1:19" ht="12.75" x14ac:dyDescent="0.2">
      <c r="A2" s="65" t="s">
        <v>120</v>
      </c>
      <c r="B2" s="48"/>
      <c r="C2" s="50"/>
      <c r="D2" s="50"/>
      <c r="E2" s="50"/>
      <c r="F2" s="50"/>
      <c r="G2" s="50"/>
      <c r="H2" s="48"/>
      <c r="I2" s="48"/>
      <c r="J2" s="48"/>
      <c r="K2" s="48"/>
      <c r="L2" s="49"/>
      <c r="M2" s="49"/>
      <c r="N2" s="49"/>
      <c r="O2" s="49"/>
      <c r="P2" s="49"/>
      <c r="Q2" s="49"/>
      <c r="R2" s="48"/>
      <c r="S2" s="48"/>
    </row>
    <row r="3" spans="1:19" ht="22.9" customHeight="1" x14ac:dyDescent="0.2">
      <c r="A3" s="48"/>
      <c r="B3" s="48"/>
      <c r="C3" s="50"/>
      <c r="D3" s="50"/>
      <c r="E3" s="50"/>
      <c r="F3" s="50"/>
      <c r="G3" s="50"/>
      <c r="H3" s="104"/>
      <c r="I3" s="104"/>
      <c r="J3" s="104"/>
      <c r="K3" s="104"/>
      <c r="L3" s="49"/>
      <c r="M3" s="49"/>
      <c r="N3" s="49"/>
      <c r="O3" s="49"/>
      <c r="P3" s="49"/>
      <c r="Q3" s="49"/>
      <c r="R3" s="48"/>
      <c r="S3" s="48"/>
    </row>
    <row r="4" spans="1:19" ht="67.900000000000006" customHeight="1" x14ac:dyDescent="0.2">
      <c r="A4" s="105" t="s">
        <v>59</v>
      </c>
      <c r="B4" s="106" t="s">
        <v>104</v>
      </c>
      <c r="C4" s="107" t="s">
        <v>105</v>
      </c>
      <c r="D4" s="108"/>
      <c r="E4" s="108"/>
      <c r="F4" s="108"/>
      <c r="G4" s="109"/>
      <c r="H4" s="106" t="s">
        <v>106</v>
      </c>
      <c r="I4" s="106"/>
      <c r="J4" s="106"/>
      <c r="K4" s="106"/>
      <c r="L4" s="106" t="s">
        <v>118</v>
      </c>
      <c r="M4" s="106" t="s">
        <v>157</v>
      </c>
      <c r="N4" s="113" t="s">
        <v>158</v>
      </c>
      <c r="O4" s="106" t="s">
        <v>159</v>
      </c>
      <c r="P4" s="114" t="s">
        <v>160</v>
      </c>
      <c r="Q4" s="106" t="s">
        <v>119</v>
      </c>
      <c r="R4" s="106" t="s">
        <v>0</v>
      </c>
      <c r="S4" s="110" t="s">
        <v>1</v>
      </c>
    </row>
    <row r="5" spans="1:19" ht="22.15" customHeight="1" x14ac:dyDescent="0.2">
      <c r="A5" s="105"/>
      <c r="B5" s="106"/>
      <c r="C5" s="58" t="s">
        <v>3</v>
      </c>
      <c r="D5" s="58" t="s">
        <v>4</v>
      </c>
      <c r="E5" s="58" t="s">
        <v>5</v>
      </c>
      <c r="F5" s="58" t="s">
        <v>6</v>
      </c>
      <c r="G5" s="58" t="s">
        <v>7</v>
      </c>
      <c r="H5" s="73" t="s">
        <v>161</v>
      </c>
      <c r="I5" s="73" t="s">
        <v>162</v>
      </c>
      <c r="J5" s="73" t="s">
        <v>163</v>
      </c>
      <c r="K5" s="73" t="s">
        <v>164</v>
      </c>
      <c r="L5" s="106"/>
      <c r="M5" s="106"/>
      <c r="N5" s="113"/>
      <c r="O5" s="106"/>
      <c r="P5" s="115"/>
      <c r="Q5" s="106"/>
      <c r="R5" s="106"/>
      <c r="S5" s="110"/>
    </row>
    <row r="6" spans="1:19" ht="22.5" x14ac:dyDescent="0.2">
      <c r="A6" s="53">
        <v>1</v>
      </c>
      <c r="B6" s="54">
        <v>2</v>
      </c>
      <c r="C6" s="55" t="s">
        <v>107</v>
      </c>
      <c r="D6" s="55" t="s">
        <v>108</v>
      </c>
      <c r="E6" s="55" t="s">
        <v>109</v>
      </c>
      <c r="F6" s="55" t="s">
        <v>110</v>
      </c>
      <c r="G6" s="55" t="s">
        <v>111</v>
      </c>
      <c r="H6" s="54">
        <v>8</v>
      </c>
      <c r="I6" s="54">
        <v>9</v>
      </c>
      <c r="J6" s="54">
        <v>10</v>
      </c>
      <c r="K6" s="54">
        <v>11</v>
      </c>
      <c r="L6" s="54" t="s">
        <v>112</v>
      </c>
      <c r="M6" s="54" t="s">
        <v>165</v>
      </c>
      <c r="N6" s="54" t="s">
        <v>166</v>
      </c>
      <c r="O6" s="54" t="s">
        <v>167</v>
      </c>
      <c r="P6" s="54" t="s">
        <v>168</v>
      </c>
      <c r="Q6" s="54" t="s">
        <v>169</v>
      </c>
      <c r="R6" s="54">
        <v>18</v>
      </c>
      <c r="S6" s="68" t="s">
        <v>170</v>
      </c>
    </row>
    <row r="7" spans="1:19" ht="27.6" customHeight="1" x14ac:dyDescent="0.2">
      <c r="A7" s="74" t="s">
        <v>123</v>
      </c>
      <c r="B7" s="75"/>
      <c r="C7" s="75"/>
      <c r="D7" s="75"/>
      <c r="E7" s="75"/>
      <c r="F7" s="75"/>
      <c r="G7" s="75"/>
      <c r="H7" s="75"/>
      <c r="I7" s="75"/>
      <c r="J7" s="75"/>
      <c r="K7" s="75"/>
      <c r="L7" s="75"/>
      <c r="M7" s="75"/>
      <c r="N7" s="75"/>
      <c r="O7" s="75"/>
      <c r="P7" s="75"/>
      <c r="Q7" s="75"/>
      <c r="R7" s="75"/>
      <c r="S7" s="76"/>
    </row>
    <row r="8" spans="1:19" s="84" customFormat="1" ht="39.6" customHeight="1" x14ac:dyDescent="0.2">
      <c r="A8" s="77">
        <v>1</v>
      </c>
      <c r="B8" s="78" t="s">
        <v>171</v>
      </c>
      <c r="C8" s="79" t="s">
        <v>8</v>
      </c>
      <c r="D8" s="79" t="s">
        <v>113</v>
      </c>
      <c r="E8" s="79" t="s">
        <v>113</v>
      </c>
      <c r="F8" s="79" t="s">
        <v>113</v>
      </c>
      <c r="G8" s="79" t="s">
        <v>113</v>
      </c>
      <c r="H8" s="80">
        <v>739</v>
      </c>
      <c r="I8" s="80">
        <v>774.4</v>
      </c>
      <c r="J8" s="80">
        <v>807</v>
      </c>
      <c r="K8" s="80">
        <v>789.7</v>
      </c>
      <c r="L8" s="81">
        <f>AVERAGE(H8:K8)</f>
        <v>777.52500000000009</v>
      </c>
      <c r="M8" s="81">
        <f>L8*1.289</f>
        <v>1002.229725</v>
      </c>
      <c r="N8" s="81">
        <f>ROUND(M8*1.45/100,2)</f>
        <v>14.53</v>
      </c>
      <c r="O8" s="81">
        <f>ROUND(M8*0.16/100,2)</f>
        <v>1.6</v>
      </c>
      <c r="P8" s="81">
        <f>+ROUND(M8*0.16/100,2)</f>
        <v>1.6</v>
      </c>
      <c r="Q8" s="81">
        <f>ROUND(SUM(M8:P8),2)</f>
        <v>1019.96</v>
      </c>
      <c r="R8" s="82">
        <v>1848</v>
      </c>
      <c r="S8" s="83">
        <f>ROUND(Q8*12/R8,2)</f>
        <v>6.62</v>
      </c>
    </row>
    <row r="9" spans="1:19" ht="39.6" customHeight="1" x14ac:dyDescent="0.2">
      <c r="A9" s="56">
        <v>2</v>
      </c>
      <c r="B9" s="59" t="s">
        <v>60</v>
      </c>
      <c r="C9" s="60" t="s">
        <v>8</v>
      </c>
      <c r="D9" s="85">
        <v>1</v>
      </c>
      <c r="E9" s="60" t="s">
        <v>113</v>
      </c>
      <c r="F9" s="60" t="s">
        <v>113</v>
      </c>
      <c r="G9" s="60" t="s">
        <v>113</v>
      </c>
      <c r="H9" s="62">
        <v>781.3</v>
      </c>
      <c r="I9" s="62">
        <v>819.9</v>
      </c>
      <c r="J9" s="62">
        <v>853.5</v>
      </c>
      <c r="K9" s="62">
        <v>838.8</v>
      </c>
      <c r="L9" s="57">
        <f>AVERAGE(H9:K9)</f>
        <v>823.375</v>
      </c>
      <c r="M9" s="57">
        <f>L9*1.289</f>
        <v>1061.330375</v>
      </c>
      <c r="N9" s="57">
        <f>ROUND(M9*1.45/100,2)</f>
        <v>15.39</v>
      </c>
      <c r="O9" s="57">
        <f>ROUND(M9*0.16/100,2)</f>
        <v>1.7</v>
      </c>
      <c r="P9" s="57">
        <f>+ROUND(M9*0.16/100,2)</f>
        <v>1.7</v>
      </c>
      <c r="Q9" s="57">
        <f>ROUND(SUM(M9:P9),2)</f>
        <v>1080.1199999999999</v>
      </c>
      <c r="R9" s="64">
        <v>1849</v>
      </c>
      <c r="S9" s="69">
        <f>ROUND(Q9*12/R9,2)</f>
        <v>7.01</v>
      </c>
    </row>
    <row r="10" spans="1:19" ht="12" customHeight="1" x14ac:dyDescent="0.2">
      <c r="A10" s="56">
        <v>3</v>
      </c>
      <c r="B10" s="59" t="s">
        <v>61</v>
      </c>
      <c r="C10" s="60" t="s">
        <v>8</v>
      </c>
      <c r="D10" s="60">
        <v>2</v>
      </c>
      <c r="E10" s="60" t="s">
        <v>113</v>
      </c>
      <c r="F10" s="60" t="s">
        <v>113</v>
      </c>
      <c r="G10" s="60" t="s">
        <v>113</v>
      </c>
      <c r="H10" s="62">
        <v>570.1</v>
      </c>
      <c r="I10" s="62">
        <v>580</v>
      </c>
      <c r="J10" s="62">
        <v>606.20000000000005</v>
      </c>
      <c r="K10" s="62">
        <v>610.6</v>
      </c>
      <c r="L10" s="57">
        <f t="shared" ref="L10:L58" si="0">AVERAGE(H10:K10)</f>
        <v>591.72500000000002</v>
      </c>
      <c r="M10" s="57">
        <f t="shared" ref="M10:M58" si="1">L10*1.289</f>
        <v>762.73352499999999</v>
      </c>
      <c r="N10" s="57">
        <f t="shared" ref="N10:N58" si="2">ROUND(M10*1.45/100,2)</f>
        <v>11.06</v>
      </c>
      <c r="O10" s="57">
        <f t="shared" ref="O10:O58" si="3">ROUND(M10*0.16/100,2)</f>
        <v>1.22</v>
      </c>
      <c r="P10" s="57">
        <f t="shared" ref="P10:P58" si="4">+ROUND(M10*0.16/100,2)</f>
        <v>1.22</v>
      </c>
      <c r="Q10" s="57">
        <f t="shared" ref="Q10:Q58" si="5">ROUND(SUM(M10:P10),2)</f>
        <v>776.23</v>
      </c>
      <c r="R10" s="64">
        <v>1848</v>
      </c>
      <c r="S10" s="69">
        <f t="shared" ref="S10:S58" si="6">ROUND(Q10*12/R10,2)</f>
        <v>5.04</v>
      </c>
    </row>
    <row r="11" spans="1:19" ht="12" customHeight="1" x14ac:dyDescent="0.2">
      <c r="A11" s="56">
        <v>4</v>
      </c>
      <c r="B11" s="59" t="s">
        <v>62</v>
      </c>
      <c r="C11" s="60" t="s">
        <v>8</v>
      </c>
      <c r="D11" s="60">
        <v>3</v>
      </c>
      <c r="E11" s="60" t="s">
        <v>113</v>
      </c>
      <c r="F11" s="60" t="s">
        <v>113</v>
      </c>
      <c r="G11" s="60" t="s">
        <v>113</v>
      </c>
      <c r="H11" s="62">
        <v>846.4</v>
      </c>
      <c r="I11" s="62">
        <v>927.1</v>
      </c>
      <c r="J11" s="62">
        <v>922.3</v>
      </c>
      <c r="K11" s="62">
        <v>813.3</v>
      </c>
      <c r="L11" s="57">
        <f t="shared" si="0"/>
        <v>877.27500000000009</v>
      </c>
      <c r="M11" s="57">
        <f t="shared" si="1"/>
        <v>1130.8074750000001</v>
      </c>
      <c r="N11" s="57">
        <f t="shared" si="2"/>
        <v>16.399999999999999</v>
      </c>
      <c r="O11" s="57">
        <f t="shared" si="3"/>
        <v>1.81</v>
      </c>
      <c r="P11" s="57">
        <f t="shared" si="4"/>
        <v>1.81</v>
      </c>
      <c r="Q11" s="57">
        <f t="shared" si="5"/>
        <v>1150.83</v>
      </c>
      <c r="R11" s="64">
        <v>1848</v>
      </c>
      <c r="S11" s="69">
        <f t="shared" si="6"/>
        <v>7.47</v>
      </c>
    </row>
    <row r="12" spans="1:19" s="84" customFormat="1" ht="12" customHeight="1" x14ac:dyDescent="0.2">
      <c r="A12" s="77">
        <v>5</v>
      </c>
      <c r="B12" s="78" t="s">
        <v>172</v>
      </c>
      <c r="C12" s="79" t="s">
        <v>173</v>
      </c>
      <c r="D12" s="79" t="s">
        <v>113</v>
      </c>
      <c r="E12" s="79" t="s">
        <v>113</v>
      </c>
      <c r="F12" s="79" t="s">
        <v>113</v>
      </c>
      <c r="G12" s="79" t="s">
        <v>113</v>
      </c>
      <c r="H12" s="80">
        <v>917.3</v>
      </c>
      <c r="I12" s="80">
        <v>945.8</v>
      </c>
      <c r="J12" s="80">
        <v>959.1</v>
      </c>
      <c r="K12" s="80">
        <v>976.6</v>
      </c>
      <c r="L12" s="81">
        <f t="shared" si="0"/>
        <v>949.69999999999993</v>
      </c>
      <c r="M12" s="81">
        <f t="shared" si="1"/>
        <v>1224.1632999999999</v>
      </c>
      <c r="N12" s="81">
        <f t="shared" si="2"/>
        <v>17.75</v>
      </c>
      <c r="O12" s="81">
        <f t="shared" si="3"/>
        <v>1.96</v>
      </c>
      <c r="P12" s="81">
        <f t="shared" si="4"/>
        <v>1.96</v>
      </c>
      <c r="Q12" s="81">
        <f t="shared" si="5"/>
        <v>1245.83</v>
      </c>
      <c r="R12" s="82">
        <v>1848</v>
      </c>
      <c r="S12" s="83">
        <f t="shared" si="6"/>
        <v>8.09</v>
      </c>
    </row>
    <row r="13" spans="1:19" ht="12" customHeight="1" x14ac:dyDescent="0.2">
      <c r="A13" s="56">
        <v>6</v>
      </c>
      <c r="B13" s="59" t="s">
        <v>63</v>
      </c>
      <c r="C13" s="60" t="s">
        <v>9</v>
      </c>
      <c r="D13" s="60" t="s">
        <v>113</v>
      </c>
      <c r="E13" s="60" t="s">
        <v>113</v>
      </c>
      <c r="F13" s="60" t="s">
        <v>113</v>
      </c>
      <c r="G13" s="60" t="s">
        <v>113</v>
      </c>
      <c r="H13" s="62">
        <v>1000.9</v>
      </c>
      <c r="I13" s="62">
        <v>1088.2</v>
      </c>
      <c r="J13" s="62">
        <v>1087</v>
      </c>
      <c r="K13" s="62">
        <v>1206.7</v>
      </c>
      <c r="L13" s="57">
        <f t="shared" si="0"/>
        <v>1095.7</v>
      </c>
      <c r="M13" s="57">
        <f t="shared" si="1"/>
        <v>1412.3572999999999</v>
      </c>
      <c r="N13" s="57">
        <f t="shared" si="2"/>
        <v>20.48</v>
      </c>
      <c r="O13" s="57">
        <f t="shared" si="3"/>
        <v>2.2599999999999998</v>
      </c>
      <c r="P13" s="57">
        <f t="shared" si="4"/>
        <v>2.2599999999999998</v>
      </c>
      <c r="Q13" s="57">
        <f t="shared" si="5"/>
        <v>1437.36</v>
      </c>
      <c r="R13" s="64">
        <v>1848</v>
      </c>
      <c r="S13" s="69">
        <f t="shared" si="6"/>
        <v>9.33</v>
      </c>
    </row>
    <row r="14" spans="1:19" ht="12" customHeight="1" x14ac:dyDescent="0.2">
      <c r="A14" s="56">
        <v>7</v>
      </c>
      <c r="B14" s="61" t="s">
        <v>115</v>
      </c>
      <c r="C14" s="66" t="s">
        <v>10</v>
      </c>
      <c r="D14" s="66" t="s">
        <v>113</v>
      </c>
      <c r="E14" s="66" t="s">
        <v>113</v>
      </c>
      <c r="F14" s="66" t="s">
        <v>113</v>
      </c>
      <c r="G14" s="66" t="s">
        <v>113</v>
      </c>
      <c r="H14" s="63">
        <v>916.3</v>
      </c>
      <c r="I14" s="63">
        <v>943.7</v>
      </c>
      <c r="J14" s="63">
        <v>957.2</v>
      </c>
      <c r="K14" s="63">
        <v>973.4</v>
      </c>
      <c r="L14" s="67">
        <f t="shared" si="0"/>
        <v>947.65</v>
      </c>
      <c r="M14" s="57">
        <f t="shared" si="1"/>
        <v>1221.5208499999999</v>
      </c>
      <c r="N14" s="57">
        <f t="shared" si="2"/>
        <v>17.71</v>
      </c>
      <c r="O14" s="57">
        <f t="shared" si="3"/>
        <v>1.95</v>
      </c>
      <c r="P14" s="57">
        <f t="shared" si="4"/>
        <v>1.95</v>
      </c>
      <c r="Q14" s="57">
        <f t="shared" si="5"/>
        <v>1243.1300000000001</v>
      </c>
      <c r="R14" s="64">
        <v>1848</v>
      </c>
      <c r="S14" s="69">
        <f t="shared" si="6"/>
        <v>8.07</v>
      </c>
    </row>
    <row r="15" spans="1:19" ht="31.15" customHeight="1" x14ac:dyDescent="0.2">
      <c r="A15" s="56">
        <v>8</v>
      </c>
      <c r="B15" s="59" t="s">
        <v>64</v>
      </c>
      <c r="C15" s="60" t="s">
        <v>10</v>
      </c>
      <c r="D15" s="60" t="s">
        <v>11</v>
      </c>
      <c r="E15" s="60" t="s">
        <v>113</v>
      </c>
      <c r="F15" s="60" t="s">
        <v>113</v>
      </c>
      <c r="G15" s="60" t="s">
        <v>113</v>
      </c>
      <c r="H15" s="62">
        <v>865.4</v>
      </c>
      <c r="I15" s="62">
        <v>894.8</v>
      </c>
      <c r="J15" s="62">
        <v>906.6</v>
      </c>
      <c r="K15" s="62">
        <v>925.2</v>
      </c>
      <c r="L15" s="57">
        <f t="shared" si="0"/>
        <v>898</v>
      </c>
      <c r="M15" s="57">
        <f t="shared" si="1"/>
        <v>1157.5219999999999</v>
      </c>
      <c r="N15" s="57">
        <f t="shared" si="2"/>
        <v>16.78</v>
      </c>
      <c r="O15" s="57">
        <f t="shared" si="3"/>
        <v>1.85</v>
      </c>
      <c r="P15" s="57">
        <f t="shared" si="4"/>
        <v>1.85</v>
      </c>
      <c r="Q15" s="57">
        <f t="shared" si="5"/>
        <v>1178</v>
      </c>
      <c r="R15" s="64">
        <v>1848</v>
      </c>
      <c r="S15" s="69">
        <f t="shared" si="6"/>
        <v>7.65</v>
      </c>
    </row>
    <row r="16" spans="1:19" ht="38.25" customHeight="1" x14ac:dyDescent="0.2">
      <c r="A16" s="56">
        <v>9</v>
      </c>
      <c r="B16" s="59" t="s">
        <v>174</v>
      </c>
      <c r="C16" s="60" t="s">
        <v>10</v>
      </c>
      <c r="D16" s="60" t="s">
        <v>175</v>
      </c>
      <c r="E16" s="60" t="s">
        <v>113</v>
      </c>
      <c r="F16" s="60" t="s">
        <v>113</v>
      </c>
      <c r="G16" s="60" t="s">
        <v>113</v>
      </c>
      <c r="H16" s="62">
        <v>696.6</v>
      </c>
      <c r="I16" s="62">
        <v>714.5</v>
      </c>
      <c r="J16" s="62">
        <v>730.3</v>
      </c>
      <c r="K16" s="62">
        <v>734.9</v>
      </c>
      <c r="L16" s="57">
        <f t="shared" si="0"/>
        <v>719.07499999999993</v>
      </c>
      <c r="M16" s="57">
        <f t="shared" si="1"/>
        <v>926.88767499999983</v>
      </c>
      <c r="N16" s="57">
        <f t="shared" si="2"/>
        <v>13.44</v>
      </c>
      <c r="O16" s="57">
        <f t="shared" si="3"/>
        <v>1.48</v>
      </c>
      <c r="P16" s="57">
        <f t="shared" si="4"/>
        <v>1.48</v>
      </c>
      <c r="Q16" s="57">
        <f t="shared" si="5"/>
        <v>943.29</v>
      </c>
      <c r="R16" s="64">
        <v>1848</v>
      </c>
      <c r="S16" s="69">
        <f t="shared" si="6"/>
        <v>6.13</v>
      </c>
    </row>
    <row r="17" spans="1:19" ht="12" customHeight="1" x14ac:dyDescent="0.2">
      <c r="A17" s="56">
        <v>10</v>
      </c>
      <c r="B17" s="59" t="s">
        <v>65</v>
      </c>
      <c r="C17" s="60" t="s">
        <v>10</v>
      </c>
      <c r="D17" s="60">
        <v>13</v>
      </c>
      <c r="E17" s="60" t="s">
        <v>113</v>
      </c>
      <c r="F17" s="60" t="s">
        <v>113</v>
      </c>
      <c r="G17" s="60" t="s">
        <v>113</v>
      </c>
      <c r="H17" s="62">
        <v>807</v>
      </c>
      <c r="I17" s="62">
        <v>813.6</v>
      </c>
      <c r="J17" s="62">
        <v>839.3</v>
      </c>
      <c r="K17" s="62">
        <v>850.1</v>
      </c>
      <c r="L17" s="57">
        <f t="shared" si="0"/>
        <v>827.49999999999989</v>
      </c>
      <c r="M17" s="57">
        <f t="shared" si="1"/>
        <v>1066.6474999999998</v>
      </c>
      <c r="N17" s="57">
        <f t="shared" si="2"/>
        <v>15.47</v>
      </c>
      <c r="O17" s="57">
        <f t="shared" si="3"/>
        <v>1.71</v>
      </c>
      <c r="P17" s="57">
        <f t="shared" si="4"/>
        <v>1.71</v>
      </c>
      <c r="Q17" s="57">
        <f t="shared" si="5"/>
        <v>1085.54</v>
      </c>
      <c r="R17" s="64">
        <v>1848</v>
      </c>
      <c r="S17" s="69">
        <f t="shared" si="6"/>
        <v>7.05</v>
      </c>
    </row>
    <row r="18" spans="1:19" ht="12" customHeight="1" x14ac:dyDescent="0.2">
      <c r="A18" s="56">
        <v>11</v>
      </c>
      <c r="B18" s="59" t="s">
        <v>66</v>
      </c>
      <c r="C18" s="60" t="s">
        <v>10</v>
      </c>
      <c r="D18" s="60">
        <v>14</v>
      </c>
      <c r="E18" s="60" t="s">
        <v>113</v>
      </c>
      <c r="F18" s="60" t="s">
        <v>113</v>
      </c>
      <c r="G18" s="60" t="s">
        <v>113</v>
      </c>
      <c r="H18" s="62">
        <v>637.29999999999995</v>
      </c>
      <c r="I18" s="62">
        <v>660.9</v>
      </c>
      <c r="J18" s="62">
        <v>670.6</v>
      </c>
      <c r="K18" s="62">
        <v>671.2</v>
      </c>
      <c r="L18" s="57">
        <f t="shared" si="0"/>
        <v>660</v>
      </c>
      <c r="M18" s="57">
        <f t="shared" si="1"/>
        <v>850.7399999999999</v>
      </c>
      <c r="N18" s="57">
        <f t="shared" si="2"/>
        <v>12.34</v>
      </c>
      <c r="O18" s="57">
        <f t="shared" si="3"/>
        <v>1.36</v>
      </c>
      <c r="P18" s="57">
        <f t="shared" si="4"/>
        <v>1.36</v>
      </c>
      <c r="Q18" s="57">
        <f t="shared" si="5"/>
        <v>865.8</v>
      </c>
      <c r="R18" s="64">
        <v>1848</v>
      </c>
      <c r="S18" s="69">
        <f t="shared" si="6"/>
        <v>5.62</v>
      </c>
    </row>
    <row r="19" spans="1:19" ht="12" customHeight="1" x14ac:dyDescent="0.2">
      <c r="A19" s="56">
        <v>12</v>
      </c>
      <c r="B19" s="59" t="s">
        <v>67</v>
      </c>
      <c r="C19" s="60" t="s">
        <v>10</v>
      </c>
      <c r="D19" s="60">
        <v>15</v>
      </c>
      <c r="E19" s="60" t="s">
        <v>113</v>
      </c>
      <c r="F19" s="60" t="s">
        <v>113</v>
      </c>
      <c r="G19" s="60" t="s">
        <v>113</v>
      </c>
      <c r="H19" s="62">
        <v>617.29999999999995</v>
      </c>
      <c r="I19" s="62">
        <v>617.79999999999995</v>
      </c>
      <c r="J19" s="62">
        <v>622.6</v>
      </c>
      <c r="K19" s="62">
        <v>621.4</v>
      </c>
      <c r="L19" s="57">
        <f t="shared" si="0"/>
        <v>619.77499999999998</v>
      </c>
      <c r="M19" s="57">
        <f t="shared" si="1"/>
        <v>798.88997499999994</v>
      </c>
      <c r="N19" s="57">
        <f t="shared" si="2"/>
        <v>11.58</v>
      </c>
      <c r="O19" s="57">
        <f t="shared" si="3"/>
        <v>1.28</v>
      </c>
      <c r="P19" s="57">
        <f t="shared" si="4"/>
        <v>1.28</v>
      </c>
      <c r="Q19" s="57">
        <f t="shared" si="5"/>
        <v>813.03</v>
      </c>
      <c r="R19" s="64">
        <v>1848</v>
      </c>
      <c r="S19" s="69">
        <f t="shared" si="6"/>
        <v>5.28</v>
      </c>
    </row>
    <row r="20" spans="1:19" ht="46.15" customHeight="1" x14ac:dyDescent="0.2">
      <c r="A20" s="56">
        <v>13</v>
      </c>
      <c r="B20" s="59" t="s">
        <v>68</v>
      </c>
      <c r="C20" s="60" t="s">
        <v>10</v>
      </c>
      <c r="D20" s="60" t="s">
        <v>12</v>
      </c>
      <c r="E20" s="60" t="s">
        <v>113</v>
      </c>
      <c r="F20" s="60" t="s">
        <v>113</v>
      </c>
      <c r="G20" s="60" t="s">
        <v>113</v>
      </c>
      <c r="H20" s="62">
        <v>847.2</v>
      </c>
      <c r="I20" s="62">
        <v>874.3</v>
      </c>
      <c r="J20" s="62">
        <v>893.1</v>
      </c>
      <c r="K20" s="62">
        <v>907.7</v>
      </c>
      <c r="L20" s="57">
        <f t="shared" si="0"/>
        <v>880.57500000000005</v>
      </c>
      <c r="M20" s="57">
        <f t="shared" si="1"/>
        <v>1135.061175</v>
      </c>
      <c r="N20" s="57">
        <f t="shared" si="2"/>
        <v>16.46</v>
      </c>
      <c r="O20" s="57">
        <f t="shared" si="3"/>
        <v>1.82</v>
      </c>
      <c r="P20" s="57">
        <f t="shared" si="4"/>
        <v>1.82</v>
      </c>
      <c r="Q20" s="57">
        <f t="shared" si="5"/>
        <v>1155.1600000000001</v>
      </c>
      <c r="R20" s="64">
        <v>1848</v>
      </c>
      <c r="S20" s="69">
        <f t="shared" si="6"/>
        <v>7.5</v>
      </c>
    </row>
    <row r="21" spans="1:19" ht="21.6" customHeight="1" x14ac:dyDescent="0.2">
      <c r="A21" s="56">
        <v>14</v>
      </c>
      <c r="B21" s="59" t="s">
        <v>69</v>
      </c>
      <c r="C21" s="60" t="s">
        <v>10</v>
      </c>
      <c r="D21" s="60">
        <v>20</v>
      </c>
      <c r="E21" s="60" t="s">
        <v>113</v>
      </c>
      <c r="F21" s="60" t="s">
        <v>113</v>
      </c>
      <c r="G21" s="60" t="s">
        <v>113</v>
      </c>
      <c r="H21" s="62">
        <v>1528.8</v>
      </c>
      <c r="I21" s="62">
        <v>1445.7</v>
      </c>
      <c r="J21" s="62">
        <v>1344.4</v>
      </c>
      <c r="K21" s="62">
        <v>1339.8</v>
      </c>
      <c r="L21" s="57">
        <f t="shared" si="0"/>
        <v>1414.675</v>
      </c>
      <c r="M21" s="57">
        <f t="shared" si="1"/>
        <v>1823.5160749999998</v>
      </c>
      <c r="N21" s="57">
        <f t="shared" si="2"/>
        <v>26.44</v>
      </c>
      <c r="O21" s="57">
        <f t="shared" si="3"/>
        <v>2.92</v>
      </c>
      <c r="P21" s="57">
        <f t="shared" si="4"/>
        <v>2.92</v>
      </c>
      <c r="Q21" s="57">
        <f t="shared" si="5"/>
        <v>1855.8</v>
      </c>
      <c r="R21" s="64">
        <v>1848</v>
      </c>
      <c r="S21" s="69">
        <f t="shared" si="6"/>
        <v>12.05</v>
      </c>
    </row>
    <row r="22" spans="1:19" ht="40.9" customHeight="1" x14ac:dyDescent="0.2">
      <c r="A22" s="56">
        <v>15</v>
      </c>
      <c r="B22" s="59" t="s">
        <v>70</v>
      </c>
      <c r="C22" s="60" t="s">
        <v>10</v>
      </c>
      <c r="D22" s="60">
        <v>21</v>
      </c>
      <c r="E22" s="60" t="s">
        <v>113</v>
      </c>
      <c r="F22" s="60" t="s">
        <v>113</v>
      </c>
      <c r="G22" s="60" t="s">
        <v>113</v>
      </c>
      <c r="H22" s="62">
        <v>1397.7</v>
      </c>
      <c r="I22" s="62">
        <v>1398.7</v>
      </c>
      <c r="J22" s="62">
        <v>1404</v>
      </c>
      <c r="K22" s="62">
        <v>1371.8</v>
      </c>
      <c r="L22" s="57">
        <f t="shared" si="0"/>
        <v>1393.05</v>
      </c>
      <c r="M22" s="57">
        <f t="shared" si="1"/>
        <v>1795.6414499999998</v>
      </c>
      <c r="N22" s="57">
        <f t="shared" si="2"/>
        <v>26.04</v>
      </c>
      <c r="O22" s="57">
        <f t="shared" si="3"/>
        <v>2.87</v>
      </c>
      <c r="P22" s="57">
        <f t="shared" si="4"/>
        <v>2.87</v>
      </c>
      <c r="Q22" s="57">
        <f t="shared" si="5"/>
        <v>1827.42</v>
      </c>
      <c r="R22" s="64">
        <v>1848</v>
      </c>
      <c r="S22" s="69">
        <f t="shared" si="6"/>
        <v>11.87</v>
      </c>
    </row>
    <row r="23" spans="1:19" ht="44.45" customHeight="1" x14ac:dyDescent="0.2">
      <c r="A23" s="56">
        <v>16</v>
      </c>
      <c r="B23" s="59" t="s">
        <v>71</v>
      </c>
      <c r="C23" s="60" t="s">
        <v>10</v>
      </c>
      <c r="D23" s="60" t="s">
        <v>13</v>
      </c>
      <c r="E23" s="60" t="s">
        <v>113</v>
      </c>
      <c r="F23" s="60" t="s">
        <v>113</v>
      </c>
      <c r="G23" s="60" t="s">
        <v>113</v>
      </c>
      <c r="H23" s="62">
        <v>986.1</v>
      </c>
      <c r="I23" s="62">
        <v>1035.9000000000001</v>
      </c>
      <c r="J23" s="62">
        <v>1047.5999999999999</v>
      </c>
      <c r="K23" s="62">
        <v>1060.5999999999999</v>
      </c>
      <c r="L23" s="57">
        <f t="shared" si="0"/>
        <v>1032.55</v>
      </c>
      <c r="M23" s="57">
        <f t="shared" si="1"/>
        <v>1330.9569499999998</v>
      </c>
      <c r="N23" s="57">
        <f t="shared" si="2"/>
        <v>19.3</v>
      </c>
      <c r="O23" s="57">
        <f t="shared" si="3"/>
        <v>2.13</v>
      </c>
      <c r="P23" s="57">
        <f t="shared" si="4"/>
        <v>2.13</v>
      </c>
      <c r="Q23" s="57">
        <f t="shared" si="5"/>
        <v>1354.52</v>
      </c>
      <c r="R23" s="64">
        <v>1848</v>
      </c>
      <c r="S23" s="69">
        <f t="shared" si="6"/>
        <v>8.8000000000000007</v>
      </c>
    </row>
    <row r="24" spans="1:19" ht="42" customHeight="1" x14ac:dyDescent="0.2">
      <c r="A24" s="56">
        <v>17</v>
      </c>
      <c r="B24" s="59" t="s">
        <v>72</v>
      </c>
      <c r="C24" s="60" t="s">
        <v>10</v>
      </c>
      <c r="D24" s="60" t="s">
        <v>14</v>
      </c>
      <c r="E24" s="60" t="s">
        <v>113</v>
      </c>
      <c r="F24" s="60" t="s">
        <v>113</v>
      </c>
      <c r="G24" s="60" t="s">
        <v>113</v>
      </c>
      <c r="H24" s="62">
        <v>957.3</v>
      </c>
      <c r="I24" s="62">
        <v>1000.3</v>
      </c>
      <c r="J24" s="62">
        <v>1031.5</v>
      </c>
      <c r="K24" s="62">
        <v>1042.4000000000001</v>
      </c>
      <c r="L24" s="57">
        <f t="shared" si="0"/>
        <v>1007.875</v>
      </c>
      <c r="M24" s="57">
        <f t="shared" si="1"/>
        <v>1299.1508749999998</v>
      </c>
      <c r="N24" s="57">
        <f t="shared" si="2"/>
        <v>18.84</v>
      </c>
      <c r="O24" s="57">
        <f t="shared" si="3"/>
        <v>2.08</v>
      </c>
      <c r="P24" s="57">
        <f t="shared" si="4"/>
        <v>2.08</v>
      </c>
      <c r="Q24" s="57">
        <f t="shared" si="5"/>
        <v>1322.15</v>
      </c>
      <c r="R24" s="64">
        <v>1848</v>
      </c>
      <c r="S24" s="69">
        <f t="shared" si="6"/>
        <v>8.59</v>
      </c>
    </row>
    <row r="25" spans="1:19" ht="31.15" customHeight="1" x14ac:dyDescent="0.2">
      <c r="A25" s="56">
        <v>18</v>
      </c>
      <c r="B25" s="59" t="s">
        <v>73</v>
      </c>
      <c r="C25" s="60" t="s">
        <v>10</v>
      </c>
      <c r="D25" s="60">
        <v>26</v>
      </c>
      <c r="E25" s="60" t="s">
        <v>113</v>
      </c>
      <c r="F25" s="60" t="s">
        <v>113</v>
      </c>
      <c r="G25" s="60" t="s">
        <v>113</v>
      </c>
      <c r="H25" s="62">
        <v>1408.1</v>
      </c>
      <c r="I25" s="62">
        <v>1472.3</v>
      </c>
      <c r="J25" s="62">
        <v>1476.4</v>
      </c>
      <c r="K25" s="62">
        <v>1640.5</v>
      </c>
      <c r="L25" s="57">
        <f t="shared" si="0"/>
        <v>1499.3249999999998</v>
      </c>
      <c r="M25" s="57">
        <f t="shared" si="1"/>
        <v>1932.6299249999997</v>
      </c>
      <c r="N25" s="57">
        <f t="shared" si="2"/>
        <v>28.02</v>
      </c>
      <c r="O25" s="57">
        <f t="shared" si="3"/>
        <v>3.09</v>
      </c>
      <c r="P25" s="57">
        <f t="shared" si="4"/>
        <v>3.09</v>
      </c>
      <c r="Q25" s="57">
        <f t="shared" si="5"/>
        <v>1966.83</v>
      </c>
      <c r="R25" s="64">
        <v>1848</v>
      </c>
      <c r="S25" s="69">
        <f t="shared" si="6"/>
        <v>12.77</v>
      </c>
    </row>
    <row r="26" spans="1:19" ht="12" customHeight="1" x14ac:dyDescent="0.2">
      <c r="A26" s="56">
        <v>19</v>
      </c>
      <c r="B26" s="59" t="s">
        <v>74</v>
      </c>
      <c r="C26" s="60" t="s">
        <v>10</v>
      </c>
      <c r="D26" s="60">
        <v>27</v>
      </c>
      <c r="E26" s="60" t="s">
        <v>113</v>
      </c>
      <c r="F26" s="60" t="s">
        <v>113</v>
      </c>
      <c r="G26" s="60" t="s">
        <v>113</v>
      </c>
      <c r="H26" s="62">
        <v>889</v>
      </c>
      <c r="I26" s="62">
        <v>911.1</v>
      </c>
      <c r="J26" s="62">
        <v>940.7</v>
      </c>
      <c r="K26" s="62">
        <v>959.3</v>
      </c>
      <c r="L26" s="57">
        <f t="shared" si="0"/>
        <v>925.02500000000009</v>
      </c>
      <c r="M26" s="57">
        <f t="shared" si="1"/>
        <v>1192.357225</v>
      </c>
      <c r="N26" s="57">
        <f t="shared" si="2"/>
        <v>17.29</v>
      </c>
      <c r="O26" s="57">
        <f t="shared" si="3"/>
        <v>1.91</v>
      </c>
      <c r="P26" s="57">
        <f t="shared" si="4"/>
        <v>1.91</v>
      </c>
      <c r="Q26" s="57">
        <f t="shared" si="5"/>
        <v>1213.47</v>
      </c>
      <c r="R26" s="64">
        <v>1848</v>
      </c>
      <c r="S26" s="69">
        <f t="shared" si="6"/>
        <v>7.88</v>
      </c>
    </row>
    <row r="27" spans="1:19" ht="31.15" customHeight="1" x14ac:dyDescent="0.2">
      <c r="A27" s="56">
        <v>20</v>
      </c>
      <c r="B27" s="59" t="s">
        <v>75</v>
      </c>
      <c r="C27" s="60" t="s">
        <v>10</v>
      </c>
      <c r="D27" s="60">
        <v>28</v>
      </c>
      <c r="E27" s="60" t="s">
        <v>113</v>
      </c>
      <c r="F27" s="60" t="s">
        <v>113</v>
      </c>
      <c r="G27" s="60" t="s">
        <v>113</v>
      </c>
      <c r="H27" s="62">
        <v>1077.9000000000001</v>
      </c>
      <c r="I27" s="62">
        <v>1109.8</v>
      </c>
      <c r="J27" s="62">
        <v>1136.7</v>
      </c>
      <c r="K27" s="62">
        <v>1135.3</v>
      </c>
      <c r="L27" s="57">
        <f t="shared" si="0"/>
        <v>1114.925</v>
      </c>
      <c r="M27" s="57">
        <f t="shared" si="1"/>
        <v>1437.1383249999999</v>
      </c>
      <c r="N27" s="57">
        <f t="shared" si="2"/>
        <v>20.84</v>
      </c>
      <c r="O27" s="57">
        <f t="shared" si="3"/>
        <v>2.2999999999999998</v>
      </c>
      <c r="P27" s="57">
        <f t="shared" si="4"/>
        <v>2.2999999999999998</v>
      </c>
      <c r="Q27" s="57">
        <f t="shared" si="5"/>
        <v>1462.58</v>
      </c>
      <c r="R27" s="64">
        <v>1848</v>
      </c>
      <c r="S27" s="69">
        <f t="shared" si="6"/>
        <v>9.5</v>
      </c>
    </row>
    <row r="28" spans="1:19" ht="12" customHeight="1" x14ac:dyDescent="0.2">
      <c r="A28" s="56">
        <v>21</v>
      </c>
      <c r="B28" s="59" t="s">
        <v>76</v>
      </c>
      <c r="C28" s="60" t="s">
        <v>10</v>
      </c>
      <c r="D28" s="60" t="s">
        <v>15</v>
      </c>
      <c r="E28" s="60" t="s">
        <v>113</v>
      </c>
      <c r="F28" s="60" t="s">
        <v>113</v>
      </c>
      <c r="G28" s="60" t="s">
        <v>113</v>
      </c>
      <c r="H28" s="62">
        <v>985.7</v>
      </c>
      <c r="I28" s="62">
        <v>1008.7</v>
      </c>
      <c r="J28" s="62">
        <v>1011.4</v>
      </c>
      <c r="K28" s="62">
        <v>1046.8</v>
      </c>
      <c r="L28" s="57">
        <f t="shared" si="0"/>
        <v>1013.1500000000001</v>
      </c>
      <c r="M28" s="57">
        <f t="shared" si="1"/>
        <v>1305.9503500000001</v>
      </c>
      <c r="N28" s="57">
        <f t="shared" si="2"/>
        <v>18.940000000000001</v>
      </c>
      <c r="O28" s="57">
        <f t="shared" si="3"/>
        <v>2.09</v>
      </c>
      <c r="P28" s="57">
        <f t="shared" si="4"/>
        <v>2.09</v>
      </c>
      <c r="Q28" s="57">
        <f t="shared" si="5"/>
        <v>1329.07</v>
      </c>
      <c r="R28" s="64">
        <v>1848</v>
      </c>
      <c r="S28" s="69">
        <f t="shared" si="6"/>
        <v>8.6300000000000008</v>
      </c>
    </row>
    <row r="29" spans="1:19" ht="69.599999999999994" customHeight="1" x14ac:dyDescent="0.2">
      <c r="A29" s="56">
        <v>22</v>
      </c>
      <c r="B29" s="59" t="s">
        <v>77</v>
      </c>
      <c r="C29" s="60" t="s">
        <v>10</v>
      </c>
      <c r="D29" s="60" t="s">
        <v>16</v>
      </c>
      <c r="E29" s="60" t="s">
        <v>113</v>
      </c>
      <c r="F29" s="60" t="s">
        <v>113</v>
      </c>
      <c r="G29" s="60" t="s">
        <v>113</v>
      </c>
      <c r="H29" s="62">
        <v>896.4</v>
      </c>
      <c r="I29" s="62">
        <v>922.2</v>
      </c>
      <c r="J29" s="62">
        <v>936.7</v>
      </c>
      <c r="K29" s="62">
        <v>952.9</v>
      </c>
      <c r="L29" s="57">
        <f t="shared" si="0"/>
        <v>927.05000000000007</v>
      </c>
      <c r="M29" s="57">
        <f t="shared" si="1"/>
        <v>1194.9674500000001</v>
      </c>
      <c r="N29" s="57">
        <f t="shared" si="2"/>
        <v>17.329999999999998</v>
      </c>
      <c r="O29" s="57">
        <f t="shared" si="3"/>
        <v>1.91</v>
      </c>
      <c r="P29" s="57">
        <f t="shared" si="4"/>
        <v>1.91</v>
      </c>
      <c r="Q29" s="57">
        <f t="shared" si="5"/>
        <v>1216.1199999999999</v>
      </c>
      <c r="R29" s="64">
        <v>1848</v>
      </c>
      <c r="S29" s="69">
        <f t="shared" si="6"/>
        <v>7.9</v>
      </c>
    </row>
    <row r="30" spans="1:19" ht="12" customHeight="1" x14ac:dyDescent="0.2">
      <c r="A30" s="56">
        <v>23</v>
      </c>
      <c r="B30" s="59" t="s">
        <v>78</v>
      </c>
      <c r="C30" s="60" t="s">
        <v>10</v>
      </c>
      <c r="D30" s="60">
        <v>31</v>
      </c>
      <c r="E30" s="60" t="s">
        <v>113</v>
      </c>
      <c r="F30" s="60" t="s">
        <v>113</v>
      </c>
      <c r="G30" s="60" t="s">
        <v>113</v>
      </c>
      <c r="H30" s="62">
        <v>839.1</v>
      </c>
      <c r="I30" s="62">
        <v>860.6</v>
      </c>
      <c r="J30" s="62">
        <v>879.8</v>
      </c>
      <c r="K30" s="62">
        <v>885.8</v>
      </c>
      <c r="L30" s="57">
        <f t="shared" si="0"/>
        <v>866.32500000000005</v>
      </c>
      <c r="M30" s="57">
        <f t="shared" si="1"/>
        <v>1116.6929250000001</v>
      </c>
      <c r="N30" s="57">
        <f t="shared" si="2"/>
        <v>16.190000000000001</v>
      </c>
      <c r="O30" s="57">
        <f t="shared" si="3"/>
        <v>1.79</v>
      </c>
      <c r="P30" s="57">
        <f t="shared" si="4"/>
        <v>1.79</v>
      </c>
      <c r="Q30" s="57">
        <f t="shared" si="5"/>
        <v>1136.46</v>
      </c>
      <c r="R30" s="64">
        <v>1848</v>
      </c>
      <c r="S30" s="69">
        <f t="shared" si="6"/>
        <v>7.38</v>
      </c>
    </row>
    <row r="31" spans="1:19" ht="12" customHeight="1" x14ac:dyDescent="0.2">
      <c r="A31" s="56">
        <v>24</v>
      </c>
      <c r="B31" s="59" t="s">
        <v>176</v>
      </c>
      <c r="C31" s="60" t="s">
        <v>17</v>
      </c>
      <c r="D31" s="60" t="s">
        <v>19</v>
      </c>
      <c r="E31" s="60" t="s">
        <v>113</v>
      </c>
      <c r="F31" s="60" t="s">
        <v>113</v>
      </c>
      <c r="G31" s="60" t="s">
        <v>113</v>
      </c>
      <c r="H31" s="62">
        <v>1088.3</v>
      </c>
      <c r="I31" s="62">
        <v>1142.0999999999999</v>
      </c>
      <c r="J31" s="62">
        <v>1136.5999999999999</v>
      </c>
      <c r="K31" s="62">
        <v>1085.5</v>
      </c>
      <c r="L31" s="57">
        <f t="shared" si="0"/>
        <v>1113.125</v>
      </c>
      <c r="M31" s="57">
        <f t="shared" si="1"/>
        <v>1434.818125</v>
      </c>
      <c r="N31" s="57">
        <f t="shared" si="2"/>
        <v>20.8</v>
      </c>
      <c r="O31" s="57">
        <f t="shared" si="3"/>
        <v>2.2999999999999998</v>
      </c>
      <c r="P31" s="57">
        <f t="shared" si="4"/>
        <v>2.2999999999999998</v>
      </c>
      <c r="Q31" s="57">
        <f t="shared" si="5"/>
        <v>1460.22</v>
      </c>
      <c r="R31" s="64">
        <v>1848</v>
      </c>
      <c r="S31" s="69">
        <f t="shared" si="6"/>
        <v>9.48</v>
      </c>
    </row>
    <row r="32" spans="1:19" ht="40.9" customHeight="1" x14ac:dyDescent="0.2">
      <c r="A32" s="56">
        <v>25</v>
      </c>
      <c r="B32" s="59" t="s">
        <v>79</v>
      </c>
      <c r="C32" s="60" t="s">
        <v>17</v>
      </c>
      <c r="D32" s="60">
        <v>35</v>
      </c>
      <c r="E32" s="60" t="s">
        <v>18</v>
      </c>
      <c r="F32" s="60" t="s">
        <v>113</v>
      </c>
      <c r="G32" s="60" t="s">
        <v>113</v>
      </c>
      <c r="H32" s="62">
        <v>1068.5</v>
      </c>
      <c r="I32" s="62">
        <v>1143</v>
      </c>
      <c r="J32" s="62">
        <v>1047.7</v>
      </c>
      <c r="K32" s="62">
        <v>1117.2</v>
      </c>
      <c r="L32" s="57">
        <f t="shared" si="0"/>
        <v>1094.0999999999999</v>
      </c>
      <c r="M32" s="57">
        <f t="shared" si="1"/>
        <v>1410.2948999999999</v>
      </c>
      <c r="N32" s="57">
        <f t="shared" si="2"/>
        <v>20.45</v>
      </c>
      <c r="O32" s="57">
        <f t="shared" si="3"/>
        <v>2.2599999999999998</v>
      </c>
      <c r="P32" s="57">
        <f t="shared" si="4"/>
        <v>2.2599999999999998</v>
      </c>
      <c r="Q32" s="57">
        <f t="shared" si="5"/>
        <v>1435.26</v>
      </c>
      <c r="R32" s="64">
        <v>1848</v>
      </c>
      <c r="S32" s="69">
        <f t="shared" si="6"/>
        <v>9.32</v>
      </c>
    </row>
    <row r="33" spans="1:20" ht="40.9" customHeight="1" x14ac:dyDescent="0.2">
      <c r="A33" s="56">
        <v>26</v>
      </c>
      <c r="B33" s="59" t="s">
        <v>80</v>
      </c>
      <c r="C33" s="60" t="s">
        <v>17</v>
      </c>
      <c r="D33" s="60" t="s">
        <v>19</v>
      </c>
      <c r="E33" s="60" t="s">
        <v>20</v>
      </c>
      <c r="F33" s="60" t="s">
        <v>113</v>
      </c>
      <c r="G33" s="60" t="s">
        <v>113</v>
      </c>
      <c r="H33" s="62">
        <v>1479.4</v>
      </c>
      <c r="I33" s="62">
        <v>1402.3</v>
      </c>
      <c r="J33" s="62">
        <v>1428.5</v>
      </c>
      <c r="K33" s="62">
        <v>1704.8</v>
      </c>
      <c r="L33" s="57">
        <f t="shared" si="0"/>
        <v>1503.75</v>
      </c>
      <c r="M33" s="57">
        <f t="shared" si="1"/>
        <v>1938.3337499999998</v>
      </c>
      <c r="N33" s="57">
        <f t="shared" si="2"/>
        <v>28.11</v>
      </c>
      <c r="O33" s="57">
        <f t="shared" si="3"/>
        <v>3.1</v>
      </c>
      <c r="P33" s="57">
        <f t="shared" si="4"/>
        <v>3.1</v>
      </c>
      <c r="Q33" s="57">
        <f t="shared" si="5"/>
        <v>1972.64</v>
      </c>
      <c r="R33" s="64">
        <v>1848</v>
      </c>
      <c r="S33" s="69">
        <f t="shared" si="6"/>
        <v>12.81</v>
      </c>
    </row>
    <row r="34" spans="1:20" ht="21.6" customHeight="1" x14ac:dyDescent="0.2">
      <c r="A34" s="56">
        <v>27</v>
      </c>
      <c r="B34" s="59" t="s">
        <v>81</v>
      </c>
      <c r="C34" s="60" t="s">
        <v>17</v>
      </c>
      <c r="D34" s="60" t="s">
        <v>19</v>
      </c>
      <c r="E34" s="60" t="s">
        <v>21</v>
      </c>
      <c r="F34" s="60" t="s">
        <v>113</v>
      </c>
      <c r="G34" s="60" t="s">
        <v>113</v>
      </c>
      <c r="H34" s="62">
        <v>1104.4000000000001</v>
      </c>
      <c r="I34" s="62">
        <v>1134.3</v>
      </c>
      <c r="J34" s="62">
        <v>1268.2</v>
      </c>
      <c r="K34" s="62">
        <v>1020.9</v>
      </c>
      <c r="L34" s="57">
        <f t="shared" si="0"/>
        <v>1131.9499999999998</v>
      </c>
      <c r="M34" s="57">
        <f t="shared" si="1"/>
        <v>1459.0835499999996</v>
      </c>
      <c r="N34" s="57">
        <f t="shared" si="2"/>
        <v>21.16</v>
      </c>
      <c r="O34" s="57">
        <f t="shared" si="3"/>
        <v>2.33</v>
      </c>
      <c r="P34" s="57">
        <f t="shared" si="4"/>
        <v>2.33</v>
      </c>
      <c r="Q34" s="57">
        <f t="shared" si="5"/>
        <v>1484.9</v>
      </c>
      <c r="R34" s="64">
        <v>1848</v>
      </c>
      <c r="S34" s="69">
        <f t="shared" si="6"/>
        <v>9.64</v>
      </c>
    </row>
    <row r="35" spans="1:20" ht="37.9" customHeight="1" x14ac:dyDescent="0.2">
      <c r="A35" s="56">
        <v>28</v>
      </c>
      <c r="B35" s="59" t="s">
        <v>82</v>
      </c>
      <c r="C35" s="60" t="s">
        <v>2</v>
      </c>
      <c r="D35" s="60" t="s">
        <v>22</v>
      </c>
      <c r="E35" s="60" t="s">
        <v>113</v>
      </c>
      <c r="F35" s="60" t="s">
        <v>113</v>
      </c>
      <c r="G35" s="60" t="s">
        <v>113</v>
      </c>
      <c r="H35" s="62">
        <v>749.3</v>
      </c>
      <c r="I35" s="62">
        <v>781.2</v>
      </c>
      <c r="J35" s="62">
        <v>794.6</v>
      </c>
      <c r="K35" s="62">
        <v>797.5</v>
      </c>
      <c r="L35" s="57">
        <f t="shared" si="0"/>
        <v>780.65</v>
      </c>
      <c r="M35" s="57">
        <f t="shared" si="1"/>
        <v>1006.25785</v>
      </c>
      <c r="N35" s="57">
        <f t="shared" si="2"/>
        <v>14.59</v>
      </c>
      <c r="O35" s="57">
        <f t="shared" si="3"/>
        <v>1.61</v>
      </c>
      <c r="P35" s="57">
        <f t="shared" si="4"/>
        <v>1.61</v>
      </c>
      <c r="Q35" s="57">
        <f t="shared" si="5"/>
        <v>1024.07</v>
      </c>
      <c r="R35" s="64">
        <v>1848</v>
      </c>
      <c r="S35" s="69">
        <f t="shared" si="6"/>
        <v>6.65</v>
      </c>
    </row>
    <row r="36" spans="1:20" ht="22.9" customHeight="1" x14ac:dyDescent="0.2">
      <c r="A36" s="56">
        <v>29</v>
      </c>
      <c r="B36" s="59" t="s">
        <v>83</v>
      </c>
      <c r="C36" s="60" t="s">
        <v>2</v>
      </c>
      <c r="D36" s="60" t="s">
        <v>23</v>
      </c>
      <c r="E36" s="60" t="s">
        <v>113</v>
      </c>
      <c r="F36" s="60" t="s">
        <v>113</v>
      </c>
      <c r="G36" s="60" t="s">
        <v>113</v>
      </c>
      <c r="H36" s="62">
        <v>560.20000000000005</v>
      </c>
      <c r="I36" s="62">
        <v>564.4</v>
      </c>
      <c r="J36" s="62">
        <v>579.70000000000005</v>
      </c>
      <c r="K36" s="62">
        <v>597.79999999999995</v>
      </c>
      <c r="L36" s="57">
        <f t="shared" si="0"/>
        <v>575.52499999999998</v>
      </c>
      <c r="M36" s="57">
        <f t="shared" si="1"/>
        <v>741.85172499999987</v>
      </c>
      <c r="N36" s="57">
        <f t="shared" si="2"/>
        <v>10.76</v>
      </c>
      <c r="O36" s="57">
        <f t="shared" si="3"/>
        <v>1.19</v>
      </c>
      <c r="P36" s="57">
        <f t="shared" si="4"/>
        <v>1.19</v>
      </c>
      <c r="Q36" s="57">
        <f t="shared" si="5"/>
        <v>754.99</v>
      </c>
      <c r="R36" s="64">
        <v>1848</v>
      </c>
      <c r="S36" s="69">
        <f t="shared" si="6"/>
        <v>4.9000000000000004</v>
      </c>
    </row>
    <row r="37" spans="1:20" ht="12" customHeight="1" x14ac:dyDescent="0.2">
      <c r="A37" s="56">
        <v>30</v>
      </c>
      <c r="B37" s="59" t="s">
        <v>84</v>
      </c>
      <c r="C37" s="60" t="s">
        <v>24</v>
      </c>
      <c r="D37" s="60" t="s">
        <v>25</v>
      </c>
      <c r="E37" s="60" t="s">
        <v>113</v>
      </c>
      <c r="F37" s="60" t="s">
        <v>113</v>
      </c>
      <c r="G37" s="60" t="s">
        <v>113</v>
      </c>
      <c r="H37" s="62">
        <v>803.1</v>
      </c>
      <c r="I37" s="62">
        <v>837.7</v>
      </c>
      <c r="J37" s="62">
        <v>849.8</v>
      </c>
      <c r="K37" s="62">
        <v>858.1</v>
      </c>
      <c r="L37" s="57">
        <f t="shared" si="0"/>
        <v>837.17500000000007</v>
      </c>
      <c r="M37" s="57">
        <f t="shared" si="1"/>
        <v>1079.118575</v>
      </c>
      <c r="N37" s="57">
        <f t="shared" si="2"/>
        <v>15.65</v>
      </c>
      <c r="O37" s="57">
        <f t="shared" si="3"/>
        <v>1.73</v>
      </c>
      <c r="P37" s="57">
        <f t="shared" si="4"/>
        <v>1.73</v>
      </c>
      <c r="Q37" s="57">
        <f t="shared" si="5"/>
        <v>1098.23</v>
      </c>
      <c r="R37" s="64">
        <v>1848</v>
      </c>
      <c r="S37" s="69">
        <f t="shared" si="6"/>
        <v>7.13</v>
      </c>
    </row>
    <row r="38" spans="1:20" ht="51.6" customHeight="1" x14ac:dyDescent="0.2">
      <c r="A38" s="56">
        <v>31</v>
      </c>
      <c r="B38" s="59" t="s">
        <v>85</v>
      </c>
      <c r="C38" s="60" t="s">
        <v>26</v>
      </c>
      <c r="D38" s="60" t="s">
        <v>27</v>
      </c>
      <c r="E38" s="60" t="s">
        <v>113</v>
      </c>
      <c r="F38" s="60" t="s">
        <v>113</v>
      </c>
      <c r="G38" s="60" t="s">
        <v>113</v>
      </c>
      <c r="H38" s="62">
        <v>839.5</v>
      </c>
      <c r="I38" s="62">
        <v>867.8</v>
      </c>
      <c r="J38" s="62">
        <v>873</v>
      </c>
      <c r="K38" s="62">
        <v>896.8</v>
      </c>
      <c r="L38" s="57">
        <f t="shared" si="0"/>
        <v>869.27500000000009</v>
      </c>
      <c r="M38" s="57">
        <f t="shared" si="1"/>
        <v>1120.4954749999999</v>
      </c>
      <c r="N38" s="57">
        <f>ROUND(M38*1.45/100,2)</f>
        <v>16.25</v>
      </c>
      <c r="O38" s="57">
        <f t="shared" si="3"/>
        <v>1.79</v>
      </c>
      <c r="P38" s="57">
        <f t="shared" si="4"/>
        <v>1.79</v>
      </c>
      <c r="Q38" s="57">
        <f t="shared" si="5"/>
        <v>1140.33</v>
      </c>
      <c r="R38" s="64">
        <v>1848</v>
      </c>
      <c r="S38" s="69">
        <f t="shared" si="6"/>
        <v>7.4</v>
      </c>
    </row>
    <row r="39" spans="1:20" ht="51.6" customHeight="1" x14ac:dyDescent="0.2">
      <c r="A39" s="56">
        <v>32</v>
      </c>
      <c r="B39" s="78" t="s">
        <v>177</v>
      </c>
      <c r="C39" s="79" t="s">
        <v>28</v>
      </c>
      <c r="D39" s="79" t="s">
        <v>178</v>
      </c>
      <c r="E39" s="79" t="s">
        <v>113</v>
      </c>
      <c r="F39" s="79" t="s">
        <v>113</v>
      </c>
      <c r="G39" s="79" t="s">
        <v>113</v>
      </c>
      <c r="H39" s="80">
        <v>760.2</v>
      </c>
      <c r="I39" s="80">
        <v>772.5</v>
      </c>
      <c r="J39" s="80">
        <v>773.6</v>
      </c>
      <c r="K39" s="80">
        <v>768.7</v>
      </c>
      <c r="L39" s="81">
        <f t="shared" si="0"/>
        <v>768.75</v>
      </c>
      <c r="M39" s="81">
        <f t="shared" si="1"/>
        <v>990.91874999999993</v>
      </c>
      <c r="N39" s="81">
        <f>ROUND(M39*1.45/100,2)</f>
        <v>14.37</v>
      </c>
      <c r="O39" s="81">
        <f t="shared" si="3"/>
        <v>1.59</v>
      </c>
      <c r="P39" s="81">
        <f t="shared" si="4"/>
        <v>1.59</v>
      </c>
      <c r="Q39" s="81">
        <f t="shared" si="5"/>
        <v>1008.47</v>
      </c>
      <c r="R39" s="82">
        <v>1848</v>
      </c>
      <c r="S39" s="83">
        <f t="shared" si="6"/>
        <v>6.55</v>
      </c>
      <c r="T39" s="84"/>
    </row>
    <row r="40" spans="1:20" ht="21.6" customHeight="1" x14ac:dyDescent="0.2">
      <c r="A40" s="56">
        <v>33</v>
      </c>
      <c r="B40" s="59" t="s">
        <v>86</v>
      </c>
      <c r="C40" s="60" t="s">
        <v>28</v>
      </c>
      <c r="D40" s="60" t="s">
        <v>29</v>
      </c>
      <c r="E40" s="60" t="s">
        <v>113</v>
      </c>
      <c r="F40" s="60" t="s">
        <v>113</v>
      </c>
      <c r="G40" s="60" t="s">
        <v>113</v>
      </c>
      <c r="H40" s="62">
        <v>756.9</v>
      </c>
      <c r="I40" s="62">
        <v>769.9</v>
      </c>
      <c r="J40" s="62">
        <v>771</v>
      </c>
      <c r="K40" s="62">
        <v>766.2</v>
      </c>
      <c r="L40" s="57">
        <f t="shared" si="0"/>
        <v>766</v>
      </c>
      <c r="M40" s="57">
        <f t="shared" si="1"/>
        <v>987.37399999999991</v>
      </c>
      <c r="N40" s="57">
        <f t="shared" si="2"/>
        <v>14.32</v>
      </c>
      <c r="O40" s="57">
        <f t="shared" si="3"/>
        <v>1.58</v>
      </c>
      <c r="P40" s="57">
        <f t="shared" si="4"/>
        <v>1.58</v>
      </c>
      <c r="Q40" s="57">
        <f t="shared" si="5"/>
        <v>1004.85</v>
      </c>
      <c r="R40" s="64">
        <v>1848</v>
      </c>
      <c r="S40" s="69">
        <f t="shared" si="6"/>
        <v>6.53</v>
      </c>
    </row>
    <row r="41" spans="1:20" ht="12" customHeight="1" x14ac:dyDescent="0.2">
      <c r="A41" s="56">
        <v>34</v>
      </c>
      <c r="B41" s="59" t="s">
        <v>87</v>
      </c>
      <c r="C41" s="60" t="s">
        <v>28</v>
      </c>
      <c r="D41" s="60" t="s">
        <v>30</v>
      </c>
      <c r="E41" s="60" t="s">
        <v>113</v>
      </c>
      <c r="F41" s="60" t="s">
        <v>113</v>
      </c>
      <c r="G41" s="60" t="s">
        <v>113</v>
      </c>
      <c r="H41" s="62">
        <v>1119</v>
      </c>
      <c r="I41" s="62">
        <v>1068.5999999999999</v>
      </c>
      <c r="J41" s="62">
        <v>1088</v>
      </c>
      <c r="K41" s="62">
        <v>1138.9000000000001</v>
      </c>
      <c r="L41" s="57">
        <f t="shared" si="0"/>
        <v>1103.625</v>
      </c>
      <c r="M41" s="57">
        <f t="shared" si="1"/>
        <v>1422.572625</v>
      </c>
      <c r="N41" s="57">
        <f t="shared" si="2"/>
        <v>20.63</v>
      </c>
      <c r="O41" s="57">
        <f t="shared" si="3"/>
        <v>2.2799999999999998</v>
      </c>
      <c r="P41" s="57">
        <f t="shared" si="4"/>
        <v>2.2799999999999998</v>
      </c>
      <c r="Q41" s="57">
        <f t="shared" si="5"/>
        <v>1447.76</v>
      </c>
      <c r="R41" s="64">
        <v>1848</v>
      </c>
      <c r="S41" s="69">
        <f t="shared" si="6"/>
        <v>9.4</v>
      </c>
    </row>
    <row r="42" spans="1:20" ht="21.6" customHeight="1" x14ac:dyDescent="0.2">
      <c r="A42" s="56">
        <v>35</v>
      </c>
      <c r="B42" s="59" t="s">
        <v>88</v>
      </c>
      <c r="C42" s="60" t="s">
        <v>31</v>
      </c>
      <c r="D42" s="60" t="s">
        <v>32</v>
      </c>
      <c r="E42" s="60" t="s">
        <v>113</v>
      </c>
      <c r="F42" s="60" t="s">
        <v>113</v>
      </c>
      <c r="G42" s="60" t="s">
        <v>113</v>
      </c>
      <c r="H42" s="62">
        <v>618.79999999999995</v>
      </c>
      <c r="I42" s="62">
        <v>640.9</v>
      </c>
      <c r="J42" s="62">
        <v>657.2</v>
      </c>
      <c r="K42" s="62">
        <v>651.6</v>
      </c>
      <c r="L42" s="57">
        <f t="shared" si="0"/>
        <v>642.125</v>
      </c>
      <c r="M42" s="57">
        <f t="shared" si="1"/>
        <v>827.69912499999998</v>
      </c>
      <c r="N42" s="57">
        <f t="shared" si="2"/>
        <v>12</v>
      </c>
      <c r="O42" s="57">
        <f t="shared" si="3"/>
        <v>1.32</v>
      </c>
      <c r="P42" s="57">
        <f t="shared" si="4"/>
        <v>1.32</v>
      </c>
      <c r="Q42" s="57">
        <f t="shared" si="5"/>
        <v>842.34</v>
      </c>
      <c r="R42" s="64">
        <v>1848</v>
      </c>
      <c r="S42" s="69">
        <f t="shared" si="6"/>
        <v>5.47</v>
      </c>
    </row>
    <row r="43" spans="1:20" ht="12" customHeight="1" x14ac:dyDescent="0.2">
      <c r="A43" s="56">
        <v>36</v>
      </c>
      <c r="B43" s="59" t="s">
        <v>89</v>
      </c>
      <c r="C43" s="60" t="s">
        <v>33</v>
      </c>
      <c r="D43" s="60" t="s">
        <v>34</v>
      </c>
      <c r="E43" s="60" t="s">
        <v>113</v>
      </c>
      <c r="F43" s="60" t="s">
        <v>113</v>
      </c>
      <c r="G43" s="60" t="s">
        <v>113</v>
      </c>
      <c r="H43" s="62">
        <v>1651.7</v>
      </c>
      <c r="I43" s="62">
        <v>1669.7</v>
      </c>
      <c r="J43" s="62">
        <v>1655.2</v>
      </c>
      <c r="K43" s="62">
        <v>1700.5</v>
      </c>
      <c r="L43" s="57">
        <f t="shared" si="0"/>
        <v>1669.2750000000001</v>
      </c>
      <c r="M43" s="57">
        <f t="shared" si="1"/>
        <v>2151.695475</v>
      </c>
      <c r="N43" s="57">
        <f t="shared" si="2"/>
        <v>31.2</v>
      </c>
      <c r="O43" s="57">
        <f t="shared" si="3"/>
        <v>3.44</v>
      </c>
      <c r="P43" s="57">
        <f t="shared" si="4"/>
        <v>3.44</v>
      </c>
      <c r="Q43" s="57">
        <f t="shared" si="5"/>
        <v>2189.7800000000002</v>
      </c>
      <c r="R43" s="64">
        <v>1848</v>
      </c>
      <c r="S43" s="69">
        <f t="shared" si="6"/>
        <v>14.22</v>
      </c>
    </row>
    <row r="44" spans="1:20" ht="21.6" customHeight="1" x14ac:dyDescent="0.2">
      <c r="A44" s="56">
        <v>37</v>
      </c>
      <c r="B44" s="59" t="s">
        <v>90</v>
      </c>
      <c r="C44" s="60" t="s">
        <v>35</v>
      </c>
      <c r="D44" s="60" t="s">
        <v>36</v>
      </c>
      <c r="E44" s="60" t="s">
        <v>113</v>
      </c>
      <c r="F44" s="60" t="s">
        <v>113</v>
      </c>
      <c r="G44" s="60" t="s">
        <v>113</v>
      </c>
      <c r="H44" s="62">
        <v>1702.9</v>
      </c>
      <c r="I44" s="62">
        <v>1695.9</v>
      </c>
      <c r="J44" s="62">
        <v>1601.4</v>
      </c>
      <c r="K44" s="62">
        <v>1630</v>
      </c>
      <c r="L44" s="57">
        <f t="shared" si="0"/>
        <v>1657.5500000000002</v>
      </c>
      <c r="M44" s="57">
        <f t="shared" si="1"/>
        <v>2136.5819500000002</v>
      </c>
      <c r="N44" s="57">
        <f t="shared" si="2"/>
        <v>30.98</v>
      </c>
      <c r="O44" s="57">
        <f t="shared" si="3"/>
        <v>3.42</v>
      </c>
      <c r="P44" s="57">
        <f t="shared" si="4"/>
        <v>3.42</v>
      </c>
      <c r="Q44" s="57">
        <f t="shared" si="5"/>
        <v>2174.4</v>
      </c>
      <c r="R44" s="64">
        <v>1848</v>
      </c>
      <c r="S44" s="69">
        <f t="shared" si="6"/>
        <v>14.12</v>
      </c>
    </row>
    <row r="45" spans="1:20" ht="12" customHeight="1" x14ac:dyDescent="0.2">
      <c r="A45" s="56">
        <v>38</v>
      </c>
      <c r="B45" s="59" t="s">
        <v>91</v>
      </c>
      <c r="C45" s="60" t="s">
        <v>35</v>
      </c>
      <c r="D45" s="60" t="s">
        <v>124</v>
      </c>
      <c r="E45" s="60" t="s">
        <v>37</v>
      </c>
      <c r="F45" s="60" t="s">
        <v>113</v>
      </c>
      <c r="G45" s="60" t="s">
        <v>113</v>
      </c>
      <c r="H45" s="62">
        <v>1854.1</v>
      </c>
      <c r="I45" s="62">
        <v>1777.6</v>
      </c>
      <c r="J45" s="62">
        <v>1668.1</v>
      </c>
      <c r="K45" s="62">
        <v>1714.7</v>
      </c>
      <c r="L45" s="57">
        <f t="shared" si="0"/>
        <v>1753.6249999999998</v>
      </c>
      <c r="M45" s="57">
        <f t="shared" si="1"/>
        <v>2260.4226249999997</v>
      </c>
      <c r="N45" s="57">
        <f t="shared" si="2"/>
        <v>32.78</v>
      </c>
      <c r="O45" s="57">
        <f t="shared" si="3"/>
        <v>3.62</v>
      </c>
      <c r="P45" s="57">
        <f t="shared" si="4"/>
        <v>3.62</v>
      </c>
      <c r="Q45" s="57">
        <f t="shared" si="5"/>
        <v>2300.44</v>
      </c>
      <c r="R45" s="64">
        <v>1848</v>
      </c>
      <c r="S45" s="69">
        <f t="shared" si="6"/>
        <v>14.94</v>
      </c>
    </row>
    <row r="46" spans="1:20" ht="40.15" customHeight="1" x14ac:dyDescent="0.2">
      <c r="A46" s="56">
        <v>39</v>
      </c>
      <c r="B46" s="59" t="s">
        <v>92</v>
      </c>
      <c r="C46" s="60" t="s">
        <v>35</v>
      </c>
      <c r="D46" s="60" t="s">
        <v>38</v>
      </c>
      <c r="E46" s="60" t="s">
        <v>113</v>
      </c>
      <c r="F46" s="60" t="s">
        <v>113</v>
      </c>
      <c r="G46" s="60" t="s">
        <v>113</v>
      </c>
      <c r="H46" s="62">
        <v>1596</v>
      </c>
      <c r="I46" s="62">
        <v>1964.8</v>
      </c>
      <c r="J46" s="62">
        <v>1729.3</v>
      </c>
      <c r="K46" s="62">
        <v>1709.8</v>
      </c>
      <c r="L46" s="57">
        <f t="shared" si="0"/>
        <v>1749.9750000000001</v>
      </c>
      <c r="M46" s="57">
        <f t="shared" si="1"/>
        <v>2255.7177750000001</v>
      </c>
      <c r="N46" s="57">
        <f t="shared" si="2"/>
        <v>32.71</v>
      </c>
      <c r="O46" s="57">
        <f t="shared" si="3"/>
        <v>3.61</v>
      </c>
      <c r="P46" s="57">
        <f t="shared" si="4"/>
        <v>3.61</v>
      </c>
      <c r="Q46" s="57">
        <f t="shared" si="5"/>
        <v>2295.65</v>
      </c>
      <c r="R46" s="64">
        <v>1848</v>
      </c>
      <c r="S46" s="69">
        <f t="shared" si="6"/>
        <v>14.91</v>
      </c>
    </row>
    <row r="47" spans="1:20" ht="12" customHeight="1" x14ac:dyDescent="0.2">
      <c r="A47" s="56">
        <v>40</v>
      </c>
      <c r="B47" s="59" t="s">
        <v>93</v>
      </c>
      <c r="C47" s="60" t="s">
        <v>39</v>
      </c>
      <c r="D47" s="60" t="s">
        <v>113</v>
      </c>
      <c r="E47" s="60" t="s">
        <v>113</v>
      </c>
      <c r="F47" s="60" t="s">
        <v>113</v>
      </c>
      <c r="G47" s="60" t="s">
        <v>113</v>
      </c>
      <c r="H47" s="62">
        <v>821.5</v>
      </c>
      <c r="I47" s="62">
        <v>840.6</v>
      </c>
      <c r="J47" s="62">
        <v>815.3</v>
      </c>
      <c r="K47" s="62">
        <v>851</v>
      </c>
      <c r="L47" s="57">
        <f t="shared" si="0"/>
        <v>832.09999999999991</v>
      </c>
      <c r="M47" s="57">
        <f t="shared" si="1"/>
        <v>1072.5768999999998</v>
      </c>
      <c r="N47" s="57">
        <f t="shared" si="2"/>
        <v>15.55</v>
      </c>
      <c r="O47" s="57">
        <f t="shared" si="3"/>
        <v>1.72</v>
      </c>
      <c r="P47" s="57">
        <f t="shared" si="4"/>
        <v>1.72</v>
      </c>
      <c r="Q47" s="57">
        <f t="shared" si="5"/>
        <v>1091.57</v>
      </c>
      <c r="R47" s="64">
        <v>1848</v>
      </c>
      <c r="S47" s="69">
        <f t="shared" si="6"/>
        <v>7.09</v>
      </c>
    </row>
    <row r="48" spans="1:20" ht="21.6" customHeight="1" x14ac:dyDescent="0.2">
      <c r="A48" s="56">
        <v>41</v>
      </c>
      <c r="B48" s="59" t="s">
        <v>94</v>
      </c>
      <c r="C48" s="60" t="s">
        <v>40</v>
      </c>
      <c r="D48" s="60" t="s">
        <v>41</v>
      </c>
      <c r="E48" s="60" t="s">
        <v>113</v>
      </c>
      <c r="F48" s="60" t="s">
        <v>113</v>
      </c>
      <c r="G48" s="60" t="s">
        <v>113</v>
      </c>
      <c r="H48" s="62">
        <v>1158.4000000000001</v>
      </c>
      <c r="I48" s="62">
        <v>1182.0999999999999</v>
      </c>
      <c r="J48" s="62">
        <v>1195.4000000000001</v>
      </c>
      <c r="K48" s="62">
        <v>1234.0999999999999</v>
      </c>
      <c r="L48" s="57">
        <f t="shared" si="0"/>
        <v>1192.5</v>
      </c>
      <c r="M48" s="57">
        <f t="shared" si="1"/>
        <v>1537.1324999999999</v>
      </c>
      <c r="N48" s="57">
        <f t="shared" si="2"/>
        <v>22.29</v>
      </c>
      <c r="O48" s="57">
        <f t="shared" si="3"/>
        <v>2.46</v>
      </c>
      <c r="P48" s="57">
        <f t="shared" si="4"/>
        <v>2.46</v>
      </c>
      <c r="Q48" s="57">
        <f t="shared" si="5"/>
        <v>1564.34</v>
      </c>
      <c r="R48" s="64">
        <v>1848</v>
      </c>
      <c r="S48" s="69">
        <f t="shared" si="6"/>
        <v>10.16</v>
      </c>
    </row>
    <row r="49" spans="1:19" ht="21.6" customHeight="1" x14ac:dyDescent="0.2">
      <c r="A49" s="56">
        <v>42</v>
      </c>
      <c r="B49" s="59" t="s">
        <v>95</v>
      </c>
      <c r="C49" s="60" t="s">
        <v>40</v>
      </c>
      <c r="D49" s="60" t="s">
        <v>42</v>
      </c>
      <c r="E49" s="60" t="s">
        <v>113</v>
      </c>
      <c r="F49" s="60" t="s">
        <v>113</v>
      </c>
      <c r="G49" s="60" t="s">
        <v>113</v>
      </c>
      <c r="H49" s="62">
        <v>1572.6</v>
      </c>
      <c r="I49" s="62">
        <v>1627.4</v>
      </c>
      <c r="J49" s="62">
        <v>1645</v>
      </c>
      <c r="K49" s="62">
        <v>1713.6</v>
      </c>
      <c r="L49" s="57">
        <f t="shared" si="0"/>
        <v>1639.65</v>
      </c>
      <c r="M49" s="57">
        <f t="shared" si="1"/>
        <v>2113.5088500000002</v>
      </c>
      <c r="N49" s="57">
        <f t="shared" si="2"/>
        <v>30.65</v>
      </c>
      <c r="O49" s="57">
        <f t="shared" si="3"/>
        <v>3.38</v>
      </c>
      <c r="P49" s="57">
        <f t="shared" si="4"/>
        <v>3.38</v>
      </c>
      <c r="Q49" s="57">
        <f t="shared" si="5"/>
        <v>2150.92</v>
      </c>
      <c r="R49" s="64">
        <v>1848</v>
      </c>
      <c r="S49" s="69">
        <f t="shared" si="6"/>
        <v>13.97</v>
      </c>
    </row>
    <row r="50" spans="1:19" ht="27" customHeight="1" x14ac:dyDescent="0.2">
      <c r="A50" s="56">
        <v>43</v>
      </c>
      <c r="B50" s="59" t="s">
        <v>96</v>
      </c>
      <c r="C50" s="60" t="s">
        <v>43</v>
      </c>
      <c r="D50" s="60" t="s">
        <v>44</v>
      </c>
      <c r="E50" s="60" t="s">
        <v>113</v>
      </c>
      <c r="F50" s="60" t="s">
        <v>113</v>
      </c>
      <c r="G50" s="60" t="s">
        <v>113</v>
      </c>
      <c r="H50" s="62">
        <v>774.7</v>
      </c>
      <c r="I50" s="63">
        <v>797.6</v>
      </c>
      <c r="J50" s="63">
        <v>811.4</v>
      </c>
      <c r="K50" s="63">
        <v>815.6</v>
      </c>
      <c r="L50" s="57">
        <f t="shared" si="0"/>
        <v>799.82500000000005</v>
      </c>
      <c r="M50" s="57">
        <f t="shared" si="1"/>
        <v>1030.9744250000001</v>
      </c>
      <c r="N50" s="57">
        <f t="shared" si="2"/>
        <v>14.95</v>
      </c>
      <c r="O50" s="57">
        <f t="shared" si="3"/>
        <v>1.65</v>
      </c>
      <c r="P50" s="57">
        <f t="shared" si="4"/>
        <v>1.65</v>
      </c>
      <c r="Q50" s="57">
        <f t="shared" si="5"/>
        <v>1049.22</v>
      </c>
      <c r="R50" s="64">
        <v>1848</v>
      </c>
      <c r="S50" s="69">
        <f t="shared" si="6"/>
        <v>6.81</v>
      </c>
    </row>
    <row r="51" spans="1:19" ht="12" customHeight="1" x14ac:dyDescent="0.2">
      <c r="A51" s="56">
        <v>44</v>
      </c>
      <c r="B51" s="59" t="s">
        <v>97</v>
      </c>
      <c r="C51" s="60" t="s">
        <v>45</v>
      </c>
      <c r="D51" s="60" t="s">
        <v>46</v>
      </c>
      <c r="E51" s="60" t="s">
        <v>113</v>
      </c>
      <c r="F51" s="60" t="s">
        <v>113</v>
      </c>
      <c r="G51" s="60" t="s">
        <v>113</v>
      </c>
      <c r="H51" s="62">
        <v>834.1</v>
      </c>
      <c r="I51" s="62">
        <v>854.1</v>
      </c>
      <c r="J51" s="62">
        <v>867.1</v>
      </c>
      <c r="K51" s="62">
        <v>921.1</v>
      </c>
      <c r="L51" s="57">
        <f t="shared" si="0"/>
        <v>869.1</v>
      </c>
      <c r="M51" s="57">
        <f t="shared" si="1"/>
        <v>1120.2699</v>
      </c>
      <c r="N51" s="57">
        <f t="shared" si="2"/>
        <v>16.239999999999998</v>
      </c>
      <c r="O51" s="57">
        <f t="shared" si="3"/>
        <v>1.79</v>
      </c>
      <c r="P51" s="57">
        <f t="shared" si="4"/>
        <v>1.79</v>
      </c>
      <c r="Q51" s="57">
        <f t="shared" si="5"/>
        <v>1140.0899999999999</v>
      </c>
      <c r="R51" s="64">
        <v>1848</v>
      </c>
      <c r="S51" s="69">
        <f t="shared" si="6"/>
        <v>7.4</v>
      </c>
    </row>
    <row r="52" spans="1:19" ht="12" customHeight="1" x14ac:dyDescent="0.2">
      <c r="A52" s="56">
        <v>45</v>
      </c>
      <c r="B52" s="59" t="s">
        <v>98</v>
      </c>
      <c r="C52" s="60" t="s">
        <v>45</v>
      </c>
      <c r="D52" s="60" t="s">
        <v>46</v>
      </c>
      <c r="E52" s="60" t="s">
        <v>47</v>
      </c>
      <c r="F52" s="60" t="s">
        <v>48</v>
      </c>
      <c r="G52" s="60" t="s">
        <v>113</v>
      </c>
      <c r="H52" s="62">
        <v>1038</v>
      </c>
      <c r="I52" s="62">
        <v>1058</v>
      </c>
      <c r="J52" s="62">
        <v>1043.2</v>
      </c>
      <c r="K52" s="62">
        <v>1124</v>
      </c>
      <c r="L52" s="57">
        <f t="shared" si="0"/>
        <v>1065.8</v>
      </c>
      <c r="M52" s="57">
        <f t="shared" si="1"/>
        <v>1373.8161999999998</v>
      </c>
      <c r="N52" s="57">
        <f t="shared" si="2"/>
        <v>19.920000000000002</v>
      </c>
      <c r="O52" s="57">
        <f t="shared" si="3"/>
        <v>2.2000000000000002</v>
      </c>
      <c r="P52" s="57">
        <f t="shared" si="4"/>
        <v>2.2000000000000002</v>
      </c>
      <c r="Q52" s="57">
        <f t="shared" si="5"/>
        <v>1398.14</v>
      </c>
      <c r="R52" s="64">
        <v>1848</v>
      </c>
      <c r="S52" s="69">
        <f t="shared" si="6"/>
        <v>9.08</v>
      </c>
    </row>
    <row r="53" spans="1:19" ht="25.15" customHeight="1" x14ac:dyDescent="0.2">
      <c r="A53" s="56">
        <v>46</v>
      </c>
      <c r="B53" s="59" t="s">
        <v>99</v>
      </c>
      <c r="C53" s="60" t="s">
        <v>45</v>
      </c>
      <c r="D53" s="60" t="s">
        <v>46</v>
      </c>
      <c r="E53" s="60" t="s">
        <v>49</v>
      </c>
      <c r="F53" s="60" t="s">
        <v>50</v>
      </c>
      <c r="G53" s="60" t="s">
        <v>51</v>
      </c>
      <c r="H53" s="62">
        <v>1121.7</v>
      </c>
      <c r="I53" s="62">
        <v>1171.9000000000001</v>
      </c>
      <c r="J53" s="62">
        <v>1168.2</v>
      </c>
      <c r="K53" s="62">
        <v>1119.2</v>
      </c>
      <c r="L53" s="57">
        <f t="shared" si="0"/>
        <v>1145.25</v>
      </c>
      <c r="M53" s="57">
        <f t="shared" si="1"/>
        <v>1476.2272499999999</v>
      </c>
      <c r="N53" s="57">
        <f t="shared" si="2"/>
        <v>21.41</v>
      </c>
      <c r="O53" s="57">
        <f t="shared" si="3"/>
        <v>2.36</v>
      </c>
      <c r="P53" s="57">
        <f t="shared" si="4"/>
        <v>2.36</v>
      </c>
      <c r="Q53" s="57">
        <f t="shared" si="5"/>
        <v>1502.36</v>
      </c>
      <c r="R53" s="64">
        <v>1848</v>
      </c>
      <c r="S53" s="69">
        <f t="shared" si="6"/>
        <v>9.76</v>
      </c>
    </row>
    <row r="54" spans="1:19" ht="25.15" customHeight="1" x14ac:dyDescent="0.2">
      <c r="A54" s="56">
        <v>47</v>
      </c>
      <c r="B54" s="59" t="s">
        <v>179</v>
      </c>
      <c r="C54" s="60" t="s">
        <v>52</v>
      </c>
      <c r="D54" s="60" t="s">
        <v>180</v>
      </c>
      <c r="E54" s="60" t="s">
        <v>113</v>
      </c>
      <c r="F54" s="60" t="s">
        <v>113</v>
      </c>
      <c r="G54" s="60" t="s">
        <v>113</v>
      </c>
      <c r="H54" s="62">
        <v>921.3</v>
      </c>
      <c r="I54" s="62">
        <v>982.9</v>
      </c>
      <c r="J54" s="62">
        <v>1009.5</v>
      </c>
      <c r="K54" s="62">
        <v>1020.1</v>
      </c>
      <c r="L54" s="57">
        <f t="shared" si="0"/>
        <v>983.44999999999993</v>
      </c>
      <c r="M54" s="57">
        <f t="shared" si="1"/>
        <v>1267.6670499999998</v>
      </c>
      <c r="N54" s="57">
        <f t="shared" si="2"/>
        <v>18.38</v>
      </c>
      <c r="O54" s="57">
        <f t="shared" si="3"/>
        <v>2.0299999999999998</v>
      </c>
      <c r="P54" s="57">
        <f t="shared" si="4"/>
        <v>2.0299999999999998</v>
      </c>
      <c r="Q54" s="57">
        <f t="shared" si="5"/>
        <v>1290.1099999999999</v>
      </c>
      <c r="R54" s="64">
        <v>1848</v>
      </c>
      <c r="S54" s="69">
        <f t="shared" si="6"/>
        <v>8.3800000000000008</v>
      </c>
    </row>
    <row r="55" spans="1:19" ht="12" customHeight="1" x14ac:dyDescent="0.2">
      <c r="A55" s="56">
        <v>48</v>
      </c>
      <c r="B55" s="59" t="s">
        <v>100</v>
      </c>
      <c r="C55" s="60" t="s">
        <v>52</v>
      </c>
      <c r="D55" s="60" t="s">
        <v>53</v>
      </c>
      <c r="E55" s="60" t="s">
        <v>113</v>
      </c>
      <c r="F55" s="60" t="s">
        <v>113</v>
      </c>
      <c r="G55" s="60" t="s">
        <v>113</v>
      </c>
      <c r="H55" s="62">
        <v>977.1</v>
      </c>
      <c r="I55" s="62">
        <v>1052</v>
      </c>
      <c r="J55" s="62">
        <v>1085.2</v>
      </c>
      <c r="K55" s="62">
        <v>1091.0999999999999</v>
      </c>
      <c r="L55" s="57">
        <f t="shared" si="0"/>
        <v>1051.3499999999999</v>
      </c>
      <c r="M55" s="57">
        <f t="shared" si="1"/>
        <v>1355.1901499999999</v>
      </c>
      <c r="N55" s="57">
        <f t="shared" si="2"/>
        <v>19.649999999999999</v>
      </c>
      <c r="O55" s="57">
        <f t="shared" si="3"/>
        <v>2.17</v>
      </c>
      <c r="P55" s="57">
        <f t="shared" si="4"/>
        <v>2.17</v>
      </c>
      <c r="Q55" s="57">
        <f t="shared" si="5"/>
        <v>1379.18</v>
      </c>
      <c r="R55" s="64">
        <v>1848</v>
      </c>
      <c r="S55" s="69">
        <f t="shared" si="6"/>
        <v>8.9600000000000009</v>
      </c>
    </row>
    <row r="56" spans="1:19" ht="43.15" customHeight="1" x14ac:dyDescent="0.2">
      <c r="A56" s="56">
        <v>49</v>
      </c>
      <c r="B56" s="59" t="s">
        <v>101</v>
      </c>
      <c r="C56" s="60" t="s">
        <v>52</v>
      </c>
      <c r="D56" s="60" t="s">
        <v>54</v>
      </c>
      <c r="E56" s="60" t="s">
        <v>113</v>
      </c>
      <c r="F56" s="60" t="s">
        <v>113</v>
      </c>
      <c r="G56" s="60" t="s">
        <v>113</v>
      </c>
      <c r="H56" s="62">
        <v>697.6</v>
      </c>
      <c r="I56" s="62">
        <v>722.2</v>
      </c>
      <c r="J56" s="62">
        <v>725.9</v>
      </c>
      <c r="K56" s="62">
        <v>757.3</v>
      </c>
      <c r="L56" s="57">
        <f t="shared" si="0"/>
        <v>725.75</v>
      </c>
      <c r="M56" s="57">
        <f t="shared" si="1"/>
        <v>935.49174999999991</v>
      </c>
      <c r="N56" s="57">
        <f t="shared" si="2"/>
        <v>13.56</v>
      </c>
      <c r="O56" s="57">
        <f t="shared" si="3"/>
        <v>1.5</v>
      </c>
      <c r="P56" s="57">
        <f t="shared" si="4"/>
        <v>1.5</v>
      </c>
      <c r="Q56" s="57">
        <f t="shared" si="5"/>
        <v>952.05</v>
      </c>
      <c r="R56" s="64">
        <v>1848</v>
      </c>
      <c r="S56" s="69">
        <f t="shared" si="6"/>
        <v>6.18</v>
      </c>
    </row>
    <row r="57" spans="1:19" ht="31.15" customHeight="1" x14ac:dyDescent="0.2">
      <c r="A57" s="56">
        <v>50</v>
      </c>
      <c r="B57" s="59" t="s">
        <v>102</v>
      </c>
      <c r="C57" s="60" t="s">
        <v>55</v>
      </c>
      <c r="D57" s="60" t="s">
        <v>56</v>
      </c>
      <c r="E57" s="60" t="s">
        <v>113</v>
      </c>
      <c r="F57" s="60" t="s">
        <v>113</v>
      </c>
      <c r="G57" s="60" t="s">
        <v>113</v>
      </c>
      <c r="H57" s="62">
        <v>752.9</v>
      </c>
      <c r="I57" s="62">
        <v>753.8</v>
      </c>
      <c r="J57" s="62">
        <v>773</v>
      </c>
      <c r="K57" s="62">
        <v>796</v>
      </c>
      <c r="L57" s="57">
        <f t="shared" si="0"/>
        <v>768.92499999999995</v>
      </c>
      <c r="M57" s="57">
        <f t="shared" si="1"/>
        <v>991.14432499999987</v>
      </c>
      <c r="N57" s="57">
        <f t="shared" si="2"/>
        <v>14.37</v>
      </c>
      <c r="O57" s="57">
        <f t="shared" si="3"/>
        <v>1.59</v>
      </c>
      <c r="P57" s="57">
        <f t="shared" si="4"/>
        <v>1.59</v>
      </c>
      <c r="Q57" s="57">
        <f t="shared" si="5"/>
        <v>1008.69</v>
      </c>
      <c r="R57" s="64">
        <v>1848</v>
      </c>
      <c r="S57" s="69">
        <f t="shared" si="6"/>
        <v>6.55</v>
      </c>
    </row>
    <row r="58" spans="1:19" ht="31.15" customHeight="1" x14ac:dyDescent="0.2">
      <c r="A58" s="56">
        <v>51</v>
      </c>
      <c r="B58" s="59" t="s">
        <v>103</v>
      </c>
      <c r="C58" s="60" t="s">
        <v>57</v>
      </c>
      <c r="D58" s="60" t="s">
        <v>58</v>
      </c>
      <c r="E58" s="60" t="s">
        <v>113</v>
      </c>
      <c r="F58" s="60" t="s">
        <v>113</v>
      </c>
      <c r="G58" s="60" t="s">
        <v>113</v>
      </c>
      <c r="H58" s="62">
        <v>742.5</v>
      </c>
      <c r="I58" s="62">
        <v>752.1</v>
      </c>
      <c r="J58" s="62">
        <v>760.4</v>
      </c>
      <c r="K58" s="62">
        <v>783.3</v>
      </c>
      <c r="L58" s="57">
        <f t="shared" si="0"/>
        <v>759.57500000000005</v>
      </c>
      <c r="M58" s="57">
        <f t="shared" si="1"/>
        <v>979.092175</v>
      </c>
      <c r="N58" s="57">
        <f t="shared" si="2"/>
        <v>14.2</v>
      </c>
      <c r="O58" s="57">
        <f t="shared" si="3"/>
        <v>1.57</v>
      </c>
      <c r="P58" s="57">
        <f t="shared" si="4"/>
        <v>1.57</v>
      </c>
      <c r="Q58" s="57">
        <f t="shared" si="5"/>
        <v>996.43</v>
      </c>
      <c r="R58" s="64">
        <v>1848</v>
      </c>
      <c r="S58" s="69">
        <f t="shared" si="6"/>
        <v>6.47</v>
      </c>
    </row>
    <row r="59" spans="1:19" ht="12" customHeight="1" x14ac:dyDescent="0.2">
      <c r="A59" s="111" t="s">
        <v>116</v>
      </c>
      <c r="B59" s="111"/>
      <c r="C59" s="111"/>
      <c r="D59" s="111"/>
      <c r="E59" s="111"/>
      <c r="F59" s="111"/>
      <c r="G59" s="111"/>
      <c r="H59" s="111"/>
      <c r="I59" s="111"/>
      <c r="J59" s="111"/>
      <c r="K59" s="111"/>
      <c r="L59" s="111"/>
      <c r="M59" s="111"/>
      <c r="N59" s="111"/>
      <c r="O59" s="111"/>
      <c r="P59" s="111"/>
      <c r="Q59" s="111"/>
      <c r="R59" s="111"/>
      <c r="S59" s="111"/>
    </row>
    <row r="60" spans="1:19" ht="25.9" customHeight="1" x14ac:dyDescent="0.2">
      <c r="A60" s="112" t="s">
        <v>117</v>
      </c>
      <c r="B60" s="112"/>
      <c r="C60" s="112"/>
      <c r="D60" s="112"/>
      <c r="E60" s="112"/>
      <c r="F60" s="112"/>
      <c r="G60" s="112"/>
      <c r="H60" s="112"/>
      <c r="I60" s="112"/>
      <c r="J60" s="112"/>
      <c r="K60" s="112"/>
      <c r="L60" s="112"/>
      <c r="M60" s="112"/>
      <c r="N60" s="112"/>
      <c r="O60" s="112"/>
      <c r="P60" s="112"/>
      <c r="Q60" s="112"/>
      <c r="R60" s="112"/>
      <c r="S60" s="112"/>
    </row>
    <row r="61" spans="1:19" x14ac:dyDescent="0.2">
      <c r="A61" s="48"/>
      <c r="B61" s="48"/>
      <c r="C61" s="50"/>
      <c r="D61" s="50"/>
      <c r="E61" s="50"/>
      <c r="F61" s="50"/>
      <c r="G61" s="50"/>
      <c r="H61" s="48"/>
      <c r="I61" s="48"/>
      <c r="J61" s="48"/>
      <c r="K61" s="48"/>
      <c r="L61" s="49"/>
      <c r="M61" s="49"/>
      <c r="N61" s="49"/>
      <c r="O61" s="49"/>
      <c r="P61" s="49"/>
      <c r="Q61" s="49"/>
      <c r="R61" s="48"/>
      <c r="S61" s="48"/>
    </row>
    <row r="62" spans="1:19" x14ac:dyDescent="0.2">
      <c r="A62" s="48"/>
      <c r="B62" s="48"/>
      <c r="C62" s="50"/>
      <c r="D62" s="50"/>
      <c r="E62" s="50"/>
      <c r="F62" s="50"/>
      <c r="G62" s="50"/>
      <c r="H62" s="48"/>
      <c r="I62" s="48"/>
      <c r="J62" s="48"/>
      <c r="K62" s="48"/>
      <c r="L62" s="49"/>
      <c r="M62" s="49"/>
      <c r="N62" s="49"/>
      <c r="O62" s="49"/>
      <c r="P62" s="49"/>
      <c r="Q62" s="49"/>
      <c r="R62" s="48"/>
      <c r="S62" s="48"/>
    </row>
    <row r="63" spans="1:19" ht="21.6" customHeight="1" x14ac:dyDescent="0.2">
      <c r="A63" s="48"/>
      <c r="B63" s="48"/>
      <c r="C63" s="50"/>
      <c r="D63" s="50"/>
      <c r="E63" s="50"/>
      <c r="F63" s="50"/>
      <c r="G63" s="50"/>
      <c r="H63" s="48"/>
      <c r="I63" s="48"/>
      <c r="J63" s="48"/>
      <c r="K63" s="48"/>
      <c r="L63" s="49"/>
      <c r="M63" s="49"/>
      <c r="N63" s="49"/>
      <c r="O63" s="49"/>
      <c r="P63" s="49"/>
      <c r="Q63" s="49"/>
      <c r="R63" s="48"/>
      <c r="S63" s="48"/>
    </row>
    <row r="64" spans="1:19" x14ac:dyDescent="0.2">
      <c r="A64" s="48"/>
      <c r="B64" s="48"/>
      <c r="C64" s="50"/>
      <c r="D64" s="50"/>
      <c r="E64" s="50"/>
      <c r="F64" s="50"/>
      <c r="G64" s="50"/>
      <c r="H64" s="48"/>
      <c r="I64" s="48"/>
      <c r="J64" s="48"/>
      <c r="K64" s="48"/>
      <c r="L64" s="49"/>
      <c r="M64" s="49"/>
      <c r="N64" s="49"/>
      <c r="O64" s="49"/>
      <c r="P64" s="49"/>
      <c r="Q64" s="49"/>
      <c r="R64" s="48"/>
      <c r="S64" s="48"/>
    </row>
    <row r="65" spans="1:19" x14ac:dyDescent="0.2">
      <c r="A65" s="48"/>
      <c r="B65" s="48"/>
      <c r="C65" s="50"/>
      <c r="D65" s="50"/>
      <c r="E65" s="50"/>
      <c r="F65" s="50"/>
      <c r="G65" s="50"/>
      <c r="H65" s="48"/>
      <c r="I65" s="48"/>
      <c r="J65" s="48"/>
      <c r="K65" s="48"/>
      <c r="L65" s="49"/>
      <c r="M65" s="49"/>
      <c r="N65" s="49"/>
      <c r="O65" s="49"/>
      <c r="P65" s="49"/>
      <c r="Q65" s="49"/>
      <c r="R65" s="48"/>
      <c r="S65" s="48"/>
    </row>
  </sheetData>
  <mergeCells count="15">
    <mergeCell ref="S4:S5"/>
    <mergeCell ref="A59:S59"/>
    <mergeCell ref="A60:S60"/>
    <mergeCell ref="M4:M5"/>
    <mergeCell ref="N4:N5"/>
    <mergeCell ref="O4:O5"/>
    <mergeCell ref="P4:P5"/>
    <mergeCell ref="Q4:Q5"/>
    <mergeCell ref="R4:R5"/>
    <mergeCell ref="L4:L5"/>
    <mergeCell ref="H3:K3"/>
    <mergeCell ref="A4:A5"/>
    <mergeCell ref="B4:B5"/>
    <mergeCell ref="C4:G4"/>
    <mergeCell ref="H4:K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562B2-7A20-4168-B54A-BFBA09467A84}">
  <dimension ref="A1:T68"/>
  <sheetViews>
    <sheetView workbookViewId="0">
      <selection activeCell="S54" sqref="S54"/>
    </sheetView>
  </sheetViews>
  <sheetFormatPr defaultColWidth="9.33203125" defaultRowHeight="12" customHeight="1" x14ac:dyDescent="0.2"/>
  <cols>
    <col min="1" max="1" width="7.1640625" style="52" customWidth="1"/>
    <col min="2" max="2" width="31.83203125" style="52" customWidth="1"/>
    <col min="3" max="11" width="8.6640625" style="52" customWidth="1"/>
    <col min="12" max="15" width="14.6640625" style="52" customWidth="1"/>
    <col min="16" max="17" width="15.33203125" style="52" customWidth="1"/>
    <col min="18" max="19" width="14.6640625" style="52" customWidth="1"/>
    <col min="20" max="16384" width="9.33203125" style="52"/>
  </cols>
  <sheetData>
    <row r="1" spans="1:19" ht="12.75" x14ac:dyDescent="0.2">
      <c r="A1" s="70" t="s">
        <v>114</v>
      </c>
      <c r="B1" s="48"/>
      <c r="C1" s="50"/>
      <c r="D1" s="50"/>
      <c r="E1" s="50"/>
      <c r="F1" s="50"/>
      <c r="G1" s="50"/>
      <c r="H1" s="48"/>
      <c r="I1" s="48"/>
      <c r="J1" s="48"/>
      <c r="K1" s="48"/>
      <c r="L1" s="49"/>
      <c r="M1" s="49"/>
      <c r="N1" s="49"/>
      <c r="O1" s="49"/>
      <c r="P1" s="49"/>
      <c r="Q1" s="49"/>
      <c r="R1" s="48"/>
      <c r="S1" s="48"/>
    </row>
    <row r="2" spans="1:19" ht="12.75" x14ac:dyDescent="0.2">
      <c r="A2" s="65" t="s">
        <v>181</v>
      </c>
      <c r="B2" s="48"/>
      <c r="C2" s="50"/>
      <c r="D2" s="50"/>
      <c r="E2" s="50"/>
      <c r="F2" s="50"/>
      <c r="G2" s="50"/>
      <c r="H2" s="48"/>
      <c r="I2" s="48"/>
      <c r="J2" s="48"/>
      <c r="K2" s="48"/>
      <c r="L2" s="49"/>
      <c r="M2" s="49"/>
      <c r="N2" s="49"/>
      <c r="O2" s="49"/>
      <c r="P2" s="49"/>
      <c r="Q2" s="49"/>
      <c r="R2" s="48"/>
      <c r="S2" s="48"/>
    </row>
    <row r="3" spans="1:19" ht="22.9" customHeight="1" x14ac:dyDescent="0.2">
      <c r="A3" s="48"/>
      <c r="B3" s="48"/>
      <c r="C3" s="50"/>
      <c r="D3" s="50"/>
      <c r="E3" s="50"/>
      <c r="F3" s="50"/>
      <c r="G3" s="50"/>
      <c r="H3" s="104"/>
      <c r="I3" s="104"/>
      <c r="J3" s="104"/>
      <c r="K3" s="104"/>
      <c r="L3" s="49"/>
      <c r="M3" s="49"/>
      <c r="N3" s="49"/>
      <c r="O3" s="49"/>
      <c r="P3" s="49"/>
      <c r="Q3" s="49"/>
      <c r="R3" s="48"/>
      <c r="S3" s="48"/>
    </row>
    <row r="4" spans="1:19" ht="67.900000000000006" customHeight="1" x14ac:dyDescent="0.2">
      <c r="A4" s="105" t="s">
        <v>59</v>
      </c>
      <c r="B4" s="106" t="s">
        <v>104</v>
      </c>
      <c r="C4" s="107" t="s">
        <v>105</v>
      </c>
      <c r="D4" s="108"/>
      <c r="E4" s="108"/>
      <c r="F4" s="108"/>
      <c r="G4" s="109"/>
      <c r="H4" s="106" t="s">
        <v>106</v>
      </c>
      <c r="I4" s="106"/>
      <c r="J4" s="106"/>
      <c r="K4" s="106"/>
      <c r="L4" s="106" t="s">
        <v>118</v>
      </c>
      <c r="M4" s="106" t="s">
        <v>118</v>
      </c>
      <c r="N4" s="113" t="s">
        <v>158</v>
      </c>
      <c r="O4" s="106" t="s">
        <v>159</v>
      </c>
      <c r="P4" s="114" t="s">
        <v>160</v>
      </c>
      <c r="Q4" s="106" t="s">
        <v>119</v>
      </c>
      <c r="R4" s="106" t="s">
        <v>0</v>
      </c>
      <c r="S4" s="110" t="s">
        <v>1</v>
      </c>
    </row>
    <row r="5" spans="1:19" ht="22.15" customHeight="1" x14ac:dyDescent="0.2">
      <c r="A5" s="105"/>
      <c r="B5" s="106"/>
      <c r="C5" s="58" t="s">
        <v>3</v>
      </c>
      <c r="D5" s="58" t="s">
        <v>4</v>
      </c>
      <c r="E5" s="58" t="s">
        <v>5</v>
      </c>
      <c r="F5" s="58" t="s">
        <v>6</v>
      </c>
      <c r="G5" s="58" t="s">
        <v>7</v>
      </c>
      <c r="H5" s="73" t="s">
        <v>161</v>
      </c>
      <c r="I5" s="73" t="s">
        <v>162</v>
      </c>
      <c r="J5" s="73" t="s">
        <v>163</v>
      </c>
      <c r="K5" s="73" t="s">
        <v>164</v>
      </c>
      <c r="L5" s="106"/>
      <c r="M5" s="106"/>
      <c r="N5" s="113"/>
      <c r="O5" s="106"/>
      <c r="P5" s="115"/>
      <c r="Q5" s="106"/>
      <c r="R5" s="106"/>
      <c r="S5" s="110"/>
    </row>
    <row r="6" spans="1:19" ht="22.5" x14ac:dyDescent="0.2">
      <c r="A6" s="53">
        <v>1</v>
      </c>
      <c r="B6" s="54">
        <v>2</v>
      </c>
      <c r="C6" s="55" t="s">
        <v>107</v>
      </c>
      <c r="D6" s="55" t="s">
        <v>108</v>
      </c>
      <c r="E6" s="55" t="s">
        <v>109</v>
      </c>
      <c r="F6" s="55" t="s">
        <v>110</v>
      </c>
      <c r="G6" s="55" t="s">
        <v>111</v>
      </c>
      <c r="H6" s="54">
        <v>8</v>
      </c>
      <c r="I6" s="54">
        <v>9</v>
      </c>
      <c r="J6" s="54">
        <v>10</v>
      </c>
      <c r="K6" s="54">
        <v>11</v>
      </c>
      <c r="L6" s="54" t="s">
        <v>112</v>
      </c>
      <c r="M6" s="54" t="s">
        <v>165</v>
      </c>
      <c r="N6" s="54" t="s">
        <v>166</v>
      </c>
      <c r="O6" s="54" t="s">
        <v>167</v>
      </c>
      <c r="P6" s="54" t="s">
        <v>168</v>
      </c>
      <c r="Q6" s="54" t="s">
        <v>169</v>
      </c>
      <c r="R6" s="54">
        <v>18</v>
      </c>
      <c r="S6" s="68" t="s">
        <v>170</v>
      </c>
    </row>
    <row r="7" spans="1:19" ht="27.6" customHeight="1" x14ac:dyDescent="0.2">
      <c r="A7" s="74" t="s">
        <v>123</v>
      </c>
      <c r="B7" s="75"/>
      <c r="C7" s="75"/>
      <c r="D7" s="75"/>
      <c r="E7" s="75"/>
      <c r="F7" s="75"/>
      <c r="G7" s="75"/>
      <c r="H7" s="75"/>
      <c r="I7" s="75"/>
      <c r="J7" s="75"/>
      <c r="K7" s="75"/>
      <c r="L7" s="75"/>
      <c r="M7" s="75"/>
      <c r="N7" s="75"/>
      <c r="O7" s="75"/>
      <c r="P7" s="75"/>
      <c r="Q7" s="75"/>
      <c r="R7" s="75"/>
      <c r="S7" s="76"/>
    </row>
    <row r="8" spans="1:19" ht="39.6" customHeight="1" x14ac:dyDescent="0.2">
      <c r="A8" s="56">
        <v>1</v>
      </c>
      <c r="B8" s="59" t="s">
        <v>171</v>
      </c>
      <c r="C8" s="60" t="s">
        <v>8</v>
      </c>
      <c r="D8" s="60" t="s">
        <v>113</v>
      </c>
      <c r="E8" s="60" t="s">
        <v>113</v>
      </c>
      <c r="F8" s="60" t="s">
        <v>113</v>
      </c>
      <c r="G8" s="60" t="s">
        <v>113</v>
      </c>
      <c r="H8" s="62">
        <v>739</v>
      </c>
      <c r="I8" s="62">
        <v>774.4</v>
      </c>
      <c r="J8" s="62">
        <v>807</v>
      </c>
      <c r="K8" s="62">
        <v>789.7</v>
      </c>
      <c r="L8" s="57">
        <f>AVERAGE(H8:K8)</f>
        <v>777.52500000000009</v>
      </c>
      <c r="M8" s="57">
        <f>L8*1.289</f>
        <v>1002.229725</v>
      </c>
      <c r="N8" s="57">
        <f>ROUND(M8*1.45/100,2)</f>
        <v>14.53</v>
      </c>
      <c r="O8" s="57">
        <f>ROUND(M8*0.16/100,2)</f>
        <v>1.6</v>
      </c>
      <c r="P8" s="57">
        <f>+ROUND(M8*0.16/100,2)</f>
        <v>1.6</v>
      </c>
      <c r="Q8" s="57">
        <f>ROUND(SUM(M8:P8),2)</f>
        <v>1019.96</v>
      </c>
      <c r="R8" s="64">
        <v>2008</v>
      </c>
      <c r="S8" s="69">
        <f>ROUND(Q8*12/R8,2)</f>
        <v>6.1</v>
      </c>
    </row>
    <row r="9" spans="1:19" ht="39.6" customHeight="1" x14ac:dyDescent="0.2">
      <c r="A9" s="56">
        <v>2</v>
      </c>
      <c r="B9" s="59" t="s">
        <v>60</v>
      </c>
      <c r="C9" s="60" t="s">
        <v>8</v>
      </c>
      <c r="D9" s="59">
        <v>1</v>
      </c>
      <c r="E9" s="60" t="s">
        <v>113</v>
      </c>
      <c r="F9" s="60" t="s">
        <v>113</v>
      </c>
      <c r="G9" s="60" t="s">
        <v>113</v>
      </c>
      <c r="H9" s="62">
        <v>781.3</v>
      </c>
      <c r="I9" s="62">
        <v>819.9</v>
      </c>
      <c r="J9" s="62">
        <v>853.5</v>
      </c>
      <c r="K9" s="62">
        <v>838.8</v>
      </c>
      <c r="L9" s="57">
        <f>AVERAGE(H9:K9)</f>
        <v>823.375</v>
      </c>
      <c r="M9" s="57">
        <f>L9*1.289</f>
        <v>1061.330375</v>
      </c>
      <c r="N9" s="57">
        <f>ROUND(M9*1.45/100,2)</f>
        <v>15.39</v>
      </c>
      <c r="O9" s="57">
        <f>ROUND(M9*0.16/100,2)</f>
        <v>1.7</v>
      </c>
      <c r="P9" s="57">
        <f>+ROUND(M9*0.16/100,2)</f>
        <v>1.7</v>
      </c>
      <c r="Q9" s="57">
        <f>ROUND(SUM(M9:P9),2)</f>
        <v>1080.1199999999999</v>
      </c>
      <c r="R9" s="64">
        <v>2008</v>
      </c>
      <c r="S9" s="69">
        <f>ROUND(Q9*12/R9,2)</f>
        <v>6.45</v>
      </c>
    </row>
    <row r="10" spans="1:19" ht="12" customHeight="1" x14ac:dyDescent="0.2">
      <c r="A10" s="56">
        <v>3</v>
      </c>
      <c r="B10" s="59" t="s">
        <v>61</v>
      </c>
      <c r="C10" s="60" t="s">
        <v>8</v>
      </c>
      <c r="D10" s="60">
        <v>2</v>
      </c>
      <c r="E10" s="60" t="s">
        <v>113</v>
      </c>
      <c r="F10" s="60" t="s">
        <v>113</v>
      </c>
      <c r="G10" s="60" t="s">
        <v>113</v>
      </c>
      <c r="H10" s="62">
        <v>570.1</v>
      </c>
      <c r="I10" s="62">
        <v>580</v>
      </c>
      <c r="J10" s="62">
        <v>606.20000000000005</v>
      </c>
      <c r="K10" s="62">
        <v>610.6</v>
      </c>
      <c r="L10" s="57">
        <f t="shared" ref="L10:L58" si="0">AVERAGE(H10:K10)</f>
        <v>591.72500000000002</v>
      </c>
      <c r="M10" s="57">
        <f t="shared" ref="M10:M58" si="1">L10*1.289</f>
        <v>762.73352499999999</v>
      </c>
      <c r="N10" s="57">
        <f t="shared" ref="N10:N58" si="2">ROUND(M10*1.45/100,2)</f>
        <v>11.06</v>
      </c>
      <c r="O10" s="57">
        <f t="shared" ref="O10:O58" si="3">ROUND(M10*0.16/100,2)</f>
        <v>1.22</v>
      </c>
      <c r="P10" s="57">
        <f t="shared" ref="P10:P58" si="4">+ROUND(M10*0.16/100,2)</f>
        <v>1.22</v>
      </c>
      <c r="Q10" s="57">
        <f t="shared" ref="Q10:Q58" si="5">ROUND(SUM(M10:P10),2)</f>
        <v>776.23</v>
      </c>
      <c r="R10" s="64">
        <v>2008</v>
      </c>
      <c r="S10" s="69">
        <f t="shared" ref="S10:S58" si="6">ROUND(Q10*12/R10,2)</f>
        <v>4.6399999999999997</v>
      </c>
    </row>
    <row r="11" spans="1:19" ht="12" customHeight="1" x14ac:dyDescent="0.2">
      <c r="A11" s="56">
        <v>4</v>
      </c>
      <c r="B11" s="59" t="s">
        <v>62</v>
      </c>
      <c r="C11" s="60" t="s">
        <v>8</v>
      </c>
      <c r="D11" s="60">
        <v>3</v>
      </c>
      <c r="E11" s="60" t="s">
        <v>113</v>
      </c>
      <c r="F11" s="60" t="s">
        <v>113</v>
      </c>
      <c r="G11" s="60" t="s">
        <v>113</v>
      </c>
      <c r="H11" s="62">
        <v>846.4</v>
      </c>
      <c r="I11" s="62">
        <v>927.1</v>
      </c>
      <c r="J11" s="62">
        <v>922.3</v>
      </c>
      <c r="K11" s="62">
        <v>813.3</v>
      </c>
      <c r="L11" s="57">
        <f t="shared" si="0"/>
        <v>877.27500000000009</v>
      </c>
      <c r="M11" s="57">
        <f t="shared" si="1"/>
        <v>1130.8074750000001</v>
      </c>
      <c r="N11" s="57">
        <f t="shared" si="2"/>
        <v>16.399999999999999</v>
      </c>
      <c r="O11" s="57">
        <f t="shared" si="3"/>
        <v>1.81</v>
      </c>
      <c r="P11" s="57">
        <f t="shared" si="4"/>
        <v>1.81</v>
      </c>
      <c r="Q11" s="57">
        <f t="shared" si="5"/>
        <v>1150.83</v>
      </c>
      <c r="R11" s="64">
        <v>2008</v>
      </c>
      <c r="S11" s="69">
        <f t="shared" si="6"/>
        <v>6.88</v>
      </c>
    </row>
    <row r="12" spans="1:19" ht="12" customHeight="1" x14ac:dyDescent="0.2">
      <c r="A12" s="56">
        <v>5</v>
      </c>
      <c r="B12" s="59" t="s">
        <v>172</v>
      </c>
      <c r="C12" s="60" t="s">
        <v>173</v>
      </c>
      <c r="D12" s="60" t="s">
        <v>113</v>
      </c>
      <c r="E12" s="60" t="s">
        <v>113</v>
      </c>
      <c r="F12" s="60" t="s">
        <v>113</v>
      </c>
      <c r="G12" s="60" t="s">
        <v>113</v>
      </c>
      <c r="H12" s="62">
        <v>917.3</v>
      </c>
      <c r="I12" s="62">
        <v>945.8</v>
      </c>
      <c r="J12" s="62">
        <v>959.1</v>
      </c>
      <c r="K12" s="62">
        <v>976.6</v>
      </c>
      <c r="L12" s="57">
        <f t="shared" si="0"/>
        <v>949.69999999999993</v>
      </c>
      <c r="M12" s="57">
        <f t="shared" si="1"/>
        <v>1224.1632999999999</v>
      </c>
      <c r="N12" s="57">
        <f t="shared" si="2"/>
        <v>17.75</v>
      </c>
      <c r="O12" s="57">
        <f t="shared" si="3"/>
        <v>1.96</v>
      </c>
      <c r="P12" s="57">
        <f t="shared" si="4"/>
        <v>1.96</v>
      </c>
      <c r="Q12" s="57">
        <f t="shared" si="5"/>
        <v>1245.83</v>
      </c>
      <c r="R12" s="64">
        <v>2008</v>
      </c>
      <c r="S12" s="69">
        <f t="shared" si="6"/>
        <v>7.45</v>
      </c>
    </row>
    <row r="13" spans="1:19" ht="12" customHeight="1" x14ac:dyDescent="0.2">
      <c r="A13" s="56">
        <v>6</v>
      </c>
      <c r="B13" s="59" t="s">
        <v>63</v>
      </c>
      <c r="C13" s="60" t="s">
        <v>9</v>
      </c>
      <c r="D13" s="60" t="s">
        <v>113</v>
      </c>
      <c r="E13" s="60" t="s">
        <v>113</v>
      </c>
      <c r="F13" s="60" t="s">
        <v>113</v>
      </c>
      <c r="G13" s="60" t="s">
        <v>113</v>
      </c>
      <c r="H13" s="62">
        <v>1000.9</v>
      </c>
      <c r="I13" s="62">
        <v>1088.2</v>
      </c>
      <c r="J13" s="62">
        <v>1087</v>
      </c>
      <c r="K13" s="62">
        <v>1206.7</v>
      </c>
      <c r="L13" s="57">
        <f t="shared" si="0"/>
        <v>1095.7</v>
      </c>
      <c r="M13" s="57">
        <f t="shared" si="1"/>
        <v>1412.3572999999999</v>
      </c>
      <c r="N13" s="57">
        <f t="shared" si="2"/>
        <v>20.48</v>
      </c>
      <c r="O13" s="57">
        <f t="shared" si="3"/>
        <v>2.2599999999999998</v>
      </c>
      <c r="P13" s="57">
        <f t="shared" si="4"/>
        <v>2.2599999999999998</v>
      </c>
      <c r="Q13" s="57">
        <f t="shared" si="5"/>
        <v>1437.36</v>
      </c>
      <c r="R13" s="64">
        <v>2008</v>
      </c>
      <c r="S13" s="69">
        <f t="shared" si="6"/>
        <v>8.59</v>
      </c>
    </row>
    <row r="14" spans="1:19" ht="12" customHeight="1" x14ac:dyDescent="0.2">
      <c r="A14" s="56">
        <v>7</v>
      </c>
      <c r="B14" s="61" t="s">
        <v>115</v>
      </c>
      <c r="C14" s="66" t="s">
        <v>10</v>
      </c>
      <c r="D14" s="66" t="s">
        <v>113</v>
      </c>
      <c r="E14" s="66" t="s">
        <v>113</v>
      </c>
      <c r="F14" s="66" t="s">
        <v>113</v>
      </c>
      <c r="G14" s="66" t="s">
        <v>113</v>
      </c>
      <c r="H14" s="63">
        <v>916.3</v>
      </c>
      <c r="I14" s="63">
        <v>943.7</v>
      </c>
      <c r="J14" s="63">
        <v>957.2</v>
      </c>
      <c r="K14" s="63">
        <v>973.4</v>
      </c>
      <c r="L14" s="67">
        <f t="shared" si="0"/>
        <v>947.65</v>
      </c>
      <c r="M14" s="57">
        <f t="shared" si="1"/>
        <v>1221.5208499999999</v>
      </c>
      <c r="N14" s="57">
        <f t="shared" si="2"/>
        <v>17.71</v>
      </c>
      <c r="O14" s="57">
        <f t="shared" si="3"/>
        <v>1.95</v>
      </c>
      <c r="P14" s="57">
        <f t="shared" si="4"/>
        <v>1.95</v>
      </c>
      <c r="Q14" s="57">
        <f t="shared" si="5"/>
        <v>1243.1300000000001</v>
      </c>
      <c r="R14" s="64">
        <v>2008</v>
      </c>
      <c r="S14" s="69">
        <f t="shared" si="6"/>
        <v>7.43</v>
      </c>
    </row>
    <row r="15" spans="1:19" ht="31.15" customHeight="1" x14ac:dyDescent="0.2">
      <c r="A15" s="56">
        <v>8</v>
      </c>
      <c r="B15" s="59" t="s">
        <v>64</v>
      </c>
      <c r="C15" s="60" t="s">
        <v>10</v>
      </c>
      <c r="D15" s="60" t="s">
        <v>11</v>
      </c>
      <c r="E15" s="60" t="s">
        <v>113</v>
      </c>
      <c r="F15" s="60" t="s">
        <v>113</v>
      </c>
      <c r="G15" s="60" t="s">
        <v>113</v>
      </c>
      <c r="H15" s="62">
        <v>865.4</v>
      </c>
      <c r="I15" s="62">
        <v>894.8</v>
      </c>
      <c r="J15" s="62">
        <v>906.6</v>
      </c>
      <c r="K15" s="62">
        <v>925.2</v>
      </c>
      <c r="L15" s="57">
        <f t="shared" si="0"/>
        <v>898</v>
      </c>
      <c r="M15" s="57">
        <f t="shared" si="1"/>
        <v>1157.5219999999999</v>
      </c>
      <c r="N15" s="57">
        <f t="shared" si="2"/>
        <v>16.78</v>
      </c>
      <c r="O15" s="57">
        <f t="shared" si="3"/>
        <v>1.85</v>
      </c>
      <c r="P15" s="57">
        <f t="shared" si="4"/>
        <v>1.85</v>
      </c>
      <c r="Q15" s="57">
        <f t="shared" si="5"/>
        <v>1178</v>
      </c>
      <c r="R15" s="64">
        <v>2008</v>
      </c>
      <c r="S15" s="69">
        <f t="shared" si="6"/>
        <v>7.04</v>
      </c>
    </row>
    <row r="16" spans="1:19" ht="38.25" customHeight="1" x14ac:dyDescent="0.2">
      <c r="A16" s="56">
        <v>9</v>
      </c>
      <c r="B16" s="59" t="s">
        <v>174</v>
      </c>
      <c r="C16" s="60" t="s">
        <v>10</v>
      </c>
      <c r="D16" s="60" t="s">
        <v>175</v>
      </c>
      <c r="E16" s="60" t="s">
        <v>113</v>
      </c>
      <c r="F16" s="60" t="s">
        <v>113</v>
      </c>
      <c r="G16" s="60" t="s">
        <v>113</v>
      </c>
      <c r="H16" s="62">
        <v>696.6</v>
      </c>
      <c r="I16" s="62">
        <v>714.5</v>
      </c>
      <c r="J16" s="62">
        <v>730.3</v>
      </c>
      <c r="K16" s="62">
        <v>734.9</v>
      </c>
      <c r="L16" s="57">
        <f t="shared" si="0"/>
        <v>719.07499999999993</v>
      </c>
      <c r="M16" s="57">
        <f t="shared" si="1"/>
        <v>926.88767499999983</v>
      </c>
      <c r="N16" s="57">
        <f t="shared" si="2"/>
        <v>13.44</v>
      </c>
      <c r="O16" s="57">
        <f t="shared" si="3"/>
        <v>1.48</v>
      </c>
      <c r="P16" s="57">
        <f t="shared" si="4"/>
        <v>1.48</v>
      </c>
      <c r="Q16" s="57">
        <f t="shared" si="5"/>
        <v>943.29</v>
      </c>
      <c r="R16" s="64">
        <v>2008</v>
      </c>
      <c r="S16" s="69">
        <f t="shared" si="6"/>
        <v>5.64</v>
      </c>
    </row>
    <row r="17" spans="1:19" ht="12" customHeight="1" x14ac:dyDescent="0.2">
      <c r="A17" s="56">
        <v>10</v>
      </c>
      <c r="B17" s="59" t="s">
        <v>65</v>
      </c>
      <c r="C17" s="60" t="s">
        <v>10</v>
      </c>
      <c r="D17" s="60">
        <v>13</v>
      </c>
      <c r="E17" s="60" t="s">
        <v>113</v>
      </c>
      <c r="F17" s="60" t="s">
        <v>113</v>
      </c>
      <c r="G17" s="60" t="s">
        <v>113</v>
      </c>
      <c r="H17" s="62">
        <v>807</v>
      </c>
      <c r="I17" s="62">
        <v>813.6</v>
      </c>
      <c r="J17" s="62">
        <v>839.3</v>
      </c>
      <c r="K17" s="62">
        <v>850.1</v>
      </c>
      <c r="L17" s="57">
        <f t="shared" si="0"/>
        <v>827.49999999999989</v>
      </c>
      <c r="M17" s="57">
        <f t="shared" si="1"/>
        <v>1066.6474999999998</v>
      </c>
      <c r="N17" s="57">
        <f t="shared" si="2"/>
        <v>15.47</v>
      </c>
      <c r="O17" s="57">
        <f t="shared" si="3"/>
        <v>1.71</v>
      </c>
      <c r="P17" s="57">
        <f t="shared" si="4"/>
        <v>1.71</v>
      </c>
      <c r="Q17" s="57">
        <f t="shared" si="5"/>
        <v>1085.54</v>
      </c>
      <c r="R17" s="64">
        <v>2008</v>
      </c>
      <c r="S17" s="69">
        <f t="shared" si="6"/>
        <v>6.49</v>
      </c>
    </row>
    <row r="18" spans="1:19" ht="12" customHeight="1" x14ac:dyDescent="0.2">
      <c r="A18" s="56">
        <v>11</v>
      </c>
      <c r="B18" s="59" t="s">
        <v>66</v>
      </c>
      <c r="C18" s="60" t="s">
        <v>10</v>
      </c>
      <c r="D18" s="60">
        <v>14</v>
      </c>
      <c r="E18" s="60" t="s">
        <v>113</v>
      </c>
      <c r="F18" s="60" t="s">
        <v>113</v>
      </c>
      <c r="G18" s="60" t="s">
        <v>113</v>
      </c>
      <c r="H18" s="62">
        <v>637.29999999999995</v>
      </c>
      <c r="I18" s="62">
        <v>660.9</v>
      </c>
      <c r="J18" s="62">
        <v>670.6</v>
      </c>
      <c r="K18" s="62">
        <v>671.2</v>
      </c>
      <c r="L18" s="57">
        <f t="shared" si="0"/>
        <v>660</v>
      </c>
      <c r="M18" s="57">
        <f t="shared" si="1"/>
        <v>850.7399999999999</v>
      </c>
      <c r="N18" s="57">
        <f t="shared" si="2"/>
        <v>12.34</v>
      </c>
      <c r="O18" s="57">
        <f t="shared" si="3"/>
        <v>1.36</v>
      </c>
      <c r="P18" s="57">
        <f t="shared" si="4"/>
        <v>1.36</v>
      </c>
      <c r="Q18" s="57">
        <f t="shared" si="5"/>
        <v>865.8</v>
      </c>
      <c r="R18" s="64">
        <v>2008</v>
      </c>
      <c r="S18" s="69">
        <f t="shared" si="6"/>
        <v>5.17</v>
      </c>
    </row>
    <row r="19" spans="1:19" ht="12" customHeight="1" x14ac:dyDescent="0.2">
      <c r="A19" s="56">
        <v>12</v>
      </c>
      <c r="B19" s="59" t="s">
        <v>67</v>
      </c>
      <c r="C19" s="60" t="s">
        <v>10</v>
      </c>
      <c r="D19" s="60">
        <v>15</v>
      </c>
      <c r="E19" s="60" t="s">
        <v>113</v>
      </c>
      <c r="F19" s="60" t="s">
        <v>113</v>
      </c>
      <c r="G19" s="60" t="s">
        <v>113</v>
      </c>
      <c r="H19" s="62">
        <v>617.29999999999995</v>
      </c>
      <c r="I19" s="62">
        <v>617.79999999999995</v>
      </c>
      <c r="J19" s="62">
        <v>622.6</v>
      </c>
      <c r="K19" s="62">
        <v>621.4</v>
      </c>
      <c r="L19" s="57">
        <f t="shared" si="0"/>
        <v>619.77499999999998</v>
      </c>
      <c r="M19" s="57">
        <f t="shared" si="1"/>
        <v>798.88997499999994</v>
      </c>
      <c r="N19" s="57">
        <f t="shared" si="2"/>
        <v>11.58</v>
      </c>
      <c r="O19" s="57">
        <f t="shared" si="3"/>
        <v>1.28</v>
      </c>
      <c r="P19" s="57">
        <f t="shared" si="4"/>
        <v>1.28</v>
      </c>
      <c r="Q19" s="57">
        <f t="shared" si="5"/>
        <v>813.03</v>
      </c>
      <c r="R19" s="64">
        <v>2008</v>
      </c>
      <c r="S19" s="69">
        <f t="shared" si="6"/>
        <v>4.8600000000000003</v>
      </c>
    </row>
    <row r="20" spans="1:19" ht="46.15" customHeight="1" x14ac:dyDescent="0.2">
      <c r="A20" s="56">
        <v>13</v>
      </c>
      <c r="B20" s="59" t="s">
        <v>68</v>
      </c>
      <c r="C20" s="60" t="s">
        <v>10</v>
      </c>
      <c r="D20" s="60" t="s">
        <v>12</v>
      </c>
      <c r="E20" s="60" t="s">
        <v>113</v>
      </c>
      <c r="F20" s="60" t="s">
        <v>113</v>
      </c>
      <c r="G20" s="60" t="s">
        <v>113</v>
      </c>
      <c r="H20" s="62">
        <v>847.2</v>
      </c>
      <c r="I20" s="62">
        <v>874.3</v>
      </c>
      <c r="J20" s="62">
        <v>893.1</v>
      </c>
      <c r="K20" s="62">
        <v>907.7</v>
      </c>
      <c r="L20" s="57">
        <f t="shared" si="0"/>
        <v>880.57500000000005</v>
      </c>
      <c r="M20" s="57">
        <f t="shared" si="1"/>
        <v>1135.061175</v>
      </c>
      <c r="N20" s="57">
        <f t="shared" si="2"/>
        <v>16.46</v>
      </c>
      <c r="O20" s="57">
        <f t="shared" si="3"/>
        <v>1.82</v>
      </c>
      <c r="P20" s="57">
        <f t="shared" si="4"/>
        <v>1.82</v>
      </c>
      <c r="Q20" s="57">
        <f t="shared" si="5"/>
        <v>1155.1600000000001</v>
      </c>
      <c r="R20" s="64">
        <v>2008</v>
      </c>
      <c r="S20" s="69">
        <f t="shared" si="6"/>
        <v>6.9</v>
      </c>
    </row>
    <row r="21" spans="1:19" ht="21.6" customHeight="1" x14ac:dyDescent="0.2">
      <c r="A21" s="56">
        <v>14</v>
      </c>
      <c r="B21" s="59" t="s">
        <v>69</v>
      </c>
      <c r="C21" s="60" t="s">
        <v>10</v>
      </c>
      <c r="D21" s="60">
        <v>20</v>
      </c>
      <c r="E21" s="60" t="s">
        <v>113</v>
      </c>
      <c r="F21" s="60" t="s">
        <v>113</v>
      </c>
      <c r="G21" s="60" t="s">
        <v>113</v>
      </c>
      <c r="H21" s="62">
        <v>1528.8</v>
      </c>
      <c r="I21" s="62">
        <v>1445.7</v>
      </c>
      <c r="J21" s="62">
        <v>1344.4</v>
      </c>
      <c r="K21" s="62">
        <v>1339.8</v>
      </c>
      <c r="L21" s="57">
        <f t="shared" si="0"/>
        <v>1414.675</v>
      </c>
      <c r="M21" s="57">
        <f t="shared" si="1"/>
        <v>1823.5160749999998</v>
      </c>
      <c r="N21" s="57">
        <f t="shared" si="2"/>
        <v>26.44</v>
      </c>
      <c r="O21" s="57">
        <f t="shared" si="3"/>
        <v>2.92</v>
      </c>
      <c r="P21" s="57">
        <f t="shared" si="4"/>
        <v>2.92</v>
      </c>
      <c r="Q21" s="57">
        <f t="shared" si="5"/>
        <v>1855.8</v>
      </c>
      <c r="R21" s="64">
        <v>2008</v>
      </c>
      <c r="S21" s="69">
        <f t="shared" si="6"/>
        <v>11.09</v>
      </c>
    </row>
    <row r="22" spans="1:19" ht="40.9" customHeight="1" x14ac:dyDescent="0.2">
      <c r="A22" s="56">
        <v>15</v>
      </c>
      <c r="B22" s="59" t="s">
        <v>70</v>
      </c>
      <c r="C22" s="60" t="s">
        <v>10</v>
      </c>
      <c r="D22" s="60">
        <v>21</v>
      </c>
      <c r="E22" s="60" t="s">
        <v>113</v>
      </c>
      <c r="F22" s="60" t="s">
        <v>113</v>
      </c>
      <c r="G22" s="60" t="s">
        <v>113</v>
      </c>
      <c r="H22" s="62">
        <v>1397.7</v>
      </c>
      <c r="I22" s="62">
        <v>1398.7</v>
      </c>
      <c r="J22" s="62">
        <v>1404</v>
      </c>
      <c r="K22" s="62">
        <v>1371.8</v>
      </c>
      <c r="L22" s="57">
        <f t="shared" si="0"/>
        <v>1393.05</v>
      </c>
      <c r="M22" s="57">
        <f t="shared" si="1"/>
        <v>1795.6414499999998</v>
      </c>
      <c r="N22" s="57">
        <f t="shared" si="2"/>
        <v>26.04</v>
      </c>
      <c r="O22" s="57">
        <f t="shared" si="3"/>
        <v>2.87</v>
      </c>
      <c r="P22" s="57">
        <f t="shared" si="4"/>
        <v>2.87</v>
      </c>
      <c r="Q22" s="57">
        <f t="shared" si="5"/>
        <v>1827.42</v>
      </c>
      <c r="R22" s="64">
        <v>2008</v>
      </c>
      <c r="S22" s="69">
        <f t="shared" si="6"/>
        <v>10.92</v>
      </c>
    </row>
    <row r="23" spans="1:19" ht="44.45" customHeight="1" x14ac:dyDescent="0.2">
      <c r="A23" s="56">
        <v>16</v>
      </c>
      <c r="B23" s="59" t="s">
        <v>71</v>
      </c>
      <c r="C23" s="60" t="s">
        <v>10</v>
      </c>
      <c r="D23" s="60" t="s">
        <v>13</v>
      </c>
      <c r="E23" s="60" t="s">
        <v>113</v>
      </c>
      <c r="F23" s="60" t="s">
        <v>113</v>
      </c>
      <c r="G23" s="60" t="s">
        <v>113</v>
      </c>
      <c r="H23" s="62">
        <v>986.1</v>
      </c>
      <c r="I23" s="62">
        <v>1035.9000000000001</v>
      </c>
      <c r="J23" s="62">
        <v>1047.5999999999999</v>
      </c>
      <c r="K23" s="62">
        <v>1060.5999999999999</v>
      </c>
      <c r="L23" s="57">
        <f t="shared" si="0"/>
        <v>1032.55</v>
      </c>
      <c r="M23" s="57">
        <f t="shared" si="1"/>
        <v>1330.9569499999998</v>
      </c>
      <c r="N23" s="57">
        <f t="shared" si="2"/>
        <v>19.3</v>
      </c>
      <c r="O23" s="57">
        <f t="shared" si="3"/>
        <v>2.13</v>
      </c>
      <c r="P23" s="57">
        <f t="shared" si="4"/>
        <v>2.13</v>
      </c>
      <c r="Q23" s="57">
        <f t="shared" si="5"/>
        <v>1354.52</v>
      </c>
      <c r="R23" s="64">
        <v>2008</v>
      </c>
      <c r="S23" s="69">
        <f t="shared" si="6"/>
        <v>8.09</v>
      </c>
    </row>
    <row r="24" spans="1:19" ht="42" customHeight="1" x14ac:dyDescent="0.2">
      <c r="A24" s="56">
        <v>17</v>
      </c>
      <c r="B24" s="59" t="s">
        <v>72</v>
      </c>
      <c r="C24" s="60" t="s">
        <v>10</v>
      </c>
      <c r="D24" s="60" t="s">
        <v>14</v>
      </c>
      <c r="E24" s="60" t="s">
        <v>113</v>
      </c>
      <c r="F24" s="60" t="s">
        <v>113</v>
      </c>
      <c r="G24" s="60" t="s">
        <v>113</v>
      </c>
      <c r="H24" s="62">
        <v>957.3</v>
      </c>
      <c r="I24" s="62">
        <v>1000.3</v>
      </c>
      <c r="J24" s="62">
        <v>1031.5</v>
      </c>
      <c r="K24" s="62">
        <v>1042.4000000000001</v>
      </c>
      <c r="L24" s="57">
        <f t="shared" si="0"/>
        <v>1007.875</v>
      </c>
      <c r="M24" s="57">
        <f t="shared" si="1"/>
        <v>1299.1508749999998</v>
      </c>
      <c r="N24" s="57">
        <f t="shared" si="2"/>
        <v>18.84</v>
      </c>
      <c r="O24" s="57">
        <f t="shared" si="3"/>
        <v>2.08</v>
      </c>
      <c r="P24" s="57">
        <f t="shared" si="4"/>
        <v>2.08</v>
      </c>
      <c r="Q24" s="57">
        <f t="shared" si="5"/>
        <v>1322.15</v>
      </c>
      <c r="R24" s="64">
        <v>2008</v>
      </c>
      <c r="S24" s="69">
        <f t="shared" si="6"/>
        <v>7.9</v>
      </c>
    </row>
    <row r="25" spans="1:19" ht="31.15" customHeight="1" x14ac:dyDescent="0.2">
      <c r="A25" s="56">
        <v>18</v>
      </c>
      <c r="B25" s="59" t="s">
        <v>73</v>
      </c>
      <c r="C25" s="60" t="s">
        <v>10</v>
      </c>
      <c r="D25" s="60">
        <v>26</v>
      </c>
      <c r="E25" s="60" t="s">
        <v>113</v>
      </c>
      <c r="F25" s="60" t="s">
        <v>113</v>
      </c>
      <c r="G25" s="60" t="s">
        <v>113</v>
      </c>
      <c r="H25" s="62">
        <v>1408.1</v>
      </c>
      <c r="I25" s="62">
        <v>1472.3</v>
      </c>
      <c r="J25" s="62">
        <v>1476.4</v>
      </c>
      <c r="K25" s="62">
        <v>1640.5</v>
      </c>
      <c r="L25" s="57">
        <f t="shared" si="0"/>
        <v>1499.3249999999998</v>
      </c>
      <c r="M25" s="57">
        <f t="shared" si="1"/>
        <v>1932.6299249999997</v>
      </c>
      <c r="N25" s="57">
        <f t="shared" si="2"/>
        <v>28.02</v>
      </c>
      <c r="O25" s="57">
        <f t="shared" si="3"/>
        <v>3.09</v>
      </c>
      <c r="P25" s="57">
        <f t="shared" si="4"/>
        <v>3.09</v>
      </c>
      <c r="Q25" s="57">
        <f t="shared" si="5"/>
        <v>1966.83</v>
      </c>
      <c r="R25" s="64">
        <v>2008</v>
      </c>
      <c r="S25" s="69">
        <f t="shared" si="6"/>
        <v>11.75</v>
      </c>
    </row>
    <row r="26" spans="1:19" ht="12" customHeight="1" x14ac:dyDescent="0.2">
      <c r="A26" s="56">
        <v>19</v>
      </c>
      <c r="B26" s="59" t="s">
        <v>74</v>
      </c>
      <c r="C26" s="60" t="s">
        <v>10</v>
      </c>
      <c r="D26" s="60">
        <v>27</v>
      </c>
      <c r="E26" s="60" t="s">
        <v>113</v>
      </c>
      <c r="F26" s="60" t="s">
        <v>113</v>
      </c>
      <c r="G26" s="60" t="s">
        <v>113</v>
      </c>
      <c r="H26" s="62">
        <v>889</v>
      </c>
      <c r="I26" s="62">
        <v>911.1</v>
      </c>
      <c r="J26" s="62">
        <v>940.7</v>
      </c>
      <c r="K26" s="62">
        <v>959.3</v>
      </c>
      <c r="L26" s="57">
        <f t="shared" si="0"/>
        <v>925.02500000000009</v>
      </c>
      <c r="M26" s="57">
        <f t="shared" si="1"/>
        <v>1192.357225</v>
      </c>
      <c r="N26" s="57">
        <f t="shared" si="2"/>
        <v>17.29</v>
      </c>
      <c r="O26" s="57">
        <f t="shared" si="3"/>
        <v>1.91</v>
      </c>
      <c r="P26" s="57">
        <f t="shared" si="4"/>
        <v>1.91</v>
      </c>
      <c r="Q26" s="57">
        <f t="shared" si="5"/>
        <v>1213.47</v>
      </c>
      <c r="R26" s="64">
        <v>2008</v>
      </c>
      <c r="S26" s="69">
        <f t="shared" si="6"/>
        <v>7.25</v>
      </c>
    </row>
    <row r="27" spans="1:19" ht="31.15" customHeight="1" x14ac:dyDescent="0.2">
      <c r="A27" s="56">
        <v>20</v>
      </c>
      <c r="B27" s="59" t="s">
        <v>75</v>
      </c>
      <c r="C27" s="60" t="s">
        <v>10</v>
      </c>
      <c r="D27" s="60">
        <v>28</v>
      </c>
      <c r="E27" s="60" t="s">
        <v>113</v>
      </c>
      <c r="F27" s="60" t="s">
        <v>113</v>
      </c>
      <c r="G27" s="60" t="s">
        <v>113</v>
      </c>
      <c r="H27" s="62">
        <v>1077.9000000000001</v>
      </c>
      <c r="I27" s="62">
        <v>1109.8</v>
      </c>
      <c r="J27" s="62">
        <v>1136.7</v>
      </c>
      <c r="K27" s="62">
        <v>1135.3</v>
      </c>
      <c r="L27" s="57">
        <f t="shared" si="0"/>
        <v>1114.925</v>
      </c>
      <c r="M27" s="57">
        <f t="shared" si="1"/>
        <v>1437.1383249999999</v>
      </c>
      <c r="N27" s="57">
        <f t="shared" si="2"/>
        <v>20.84</v>
      </c>
      <c r="O27" s="57">
        <f t="shared" si="3"/>
        <v>2.2999999999999998</v>
      </c>
      <c r="P27" s="57">
        <f t="shared" si="4"/>
        <v>2.2999999999999998</v>
      </c>
      <c r="Q27" s="57">
        <f t="shared" si="5"/>
        <v>1462.58</v>
      </c>
      <c r="R27" s="64">
        <v>2008</v>
      </c>
      <c r="S27" s="69">
        <f t="shared" si="6"/>
        <v>8.74</v>
      </c>
    </row>
    <row r="28" spans="1:19" ht="12" customHeight="1" x14ac:dyDescent="0.2">
      <c r="A28" s="56">
        <v>21</v>
      </c>
      <c r="B28" s="59" t="s">
        <v>76</v>
      </c>
      <c r="C28" s="60" t="s">
        <v>10</v>
      </c>
      <c r="D28" s="60" t="s">
        <v>15</v>
      </c>
      <c r="E28" s="60" t="s">
        <v>113</v>
      </c>
      <c r="F28" s="60" t="s">
        <v>113</v>
      </c>
      <c r="G28" s="60" t="s">
        <v>113</v>
      </c>
      <c r="H28" s="62">
        <v>985.7</v>
      </c>
      <c r="I28" s="62">
        <v>1008.7</v>
      </c>
      <c r="J28" s="62">
        <v>1011.4</v>
      </c>
      <c r="K28" s="62">
        <v>1046.8</v>
      </c>
      <c r="L28" s="57">
        <f t="shared" si="0"/>
        <v>1013.1500000000001</v>
      </c>
      <c r="M28" s="57">
        <f t="shared" si="1"/>
        <v>1305.9503500000001</v>
      </c>
      <c r="N28" s="57">
        <f t="shared" si="2"/>
        <v>18.940000000000001</v>
      </c>
      <c r="O28" s="57">
        <f t="shared" si="3"/>
        <v>2.09</v>
      </c>
      <c r="P28" s="57">
        <f t="shared" si="4"/>
        <v>2.09</v>
      </c>
      <c r="Q28" s="57">
        <f t="shared" si="5"/>
        <v>1329.07</v>
      </c>
      <c r="R28" s="64">
        <v>2008</v>
      </c>
      <c r="S28" s="69">
        <f t="shared" si="6"/>
        <v>7.94</v>
      </c>
    </row>
    <row r="29" spans="1:19" ht="69.599999999999994" customHeight="1" x14ac:dyDescent="0.2">
      <c r="A29" s="56">
        <v>22</v>
      </c>
      <c r="B29" s="59" t="s">
        <v>77</v>
      </c>
      <c r="C29" s="60" t="s">
        <v>10</v>
      </c>
      <c r="D29" s="60" t="s">
        <v>16</v>
      </c>
      <c r="E29" s="60" t="s">
        <v>113</v>
      </c>
      <c r="F29" s="60" t="s">
        <v>113</v>
      </c>
      <c r="G29" s="60" t="s">
        <v>113</v>
      </c>
      <c r="H29" s="62">
        <v>896.4</v>
      </c>
      <c r="I29" s="62">
        <v>922.2</v>
      </c>
      <c r="J29" s="62">
        <v>936.7</v>
      </c>
      <c r="K29" s="62">
        <v>952.9</v>
      </c>
      <c r="L29" s="57">
        <f t="shared" si="0"/>
        <v>927.05000000000007</v>
      </c>
      <c r="M29" s="57">
        <f t="shared" si="1"/>
        <v>1194.9674500000001</v>
      </c>
      <c r="N29" s="57">
        <f t="shared" si="2"/>
        <v>17.329999999999998</v>
      </c>
      <c r="O29" s="57">
        <f t="shared" si="3"/>
        <v>1.91</v>
      </c>
      <c r="P29" s="57">
        <f t="shared" si="4"/>
        <v>1.91</v>
      </c>
      <c r="Q29" s="57">
        <f t="shared" si="5"/>
        <v>1216.1199999999999</v>
      </c>
      <c r="R29" s="64">
        <v>2008</v>
      </c>
      <c r="S29" s="69">
        <f t="shared" si="6"/>
        <v>7.27</v>
      </c>
    </row>
    <row r="30" spans="1:19" ht="12" customHeight="1" x14ac:dyDescent="0.2">
      <c r="A30" s="56">
        <v>23</v>
      </c>
      <c r="B30" s="59" t="s">
        <v>78</v>
      </c>
      <c r="C30" s="60" t="s">
        <v>10</v>
      </c>
      <c r="D30" s="60">
        <v>31</v>
      </c>
      <c r="E30" s="60" t="s">
        <v>113</v>
      </c>
      <c r="F30" s="60" t="s">
        <v>113</v>
      </c>
      <c r="G30" s="60" t="s">
        <v>113</v>
      </c>
      <c r="H30" s="62">
        <v>839.1</v>
      </c>
      <c r="I30" s="62">
        <v>860.6</v>
      </c>
      <c r="J30" s="62">
        <v>879.8</v>
      </c>
      <c r="K30" s="62">
        <v>885.8</v>
      </c>
      <c r="L30" s="57">
        <f t="shared" si="0"/>
        <v>866.32500000000005</v>
      </c>
      <c r="M30" s="57">
        <f t="shared" si="1"/>
        <v>1116.6929250000001</v>
      </c>
      <c r="N30" s="57">
        <f t="shared" si="2"/>
        <v>16.190000000000001</v>
      </c>
      <c r="O30" s="57">
        <f t="shared" si="3"/>
        <v>1.79</v>
      </c>
      <c r="P30" s="57">
        <f t="shared" si="4"/>
        <v>1.79</v>
      </c>
      <c r="Q30" s="57">
        <f t="shared" si="5"/>
        <v>1136.46</v>
      </c>
      <c r="R30" s="64">
        <v>2008</v>
      </c>
      <c r="S30" s="69">
        <f t="shared" si="6"/>
        <v>6.79</v>
      </c>
    </row>
    <row r="31" spans="1:19" ht="12" customHeight="1" x14ac:dyDescent="0.2">
      <c r="A31" s="56">
        <v>24</v>
      </c>
      <c r="B31" s="59" t="s">
        <v>176</v>
      </c>
      <c r="C31" s="60" t="s">
        <v>17</v>
      </c>
      <c r="D31" s="60" t="s">
        <v>19</v>
      </c>
      <c r="E31" s="60" t="s">
        <v>113</v>
      </c>
      <c r="F31" s="60" t="s">
        <v>113</v>
      </c>
      <c r="G31" s="60" t="s">
        <v>113</v>
      </c>
      <c r="H31" s="62">
        <v>1088.3</v>
      </c>
      <c r="I31" s="62">
        <v>1142.0999999999999</v>
      </c>
      <c r="J31" s="62">
        <v>1136.5999999999999</v>
      </c>
      <c r="K31" s="62">
        <v>1085.5</v>
      </c>
      <c r="L31" s="57">
        <f t="shared" si="0"/>
        <v>1113.125</v>
      </c>
      <c r="M31" s="57">
        <f t="shared" si="1"/>
        <v>1434.818125</v>
      </c>
      <c r="N31" s="57">
        <f t="shared" si="2"/>
        <v>20.8</v>
      </c>
      <c r="O31" s="57">
        <f t="shared" si="3"/>
        <v>2.2999999999999998</v>
      </c>
      <c r="P31" s="57">
        <f t="shared" si="4"/>
        <v>2.2999999999999998</v>
      </c>
      <c r="Q31" s="57">
        <f t="shared" si="5"/>
        <v>1460.22</v>
      </c>
      <c r="R31" s="64">
        <v>2008</v>
      </c>
      <c r="S31" s="69">
        <f t="shared" si="6"/>
        <v>8.73</v>
      </c>
    </row>
    <row r="32" spans="1:19" ht="40.9" customHeight="1" x14ac:dyDescent="0.2">
      <c r="A32" s="56">
        <v>25</v>
      </c>
      <c r="B32" s="59" t="s">
        <v>79</v>
      </c>
      <c r="C32" s="60" t="s">
        <v>17</v>
      </c>
      <c r="D32" s="60">
        <v>35</v>
      </c>
      <c r="E32" s="60" t="s">
        <v>18</v>
      </c>
      <c r="F32" s="60" t="s">
        <v>113</v>
      </c>
      <c r="G32" s="60" t="s">
        <v>113</v>
      </c>
      <c r="H32" s="62">
        <v>1068.5</v>
      </c>
      <c r="I32" s="62">
        <v>1143</v>
      </c>
      <c r="J32" s="62">
        <v>1047.7</v>
      </c>
      <c r="K32" s="62">
        <v>1117.2</v>
      </c>
      <c r="L32" s="57">
        <f t="shared" si="0"/>
        <v>1094.0999999999999</v>
      </c>
      <c r="M32" s="57">
        <f t="shared" si="1"/>
        <v>1410.2948999999999</v>
      </c>
      <c r="N32" s="57">
        <f t="shared" si="2"/>
        <v>20.45</v>
      </c>
      <c r="O32" s="57">
        <f t="shared" si="3"/>
        <v>2.2599999999999998</v>
      </c>
      <c r="P32" s="57">
        <f t="shared" si="4"/>
        <v>2.2599999999999998</v>
      </c>
      <c r="Q32" s="57">
        <f t="shared" si="5"/>
        <v>1435.26</v>
      </c>
      <c r="R32" s="64">
        <v>2008</v>
      </c>
      <c r="S32" s="69">
        <f t="shared" si="6"/>
        <v>8.58</v>
      </c>
    </row>
    <row r="33" spans="1:20" ht="40.9" customHeight="1" x14ac:dyDescent="0.2">
      <c r="A33" s="56">
        <v>26</v>
      </c>
      <c r="B33" s="59" t="s">
        <v>80</v>
      </c>
      <c r="C33" s="60" t="s">
        <v>17</v>
      </c>
      <c r="D33" s="60" t="s">
        <v>19</v>
      </c>
      <c r="E33" s="60" t="s">
        <v>20</v>
      </c>
      <c r="F33" s="60" t="s">
        <v>113</v>
      </c>
      <c r="G33" s="60" t="s">
        <v>113</v>
      </c>
      <c r="H33" s="62">
        <v>1479.4</v>
      </c>
      <c r="I33" s="62">
        <v>1402.3</v>
      </c>
      <c r="J33" s="62">
        <v>1428.5</v>
      </c>
      <c r="K33" s="62">
        <v>1704.8</v>
      </c>
      <c r="L33" s="57">
        <f t="shared" si="0"/>
        <v>1503.75</v>
      </c>
      <c r="M33" s="57">
        <f t="shared" si="1"/>
        <v>1938.3337499999998</v>
      </c>
      <c r="N33" s="57">
        <f t="shared" si="2"/>
        <v>28.11</v>
      </c>
      <c r="O33" s="57">
        <f t="shared" si="3"/>
        <v>3.1</v>
      </c>
      <c r="P33" s="57">
        <f t="shared" si="4"/>
        <v>3.1</v>
      </c>
      <c r="Q33" s="57">
        <f t="shared" si="5"/>
        <v>1972.64</v>
      </c>
      <c r="R33" s="64">
        <v>2008</v>
      </c>
      <c r="S33" s="69">
        <f t="shared" si="6"/>
        <v>11.79</v>
      </c>
    </row>
    <row r="34" spans="1:20" ht="21.6" customHeight="1" x14ac:dyDescent="0.2">
      <c r="A34" s="56">
        <v>27</v>
      </c>
      <c r="B34" s="59" t="s">
        <v>81</v>
      </c>
      <c r="C34" s="60" t="s">
        <v>17</v>
      </c>
      <c r="D34" s="60" t="s">
        <v>19</v>
      </c>
      <c r="E34" s="60" t="s">
        <v>21</v>
      </c>
      <c r="F34" s="60" t="s">
        <v>113</v>
      </c>
      <c r="G34" s="60" t="s">
        <v>113</v>
      </c>
      <c r="H34" s="62">
        <v>1104.4000000000001</v>
      </c>
      <c r="I34" s="62">
        <v>1134.3</v>
      </c>
      <c r="J34" s="62">
        <v>1268.2</v>
      </c>
      <c r="K34" s="62">
        <v>1020.9</v>
      </c>
      <c r="L34" s="57">
        <f t="shared" si="0"/>
        <v>1131.9499999999998</v>
      </c>
      <c r="M34" s="57">
        <f t="shared" si="1"/>
        <v>1459.0835499999996</v>
      </c>
      <c r="N34" s="57">
        <f t="shared" si="2"/>
        <v>21.16</v>
      </c>
      <c r="O34" s="57">
        <f t="shared" si="3"/>
        <v>2.33</v>
      </c>
      <c r="P34" s="57">
        <f t="shared" si="4"/>
        <v>2.33</v>
      </c>
      <c r="Q34" s="57">
        <f t="shared" si="5"/>
        <v>1484.9</v>
      </c>
      <c r="R34" s="64">
        <v>2008</v>
      </c>
      <c r="S34" s="69">
        <f t="shared" si="6"/>
        <v>8.8699999999999992</v>
      </c>
    </row>
    <row r="35" spans="1:20" ht="37.9" customHeight="1" x14ac:dyDescent="0.2">
      <c r="A35" s="56">
        <v>28</v>
      </c>
      <c r="B35" s="59" t="s">
        <v>82</v>
      </c>
      <c r="C35" s="60" t="s">
        <v>2</v>
      </c>
      <c r="D35" s="60" t="s">
        <v>22</v>
      </c>
      <c r="E35" s="60" t="s">
        <v>113</v>
      </c>
      <c r="F35" s="60" t="s">
        <v>113</v>
      </c>
      <c r="G35" s="60" t="s">
        <v>113</v>
      </c>
      <c r="H35" s="62">
        <v>749.3</v>
      </c>
      <c r="I35" s="62">
        <v>781.2</v>
      </c>
      <c r="J35" s="62">
        <v>794.6</v>
      </c>
      <c r="K35" s="62">
        <v>797.5</v>
      </c>
      <c r="L35" s="57">
        <f t="shared" si="0"/>
        <v>780.65</v>
      </c>
      <c r="M35" s="57">
        <f t="shared" si="1"/>
        <v>1006.25785</v>
      </c>
      <c r="N35" s="57">
        <f t="shared" si="2"/>
        <v>14.59</v>
      </c>
      <c r="O35" s="57">
        <f t="shared" si="3"/>
        <v>1.61</v>
      </c>
      <c r="P35" s="57">
        <f t="shared" si="4"/>
        <v>1.61</v>
      </c>
      <c r="Q35" s="57">
        <f t="shared" si="5"/>
        <v>1024.07</v>
      </c>
      <c r="R35" s="64">
        <v>2008</v>
      </c>
      <c r="S35" s="69">
        <f t="shared" si="6"/>
        <v>6.12</v>
      </c>
    </row>
    <row r="36" spans="1:20" ht="22.9" customHeight="1" x14ac:dyDescent="0.2">
      <c r="A36" s="56">
        <v>29</v>
      </c>
      <c r="B36" s="59" t="s">
        <v>83</v>
      </c>
      <c r="C36" s="60" t="s">
        <v>2</v>
      </c>
      <c r="D36" s="60" t="s">
        <v>23</v>
      </c>
      <c r="E36" s="60" t="s">
        <v>113</v>
      </c>
      <c r="F36" s="60" t="s">
        <v>113</v>
      </c>
      <c r="G36" s="60" t="s">
        <v>113</v>
      </c>
      <c r="H36" s="62">
        <v>560.20000000000005</v>
      </c>
      <c r="I36" s="62">
        <v>564.4</v>
      </c>
      <c r="J36" s="62">
        <v>579.70000000000005</v>
      </c>
      <c r="K36" s="62">
        <v>597.79999999999995</v>
      </c>
      <c r="L36" s="57">
        <f t="shared" si="0"/>
        <v>575.52499999999998</v>
      </c>
      <c r="M36" s="57">
        <f t="shared" si="1"/>
        <v>741.85172499999987</v>
      </c>
      <c r="N36" s="57">
        <f t="shared" si="2"/>
        <v>10.76</v>
      </c>
      <c r="O36" s="57">
        <f t="shared" si="3"/>
        <v>1.19</v>
      </c>
      <c r="P36" s="57">
        <f t="shared" si="4"/>
        <v>1.19</v>
      </c>
      <c r="Q36" s="57">
        <f t="shared" si="5"/>
        <v>754.99</v>
      </c>
      <c r="R36" s="64">
        <v>2008</v>
      </c>
      <c r="S36" s="69">
        <f t="shared" si="6"/>
        <v>4.51</v>
      </c>
    </row>
    <row r="37" spans="1:20" ht="12" customHeight="1" x14ac:dyDescent="0.2">
      <c r="A37" s="56">
        <v>30</v>
      </c>
      <c r="B37" s="59" t="s">
        <v>84</v>
      </c>
      <c r="C37" s="60" t="s">
        <v>24</v>
      </c>
      <c r="D37" s="60" t="s">
        <v>25</v>
      </c>
      <c r="E37" s="60" t="s">
        <v>113</v>
      </c>
      <c r="F37" s="60" t="s">
        <v>113</v>
      </c>
      <c r="G37" s="60" t="s">
        <v>113</v>
      </c>
      <c r="H37" s="62">
        <v>803.1</v>
      </c>
      <c r="I37" s="62">
        <v>837.7</v>
      </c>
      <c r="J37" s="62">
        <v>849.8</v>
      </c>
      <c r="K37" s="62">
        <v>858.1</v>
      </c>
      <c r="L37" s="57">
        <f t="shared" si="0"/>
        <v>837.17500000000007</v>
      </c>
      <c r="M37" s="57">
        <f t="shared" si="1"/>
        <v>1079.118575</v>
      </c>
      <c r="N37" s="57">
        <f t="shared" si="2"/>
        <v>15.65</v>
      </c>
      <c r="O37" s="57">
        <f t="shared" si="3"/>
        <v>1.73</v>
      </c>
      <c r="P37" s="57">
        <f t="shared" si="4"/>
        <v>1.73</v>
      </c>
      <c r="Q37" s="57">
        <f t="shared" si="5"/>
        <v>1098.23</v>
      </c>
      <c r="R37" s="64">
        <v>2008</v>
      </c>
      <c r="S37" s="69">
        <f t="shared" si="6"/>
        <v>6.56</v>
      </c>
    </row>
    <row r="38" spans="1:20" ht="51.6" customHeight="1" x14ac:dyDescent="0.2">
      <c r="A38" s="56">
        <v>31</v>
      </c>
      <c r="B38" s="59" t="s">
        <v>85</v>
      </c>
      <c r="C38" s="60" t="s">
        <v>26</v>
      </c>
      <c r="D38" s="60" t="s">
        <v>27</v>
      </c>
      <c r="E38" s="60" t="s">
        <v>113</v>
      </c>
      <c r="F38" s="60" t="s">
        <v>113</v>
      </c>
      <c r="G38" s="60" t="s">
        <v>113</v>
      </c>
      <c r="H38" s="62">
        <v>839.5</v>
      </c>
      <c r="I38" s="62">
        <v>867.8</v>
      </c>
      <c r="J38" s="62">
        <v>873</v>
      </c>
      <c r="K38" s="62">
        <v>896.8</v>
      </c>
      <c r="L38" s="57">
        <f t="shared" si="0"/>
        <v>869.27500000000009</v>
      </c>
      <c r="M38" s="57">
        <f t="shared" si="1"/>
        <v>1120.4954749999999</v>
      </c>
      <c r="N38" s="57">
        <f>ROUND(M38*1.45/100,2)</f>
        <v>16.25</v>
      </c>
      <c r="O38" s="57">
        <f t="shared" si="3"/>
        <v>1.79</v>
      </c>
      <c r="P38" s="57">
        <f t="shared" si="4"/>
        <v>1.79</v>
      </c>
      <c r="Q38" s="57">
        <f t="shared" si="5"/>
        <v>1140.33</v>
      </c>
      <c r="R38" s="64">
        <v>2008</v>
      </c>
      <c r="S38" s="69">
        <f t="shared" si="6"/>
        <v>6.81</v>
      </c>
    </row>
    <row r="39" spans="1:20" ht="51.6" customHeight="1" x14ac:dyDescent="0.2">
      <c r="A39" s="56">
        <v>32</v>
      </c>
      <c r="B39" s="78" t="s">
        <v>177</v>
      </c>
      <c r="C39" s="79" t="s">
        <v>28</v>
      </c>
      <c r="D39" s="79" t="s">
        <v>178</v>
      </c>
      <c r="E39" s="79" t="s">
        <v>113</v>
      </c>
      <c r="F39" s="79" t="s">
        <v>113</v>
      </c>
      <c r="G39" s="79" t="s">
        <v>113</v>
      </c>
      <c r="H39" s="80">
        <v>760.2</v>
      </c>
      <c r="I39" s="80">
        <v>772.5</v>
      </c>
      <c r="J39" s="80">
        <v>773.6</v>
      </c>
      <c r="K39" s="80">
        <v>768.7</v>
      </c>
      <c r="L39" s="81">
        <f t="shared" si="0"/>
        <v>768.75</v>
      </c>
      <c r="M39" s="81">
        <f t="shared" si="1"/>
        <v>990.91874999999993</v>
      </c>
      <c r="N39" s="81">
        <f>ROUND(M39*1.45/100,2)</f>
        <v>14.37</v>
      </c>
      <c r="O39" s="81">
        <f t="shared" si="3"/>
        <v>1.59</v>
      </c>
      <c r="P39" s="81">
        <f t="shared" si="4"/>
        <v>1.59</v>
      </c>
      <c r="Q39" s="81">
        <f t="shared" si="5"/>
        <v>1008.47</v>
      </c>
      <c r="R39" s="64">
        <v>2008</v>
      </c>
      <c r="S39" s="83">
        <f t="shared" si="6"/>
        <v>6.03</v>
      </c>
      <c r="T39" s="84"/>
    </row>
    <row r="40" spans="1:20" ht="21.6" customHeight="1" x14ac:dyDescent="0.2">
      <c r="A40" s="56">
        <v>33</v>
      </c>
      <c r="B40" s="59" t="s">
        <v>86</v>
      </c>
      <c r="C40" s="60" t="s">
        <v>28</v>
      </c>
      <c r="D40" s="60" t="s">
        <v>29</v>
      </c>
      <c r="E40" s="60" t="s">
        <v>113</v>
      </c>
      <c r="F40" s="60" t="s">
        <v>113</v>
      </c>
      <c r="G40" s="60" t="s">
        <v>113</v>
      </c>
      <c r="H40" s="62">
        <v>756.9</v>
      </c>
      <c r="I40" s="62">
        <v>769.9</v>
      </c>
      <c r="J40" s="62">
        <v>771</v>
      </c>
      <c r="K40" s="62">
        <v>766.2</v>
      </c>
      <c r="L40" s="57">
        <f t="shared" si="0"/>
        <v>766</v>
      </c>
      <c r="M40" s="57">
        <f t="shared" si="1"/>
        <v>987.37399999999991</v>
      </c>
      <c r="N40" s="57">
        <f t="shared" si="2"/>
        <v>14.32</v>
      </c>
      <c r="O40" s="57">
        <f t="shared" si="3"/>
        <v>1.58</v>
      </c>
      <c r="P40" s="57">
        <f t="shared" si="4"/>
        <v>1.58</v>
      </c>
      <c r="Q40" s="57">
        <f t="shared" si="5"/>
        <v>1004.85</v>
      </c>
      <c r="R40" s="64">
        <v>2008</v>
      </c>
      <c r="S40" s="69">
        <f t="shared" si="6"/>
        <v>6.01</v>
      </c>
    </row>
    <row r="41" spans="1:20" ht="12" customHeight="1" x14ac:dyDescent="0.2">
      <c r="A41" s="56">
        <v>34</v>
      </c>
      <c r="B41" s="59" t="s">
        <v>87</v>
      </c>
      <c r="C41" s="60" t="s">
        <v>28</v>
      </c>
      <c r="D41" s="60" t="s">
        <v>30</v>
      </c>
      <c r="E41" s="60" t="s">
        <v>113</v>
      </c>
      <c r="F41" s="60" t="s">
        <v>113</v>
      </c>
      <c r="G41" s="60" t="s">
        <v>113</v>
      </c>
      <c r="H41" s="62">
        <v>1119</v>
      </c>
      <c r="I41" s="62">
        <v>1068.5999999999999</v>
      </c>
      <c r="J41" s="62">
        <v>1088</v>
      </c>
      <c r="K41" s="62">
        <v>1138.9000000000001</v>
      </c>
      <c r="L41" s="57">
        <f t="shared" si="0"/>
        <v>1103.625</v>
      </c>
      <c r="M41" s="57">
        <f t="shared" si="1"/>
        <v>1422.572625</v>
      </c>
      <c r="N41" s="57">
        <f t="shared" si="2"/>
        <v>20.63</v>
      </c>
      <c r="O41" s="57">
        <f t="shared" si="3"/>
        <v>2.2799999999999998</v>
      </c>
      <c r="P41" s="57">
        <f t="shared" si="4"/>
        <v>2.2799999999999998</v>
      </c>
      <c r="Q41" s="57">
        <f t="shared" si="5"/>
        <v>1447.76</v>
      </c>
      <c r="R41" s="64">
        <v>2008</v>
      </c>
      <c r="S41" s="69">
        <f t="shared" si="6"/>
        <v>8.65</v>
      </c>
    </row>
    <row r="42" spans="1:20" ht="21.6" customHeight="1" x14ac:dyDescent="0.2">
      <c r="A42" s="56">
        <v>35</v>
      </c>
      <c r="B42" s="59" t="s">
        <v>88</v>
      </c>
      <c r="C42" s="60" t="s">
        <v>31</v>
      </c>
      <c r="D42" s="60" t="s">
        <v>32</v>
      </c>
      <c r="E42" s="60" t="s">
        <v>113</v>
      </c>
      <c r="F42" s="60" t="s">
        <v>113</v>
      </c>
      <c r="G42" s="60" t="s">
        <v>113</v>
      </c>
      <c r="H42" s="62">
        <v>618.79999999999995</v>
      </c>
      <c r="I42" s="62">
        <v>640.9</v>
      </c>
      <c r="J42" s="62">
        <v>657.2</v>
      </c>
      <c r="K42" s="62">
        <v>651.6</v>
      </c>
      <c r="L42" s="57">
        <f t="shared" si="0"/>
        <v>642.125</v>
      </c>
      <c r="M42" s="57">
        <f t="shared" si="1"/>
        <v>827.69912499999998</v>
      </c>
      <c r="N42" s="57">
        <f t="shared" si="2"/>
        <v>12</v>
      </c>
      <c r="O42" s="57">
        <f t="shared" si="3"/>
        <v>1.32</v>
      </c>
      <c r="P42" s="57">
        <f t="shared" si="4"/>
        <v>1.32</v>
      </c>
      <c r="Q42" s="57">
        <f t="shared" si="5"/>
        <v>842.34</v>
      </c>
      <c r="R42" s="64">
        <v>2008</v>
      </c>
      <c r="S42" s="69">
        <f t="shared" si="6"/>
        <v>5.03</v>
      </c>
    </row>
    <row r="43" spans="1:20" ht="12" customHeight="1" x14ac:dyDescent="0.2">
      <c r="A43" s="56">
        <v>36</v>
      </c>
      <c r="B43" s="59" t="s">
        <v>89</v>
      </c>
      <c r="C43" s="60" t="s">
        <v>33</v>
      </c>
      <c r="D43" s="60" t="s">
        <v>34</v>
      </c>
      <c r="E43" s="60" t="s">
        <v>113</v>
      </c>
      <c r="F43" s="60" t="s">
        <v>113</v>
      </c>
      <c r="G43" s="60" t="s">
        <v>113</v>
      </c>
      <c r="H43" s="62">
        <v>1651.7</v>
      </c>
      <c r="I43" s="62">
        <v>1669.7</v>
      </c>
      <c r="J43" s="62">
        <v>1655.2</v>
      </c>
      <c r="K43" s="62">
        <v>1700.5</v>
      </c>
      <c r="L43" s="57">
        <f t="shared" si="0"/>
        <v>1669.2750000000001</v>
      </c>
      <c r="M43" s="57">
        <f t="shared" si="1"/>
        <v>2151.695475</v>
      </c>
      <c r="N43" s="57">
        <f t="shared" si="2"/>
        <v>31.2</v>
      </c>
      <c r="O43" s="57">
        <f t="shared" si="3"/>
        <v>3.44</v>
      </c>
      <c r="P43" s="57">
        <f t="shared" si="4"/>
        <v>3.44</v>
      </c>
      <c r="Q43" s="57">
        <f t="shared" si="5"/>
        <v>2189.7800000000002</v>
      </c>
      <c r="R43" s="64">
        <v>2008</v>
      </c>
      <c r="S43" s="69">
        <f t="shared" si="6"/>
        <v>13.09</v>
      </c>
    </row>
    <row r="44" spans="1:20" ht="21.6" customHeight="1" x14ac:dyDescent="0.2">
      <c r="A44" s="56">
        <v>37</v>
      </c>
      <c r="B44" s="59" t="s">
        <v>90</v>
      </c>
      <c r="C44" s="60" t="s">
        <v>35</v>
      </c>
      <c r="D44" s="60" t="s">
        <v>36</v>
      </c>
      <c r="E44" s="60" t="s">
        <v>113</v>
      </c>
      <c r="F44" s="60" t="s">
        <v>113</v>
      </c>
      <c r="G44" s="60" t="s">
        <v>113</v>
      </c>
      <c r="H44" s="62">
        <v>1702.9</v>
      </c>
      <c r="I44" s="62">
        <v>1695.9</v>
      </c>
      <c r="J44" s="62">
        <v>1601.4</v>
      </c>
      <c r="K44" s="62">
        <v>1630</v>
      </c>
      <c r="L44" s="57">
        <f t="shared" si="0"/>
        <v>1657.5500000000002</v>
      </c>
      <c r="M44" s="57">
        <f t="shared" si="1"/>
        <v>2136.5819500000002</v>
      </c>
      <c r="N44" s="57">
        <f t="shared" si="2"/>
        <v>30.98</v>
      </c>
      <c r="O44" s="57">
        <f t="shared" si="3"/>
        <v>3.42</v>
      </c>
      <c r="P44" s="57">
        <f t="shared" si="4"/>
        <v>3.42</v>
      </c>
      <c r="Q44" s="57">
        <f t="shared" si="5"/>
        <v>2174.4</v>
      </c>
      <c r="R44" s="64">
        <v>2008</v>
      </c>
      <c r="S44" s="69">
        <f t="shared" si="6"/>
        <v>12.99</v>
      </c>
    </row>
    <row r="45" spans="1:20" ht="12" customHeight="1" x14ac:dyDescent="0.2">
      <c r="A45" s="56">
        <v>38</v>
      </c>
      <c r="B45" s="59" t="s">
        <v>91</v>
      </c>
      <c r="C45" s="60" t="s">
        <v>35</v>
      </c>
      <c r="D45" s="60" t="s">
        <v>124</v>
      </c>
      <c r="E45" s="60" t="s">
        <v>37</v>
      </c>
      <c r="F45" s="60" t="s">
        <v>113</v>
      </c>
      <c r="G45" s="60" t="s">
        <v>113</v>
      </c>
      <c r="H45" s="62">
        <v>1854.1</v>
      </c>
      <c r="I45" s="62">
        <v>1777.6</v>
      </c>
      <c r="J45" s="62">
        <v>1668.1</v>
      </c>
      <c r="K45" s="62">
        <v>1714.7</v>
      </c>
      <c r="L45" s="57">
        <f t="shared" si="0"/>
        <v>1753.6249999999998</v>
      </c>
      <c r="M45" s="57">
        <f t="shared" si="1"/>
        <v>2260.4226249999997</v>
      </c>
      <c r="N45" s="57">
        <f t="shared" si="2"/>
        <v>32.78</v>
      </c>
      <c r="O45" s="57">
        <f t="shared" si="3"/>
        <v>3.62</v>
      </c>
      <c r="P45" s="57">
        <f t="shared" si="4"/>
        <v>3.62</v>
      </c>
      <c r="Q45" s="57">
        <f t="shared" si="5"/>
        <v>2300.44</v>
      </c>
      <c r="R45" s="64">
        <v>2008</v>
      </c>
      <c r="S45" s="69">
        <f t="shared" si="6"/>
        <v>13.75</v>
      </c>
    </row>
    <row r="46" spans="1:20" ht="40.15" customHeight="1" x14ac:dyDescent="0.2">
      <c r="A46" s="56">
        <v>39</v>
      </c>
      <c r="B46" s="59" t="s">
        <v>92</v>
      </c>
      <c r="C46" s="60" t="s">
        <v>35</v>
      </c>
      <c r="D46" s="60" t="s">
        <v>38</v>
      </c>
      <c r="E46" s="60" t="s">
        <v>113</v>
      </c>
      <c r="F46" s="60" t="s">
        <v>113</v>
      </c>
      <c r="G46" s="60" t="s">
        <v>113</v>
      </c>
      <c r="H46" s="62">
        <v>1596</v>
      </c>
      <c r="I46" s="62">
        <v>1964.8</v>
      </c>
      <c r="J46" s="62">
        <v>1729.3</v>
      </c>
      <c r="K46" s="62">
        <v>1709.8</v>
      </c>
      <c r="L46" s="57">
        <f t="shared" si="0"/>
        <v>1749.9750000000001</v>
      </c>
      <c r="M46" s="57">
        <f t="shared" si="1"/>
        <v>2255.7177750000001</v>
      </c>
      <c r="N46" s="57">
        <f t="shared" si="2"/>
        <v>32.71</v>
      </c>
      <c r="O46" s="57">
        <f t="shared" si="3"/>
        <v>3.61</v>
      </c>
      <c r="P46" s="57">
        <f t="shared" si="4"/>
        <v>3.61</v>
      </c>
      <c r="Q46" s="57">
        <f t="shared" si="5"/>
        <v>2295.65</v>
      </c>
      <c r="R46" s="64">
        <v>2008</v>
      </c>
      <c r="S46" s="69">
        <f t="shared" si="6"/>
        <v>13.72</v>
      </c>
    </row>
    <row r="47" spans="1:20" ht="12" customHeight="1" x14ac:dyDescent="0.2">
      <c r="A47" s="56">
        <v>40</v>
      </c>
      <c r="B47" s="59" t="s">
        <v>93</v>
      </c>
      <c r="C47" s="60" t="s">
        <v>39</v>
      </c>
      <c r="D47" s="60"/>
      <c r="E47" s="60" t="s">
        <v>113</v>
      </c>
      <c r="F47" s="60" t="s">
        <v>113</v>
      </c>
      <c r="G47" s="60" t="s">
        <v>113</v>
      </c>
      <c r="H47" s="62">
        <v>821.5</v>
      </c>
      <c r="I47" s="62">
        <v>840.6</v>
      </c>
      <c r="J47" s="62">
        <v>815.3</v>
      </c>
      <c r="K47" s="62">
        <v>851</v>
      </c>
      <c r="L47" s="57">
        <f t="shared" si="0"/>
        <v>832.09999999999991</v>
      </c>
      <c r="M47" s="57">
        <f t="shared" si="1"/>
        <v>1072.5768999999998</v>
      </c>
      <c r="N47" s="57">
        <f t="shared" si="2"/>
        <v>15.55</v>
      </c>
      <c r="O47" s="57">
        <f t="shared" si="3"/>
        <v>1.72</v>
      </c>
      <c r="P47" s="57">
        <f t="shared" si="4"/>
        <v>1.72</v>
      </c>
      <c r="Q47" s="57">
        <f t="shared" si="5"/>
        <v>1091.57</v>
      </c>
      <c r="R47" s="64">
        <v>2008</v>
      </c>
      <c r="S47" s="69">
        <f t="shared" si="6"/>
        <v>6.52</v>
      </c>
    </row>
    <row r="48" spans="1:20" ht="21.6" customHeight="1" x14ac:dyDescent="0.2">
      <c r="A48" s="56">
        <v>41</v>
      </c>
      <c r="B48" s="59" t="s">
        <v>94</v>
      </c>
      <c r="C48" s="60" t="s">
        <v>40</v>
      </c>
      <c r="D48" s="60" t="s">
        <v>41</v>
      </c>
      <c r="E48" s="60" t="s">
        <v>113</v>
      </c>
      <c r="F48" s="60" t="s">
        <v>113</v>
      </c>
      <c r="G48" s="60" t="s">
        <v>113</v>
      </c>
      <c r="H48" s="62">
        <v>1158.4000000000001</v>
      </c>
      <c r="I48" s="62">
        <v>1182.0999999999999</v>
      </c>
      <c r="J48" s="62">
        <v>1195.4000000000001</v>
      </c>
      <c r="K48" s="62">
        <v>1234.0999999999999</v>
      </c>
      <c r="L48" s="57">
        <f t="shared" si="0"/>
        <v>1192.5</v>
      </c>
      <c r="M48" s="57">
        <f t="shared" si="1"/>
        <v>1537.1324999999999</v>
      </c>
      <c r="N48" s="57">
        <f t="shared" si="2"/>
        <v>22.29</v>
      </c>
      <c r="O48" s="57">
        <f t="shared" si="3"/>
        <v>2.46</v>
      </c>
      <c r="P48" s="57">
        <f t="shared" si="4"/>
        <v>2.46</v>
      </c>
      <c r="Q48" s="57">
        <f t="shared" si="5"/>
        <v>1564.34</v>
      </c>
      <c r="R48" s="64">
        <v>2008</v>
      </c>
      <c r="S48" s="69">
        <f t="shared" si="6"/>
        <v>9.35</v>
      </c>
    </row>
    <row r="49" spans="1:19" ht="21.6" customHeight="1" x14ac:dyDescent="0.2">
      <c r="A49" s="56">
        <v>42</v>
      </c>
      <c r="B49" s="59" t="s">
        <v>95</v>
      </c>
      <c r="C49" s="60" t="s">
        <v>40</v>
      </c>
      <c r="D49" s="60" t="s">
        <v>42</v>
      </c>
      <c r="E49" s="60" t="s">
        <v>113</v>
      </c>
      <c r="F49" s="60" t="s">
        <v>113</v>
      </c>
      <c r="G49" s="60" t="s">
        <v>113</v>
      </c>
      <c r="H49" s="62">
        <v>1572.6</v>
      </c>
      <c r="I49" s="62">
        <v>1627.4</v>
      </c>
      <c r="J49" s="62">
        <v>1645</v>
      </c>
      <c r="K49" s="62">
        <v>1713.6</v>
      </c>
      <c r="L49" s="57">
        <f t="shared" si="0"/>
        <v>1639.65</v>
      </c>
      <c r="M49" s="57">
        <f t="shared" si="1"/>
        <v>2113.5088500000002</v>
      </c>
      <c r="N49" s="57">
        <f t="shared" si="2"/>
        <v>30.65</v>
      </c>
      <c r="O49" s="57">
        <f t="shared" si="3"/>
        <v>3.38</v>
      </c>
      <c r="P49" s="57">
        <f t="shared" si="4"/>
        <v>3.38</v>
      </c>
      <c r="Q49" s="57">
        <f t="shared" si="5"/>
        <v>2150.92</v>
      </c>
      <c r="R49" s="64">
        <v>2008</v>
      </c>
      <c r="S49" s="69">
        <f t="shared" si="6"/>
        <v>12.85</v>
      </c>
    </row>
    <row r="50" spans="1:19" ht="27" customHeight="1" x14ac:dyDescent="0.2">
      <c r="A50" s="56">
        <v>43</v>
      </c>
      <c r="B50" s="59" t="s">
        <v>96</v>
      </c>
      <c r="C50" s="60" t="s">
        <v>43</v>
      </c>
      <c r="D50" s="60" t="s">
        <v>44</v>
      </c>
      <c r="E50" s="60" t="s">
        <v>113</v>
      </c>
      <c r="F50" s="60" t="s">
        <v>113</v>
      </c>
      <c r="G50" s="60" t="s">
        <v>113</v>
      </c>
      <c r="H50" s="62">
        <v>774.7</v>
      </c>
      <c r="I50" s="63">
        <v>797.6</v>
      </c>
      <c r="J50" s="63">
        <v>811.4</v>
      </c>
      <c r="K50" s="63">
        <v>815.6</v>
      </c>
      <c r="L50" s="57">
        <f t="shared" si="0"/>
        <v>799.82500000000005</v>
      </c>
      <c r="M50" s="57">
        <f t="shared" si="1"/>
        <v>1030.9744250000001</v>
      </c>
      <c r="N50" s="57">
        <f t="shared" si="2"/>
        <v>14.95</v>
      </c>
      <c r="O50" s="57">
        <f t="shared" si="3"/>
        <v>1.65</v>
      </c>
      <c r="P50" s="57">
        <f t="shared" si="4"/>
        <v>1.65</v>
      </c>
      <c r="Q50" s="57">
        <f t="shared" si="5"/>
        <v>1049.22</v>
      </c>
      <c r="R50" s="64">
        <v>2008</v>
      </c>
      <c r="S50" s="69">
        <f t="shared" si="6"/>
        <v>6.27</v>
      </c>
    </row>
    <row r="51" spans="1:19" ht="12" customHeight="1" x14ac:dyDescent="0.2">
      <c r="A51" s="56">
        <v>44</v>
      </c>
      <c r="B51" s="59" t="s">
        <v>97</v>
      </c>
      <c r="C51" s="60" t="s">
        <v>45</v>
      </c>
      <c r="D51" s="60" t="s">
        <v>46</v>
      </c>
      <c r="E51" s="60" t="s">
        <v>113</v>
      </c>
      <c r="F51" s="60" t="s">
        <v>113</v>
      </c>
      <c r="G51" s="60" t="s">
        <v>113</v>
      </c>
      <c r="H51" s="62">
        <v>834.1</v>
      </c>
      <c r="I51" s="62">
        <v>854.1</v>
      </c>
      <c r="J51" s="62">
        <v>867.1</v>
      </c>
      <c r="K51" s="62">
        <v>921.1</v>
      </c>
      <c r="L51" s="57">
        <f t="shared" si="0"/>
        <v>869.1</v>
      </c>
      <c r="M51" s="57">
        <f t="shared" si="1"/>
        <v>1120.2699</v>
      </c>
      <c r="N51" s="57">
        <f t="shared" si="2"/>
        <v>16.239999999999998</v>
      </c>
      <c r="O51" s="57">
        <f t="shared" si="3"/>
        <v>1.79</v>
      </c>
      <c r="P51" s="57">
        <f t="shared" si="4"/>
        <v>1.79</v>
      </c>
      <c r="Q51" s="57">
        <f t="shared" si="5"/>
        <v>1140.0899999999999</v>
      </c>
      <c r="R51" s="64">
        <v>2008</v>
      </c>
      <c r="S51" s="69">
        <f t="shared" si="6"/>
        <v>6.81</v>
      </c>
    </row>
    <row r="52" spans="1:19" ht="12" customHeight="1" x14ac:dyDescent="0.2">
      <c r="A52" s="56">
        <v>45</v>
      </c>
      <c r="B52" s="59" t="s">
        <v>98</v>
      </c>
      <c r="C52" s="60" t="s">
        <v>45</v>
      </c>
      <c r="D52" s="60" t="s">
        <v>46</v>
      </c>
      <c r="E52" s="60" t="s">
        <v>47</v>
      </c>
      <c r="F52" s="60" t="s">
        <v>48</v>
      </c>
      <c r="G52" s="60" t="s">
        <v>113</v>
      </c>
      <c r="H52" s="62">
        <v>1038</v>
      </c>
      <c r="I52" s="62">
        <v>1058</v>
      </c>
      <c r="J52" s="62">
        <v>1043.2</v>
      </c>
      <c r="K52" s="62">
        <v>1124</v>
      </c>
      <c r="L52" s="57">
        <f t="shared" si="0"/>
        <v>1065.8</v>
      </c>
      <c r="M52" s="57">
        <f t="shared" si="1"/>
        <v>1373.8161999999998</v>
      </c>
      <c r="N52" s="57">
        <f t="shared" si="2"/>
        <v>19.920000000000002</v>
      </c>
      <c r="O52" s="57">
        <f t="shared" si="3"/>
        <v>2.2000000000000002</v>
      </c>
      <c r="P52" s="57">
        <f t="shared" si="4"/>
        <v>2.2000000000000002</v>
      </c>
      <c r="Q52" s="57">
        <f t="shared" si="5"/>
        <v>1398.14</v>
      </c>
      <c r="R52" s="64">
        <v>2008</v>
      </c>
      <c r="S52" s="69">
        <f t="shared" si="6"/>
        <v>8.36</v>
      </c>
    </row>
    <row r="53" spans="1:19" ht="25.15" customHeight="1" x14ac:dyDescent="0.2">
      <c r="A53" s="56">
        <v>46</v>
      </c>
      <c r="B53" s="59" t="s">
        <v>99</v>
      </c>
      <c r="C53" s="60" t="s">
        <v>45</v>
      </c>
      <c r="D53" s="60" t="s">
        <v>46</v>
      </c>
      <c r="E53" s="60" t="s">
        <v>49</v>
      </c>
      <c r="F53" s="60" t="s">
        <v>50</v>
      </c>
      <c r="G53" s="60" t="s">
        <v>51</v>
      </c>
      <c r="H53" s="62">
        <v>1121.7</v>
      </c>
      <c r="I53" s="62">
        <v>1171.9000000000001</v>
      </c>
      <c r="J53" s="62">
        <v>1168.2</v>
      </c>
      <c r="K53" s="62">
        <v>1119.2</v>
      </c>
      <c r="L53" s="57">
        <f t="shared" si="0"/>
        <v>1145.25</v>
      </c>
      <c r="M53" s="57">
        <f t="shared" si="1"/>
        <v>1476.2272499999999</v>
      </c>
      <c r="N53" s="57">
        <f t="shared" si="2"/>
        <v>21.41</v>
      </c>
      <c r="O53" s="57">
        <f t="shared" si="3"/>
        <v>2.36</v>
      </c>
      <c r="P53" s="57">
        <f t="shared" si="4"/>
        <v>2.36</v>
      </c>
      <c r="Q53" s="57">
        <f t="shared" si="5"/>
        <v>1502.36</v>
      </c>
      <c r="R53" s="64">
        <v>2008</v>
      </c>
      <c r="S53" s="69">
        <f t="shared" si="6"/>
        <v>8.98</v>
      </c>
    </row>
    <row r="54" spans="1:19" ht="25.15" customHeight="1" x14ac:dyDescent="0.2">
      <c r="A54" s="56">
        <v>47</v>
      </c>
      <c r="B54" s="59" t="s">
        <v>179</v>
      </c>
      <c r="C54" s="60" t="s">
        <v>52</v>
      </c>
      <c r="D54" s="60" t="s">
        <v>180</v>
      </c>
      <c r="E54" s="60" t="s">
        <v>113</v>
      </c>
      <c r="F54" s="60" t="s">
        <v>113</v>
      </c>
      <c r="G54" s="60" t="s">
        <v>113</v>
      </c>
      <c r="H54" s="62">
        <v>921.3</v>
      </c>
      <c r="I54" s="62">
        <v>982.9</v>
      </c>
      <c r="J54" s="62">
        <v>1009.5</v>
      </c>
      <c r="K54" s="62">
        <v>1020.1</v>
      </c>
      <c r="L54" s="57">
        <f t="shared" si="0"/>
        <v>983.44999999999993</v>
      </c>
      <c r="M54" s="57">
        <f t="shared" si="1"/>
        <v>1267.6670499999998</v>
      </c>
      <c r="N54" s="57">
        <f t="shared" si="2"/>
        <v>18.38</v>
      </c>
      <c r="O54" s="57">
        <f t="shared" si="3"/>
        <v>2.0299999999999998</v>
      </c>
      <c r="P54" s="57">
        <f t="shared" si="4"/>
        <v>2.0299999999999998</v>
      </c>
      <c r="Q54" s="57">
        <f t="shared" si="5"/>
        <v>1290.1099999999999</v>
      </c>
      <c r="R54" s="64">
        <v>2008</v>
      </c>
      <c r="S54" s="69">
        <f t="shared" si="6"/>
        <v>7.71</v>
      </c>
    </row>
    <row r="55" spans="1:19" ht="12" customHeight="1" x14ac:dyDescent="0.2">
      <c r="A55" s="56">
        <v>48</v>
      </c>
      <c r="B55" s="59" t="s">
        <v>100</v>
      </c>
      <c r="C55" s="60" t="s">
        <v>52</v>
      </c>
      <c r="D55" s="60" t="s">
        <v>53</v>
      </c>
      <c r="E55" s="60" t="s">
        <v>113</v>
      </c>
      <c r="F55" s="60" t="s">
        <v>113</v>
      </c>
      <c r="G55" s="60" t="s">
        <v>113</v>
      </c>
      <c r="H55" s="62">
        <v>977.1</v>
      </c>
      <c r="I55" s="62">
        <v>1052</v>
      </c>
      <c r="J55" s="62">
        <v>1085.2</v>
      </c>
      <c r="K55" s="62">
        <v>1091.0999999999999</v>
      </c>
      <c r="L55" s="57">
        <f t="shared" si="0"/>
        <v>1051.3499999999999</v>
      </c>
      <c r="M55" s="57">
        <f t="shared" si="1"/>
        <v>1355.1901499999999</v>
      </c>
      <c r="N55" s="57">
        <f t="shared" si="2"/>
        <v>19.649999999999999</v>
      </c>
      <c r="O55" s="57">
        <f t="shared" si="3"/>
        <v>2.17</v>
      </c>
      <c r="P55" s="57">
        <f t="shared" si="4"/>
        <v>2.17</v>
      </c>
      <c r="Q55" s="57">
        <f t="shared" si="5"/>
        <v>1379.18</v>
      </c>
      <c r="R55" s="64">
        <v>2008</v>
      </c>
      <c r="S55" s="69">
        <f t="shared" si="6"/>
        <v>8.24</v>
      </c>
    </row>
    <row r="56" spans="1:19" ht="43.15" customHeight="1" x14ac:dyDescent="0.2">
      <c r="A56" s="56">
        <v>49</v>
      </c>
      <c r="B56" s="59" t="s">
        <v>101</v>
      </c>
      <c r="C56" s="60" t="s">
        <v>52</v>
      </c>
      <c r="D56" s="60" t="s">
        <v>54</v>
      </c>
      <c r="E56" s="60" t="s">
        <v>113</v>
      </c>
      <c r="F56" s="60" t="s">
        <v>113</v>
      </c>
      <c r="G56" s="60" t="s">
        <v>113</v>
      </c>
      <c r="H56" s="62">
        <v>697.6</v>
      </c>
      <c r="I56" s="62">
        <v>722.2</v>
      </c>
      <c r="J56" s="62">
        <v>725.9</v>
      </c>
      <c r="K56" s="62">
        <v>757.3</v>
      </c>
      <c r="L56" s="57">
        <f t="shared" si="0"/>
        <v>725.75</v>
      </c>
      <c r="M56" s="57">
        <f t="shared" si="1"/>
        <v>935.49174999999991</v>
      </c>
      <c r="N56" s="57">
        <f t="shared" si="2"/>
        <v>13.56</v>
      </c>
      <c r="O56" s="57">
        <f t="shared" si="3"/>
        <v>1.5</v>
      </c>
      <c r="P56" s="57">
        <f t="shared" si="4"/>
        <v>1.5</v>
      </c>
      <c r="Q56" s="57">
        <f t="shared" si="5"/>
        <v>952.05</v>
      </c>
      <c r="R56" s="64">
        <v>2008</v>
      </c>
      <c r="S56" s="69">
        <f t="shared" si="6"/>
        <v>5.69</v>
      </c>
    </row>
    <row r="57" spans="1:19" ht="31.15" customHeight="1" x14ac:dyDescent="0.2">
      <c r="A57" s="56">
        <v>50</v>
      </c>
      <c r="B57" s="59" t="s">
        <v>102</v>
      </c>
      <c r="C57" s="60" t="s">
        <v>55</v>
      </c>
      <c r="D57" s="60" t="s">
        <v>56</v>
      </c>
      <c r="E57" s="60" t="s">
        <v>113</v>
      </c>
      <c r="F57" s="60" t="s">
        <v>113</v>
      </c>
      <c r="G57" s="60" t="s">
        <v>113</v>
      </c>
      <c r="H57" s="62">
        <v>752.9</v>
      </c>
      <c r="I57" s="62">
        <v>753.8</v>
      </c>
      <c r="J57" s="62">
        <v>773</v>
      </c>
      <c r="K57" s="62">
        <v>796</v>
      </c>
      <c r="L57" s="57">
        <f t="shared" si="0"/>
        <v>768.92499999999995</v>
      </c>
      <c r="M57" s="57">
        <f t="shared" si="1"/>
        <v>991.14432499999987</v>
      </c>
      <c r="N57" s="57">
        <f t="shared" si="2"/>
        <v>14.37</v>
      </c>
      <c r="O57" s="57">
        <f t="shared" si="3"/>
        <v>1.59</v>
      </c>
      <c r="P57" s="57">
        <f t="shared" si="4"/>
        <v>1.59</v>
      </c>
      <c r="Q57" s="57">
        <f t="shared" si="5"/>
        <v>1008.69</v>
      </c>
      <c r="R57" s="64">
        <v>2008</v>
      </c>
      <c r="S57" s="69">
        <f t="shared" si="6"/>
        <v>6.03</v>
      </c>
    </row>
    <row r="58" spans="1:19" ht="31.15" customHeight="1" x14ac:dyDescent="0.2">
      <c r="A58" s="56">
        <v>51</v>
      </c>
      <c r="B58" s="59" t="s">
        <v>103</v>
      </c>
      <c r="C58" s="60" t="s">
        <v>57</v>
      </c>
      <c r="D58" s="60" t="s">
        <v>58</v>
      </c>
      <c r="E58" s="60" t="s">
        <v>113</v>
      </c>
      <c r="F58" s="60" t="s">
        <v>113</v>
      </c>
      <c r="G58" s="60" t="s">
        <v>113</v>
      </c>
      <c r="H58" s="62">
        <v>742.5</v>
      </c>
      <c r="I58" s="62">
        <v>752.1</v>
      </c>
      <c r="J58" s="62">
        <v>760.4</v>
      </c>
      <c r="K58" s="62">
        <v>783.3</v>
      </c>
      <c r="L58" s="57">
        <f t="shared" si="0"/>
        <v>759.57500000000005</v>
      </c>
      <c r="M58" s="57">
        <f t="shared" si="1"/>
        <v>979.092175</v>
      </c>
      <c r="N58" s="57">
        <f t="shared" si="2"/>
        <v>14.2</v>
      </c>
      <c r="O58" s="57">
        <f t="shared" si="3"/>
        <v>1.57</v>
      </c>
      <c r="P58" s="57">
        <f t="shared" si="4"/>
        <v>1.57</v>
      </c>
      <c r="Q58" s="57">
        <f t="shared" si="5"/>
        <v>996.43</v>
      </c>
      <c r="R58" s="64">
        <v>2008</v>
      </c>
      <c r="S58" s="69">
        <f t="shared" si="6"/>
        <v>5.95</v>
      </c>
    </row>
    <row r="59" spans="1:19" ht="31.15" customHeight="1" x14ac:dyDescent="0.2">
      <c r="A59" s="116" t="s">
        <v>153</v>
      </c>
      <c r="B59" s="117"/>
      <c r="C59" s="117"/>
      <c r="D59" s="117"/>
      <c r="E59" s="117"/>
      <c r="F59" s="117"/>
      <c r="G59" s="117"/>
      <c r="H59" s="117"/>
      <c r="I59" s="117"/>
      <c r="J59" s="117"/>
      <c r="K59" s="117"/>
      <c r="L59" s="117"/>
      <c r="M59" s="117"/>
      <c r="N59" s="117"/>
      <c r="O59" s="117"/>
      <c r="P59" s="117"/>
      <c r="Q59" s="117"/>
      <c r="R59" s="117"/>
      <c r="S59" s="117"/>
    </row>
    <row r="60" spans="1:19" ht="31.15" customHeight="1" x14ac:dyDescent="0.2">
      <c r="A60" s="86">
        <v>1</v>
      </c>
      <c r="B60" s="87" t="s">
        <v>121</v>
      </c>
      <c r="C60" s="60" t="s">
        <v>113</v>
      </c>
      <c r="D60" s="60" t="s">
        <v>113</v>
      </c>
      <c r="E60" s="60" t="s">
        <v>113</v>
      </c>
      <c r="F60" s="60" t="s">
        <v>113</v>
      </c>
      <c r="G60" s="60" t="s">
        <v>113</v>
      </c>
      <c r="H60" s="60" t="s">
        <v>182</v>
      </c>
      <c r="I60" s="88">
        <v>912.3</v>
      </c>
      <c r="J60" s="88">
        <v>918.6</v>
      </c>
      <c r="K60" s="88">
        <v>935.2</v>
      </c>
      <c r="L60" s="67">
        <f>AVERAGE(H60:K60)</f>
        <v>922.03333333333342</v>
      </c>
      <c r="M60" s="67">
        <f>L60*1.289</f>
        <v>1188.5009666666667</v>
      </c>
      <c r="N60" s="89">
        <f>ROUND(M60*1.45/100,2)</f>
        <v>17.23</v>
      </c>
      <c r="O60" s="89">
        <f>ROUND(M60*0.16/100,2)</f>
        <v>1.9</v>
      </c>
      <c r="P60" s="89">
        <f>ROUND(M60*0.16/100,2)</f>
        <v>1.9</v>
      </c>
      <c r="Q60" s="67">
        <f>M60+N60+O60+P60</f>
        <v>1209.5309666666669</v>
      </c>
      <c r="R60" s="89">
        <v>2008</v>
      </c>
      <c r="S60" s="90">
        <f>ROUND(Q60/R60*12,2)</f>
        <v>7.23</v>
      </c>
    </row>
    <row r="61" spans="1:19" ht="12" customHeight="1" x14ac:dyDescent="0.2">
      <c r="A61" s="111" t="s">
        <v>116</v>
      </c>
      <c r="B61" s="111"/>
      <c r="C61" s="111"/>
      <c r="D61" s="111"/>
      <c r="E61" s="111"/>
      <c r="F61" s="111"/>
      <c r="G61" s="111"/>
      <c r="H61" s="111"/>
      <c r="I61" s="111"/>
      <c r="J61" s="111"/>
      <c r="K61" s="111"/>
      <c r="L61" s="111"/>
      <c r="M61" s="111"/>
      <c r="N61" s="111"/>
      <c r="O61" s="111"/>
      <c r="P61" s="111"/>
      <c r="Q61" s="111"/>
      <c r="R61" s="111"/>
      <c r="S61" s="111"/>
    </row>
    <row r="62" spans="1:19" ht="26.25" customHeight="1" x14ac:dyDescent="0.2">
      <c r="A62" s="118" t="s">
        <v>122</v>
      </c>
      <c r="B62" s="118"/>
      <c r="C62" s="118"/>
      <c r="D62" s="118"/>
      <c r="E62" s="118"/>
      <c r="F62" s="118"/>
      <c r="G62" s="118"/>
      <c r="H62" s="118"/>
      <c r="I62" s="118"/>
      <c r="J62" s="118"/>
      <c r="K62" s="118"/>
      <c r="L62" s="118"/>
      <c r="M62" s="118"/>
      <c r="N62" s="118"/>
      <c r="O62" s="118"/>
      <c r="P62" s="118"/>
      <c r="Q62" s="118"/>
      <c r="R62" s="118"/>
      <c r="S62" s="118"/>
    </row>
    <row r="63" spans="1:19" ht="25.9" customHeight="1" x14ac:dyDescent="0.2">
      <c r="A63" s="112" t="s">
        <v>117</v>
      </c>
      <c r="B63" s="112"/>
      <c r="C63" s="112"/>
      <c r="D63" s="112"/>
      <c r="E63" s="112"/>
      <c r="F63" s="112"/>
      <c r="G63" s="112"/>
      <c r="H63" s="112"/>
      <c r="I63" s="112"/>
      <c r="J63" s="112"/>
      <c r="K63" s="112"/>
      <c r="L63" s="112"/>
      <c r="M63" s="112"/>
      <c r="N63" s="112"/>
      <c r="O63" s="112"/>
      <c r="P63" s="112"/>
      <c r="Q63" s="112"/>
      <c r="R63" s="112"/>
      <c r="S63" s="112"/>
    </row>
    <row r="64" spans="1:19" x14ac:dyDescent="0.2">
      <c r="A64" s="48"/>
      <c r="B64" s="48"/>
      <c r="C64" s="50"/>
      <c r="D64" s="50"/>
      <c r="E64" s="50"/>
      <c r="F64" s="50"/>
      <c r="G64" s="50"/>
      <c r="H64" s="48"/>
      <c r="I64" s="48"/>
      <c r="J64" s="48"/>
      <c r="K64" s="48"/>
      <c r="L64" s="49"/>
      <c r="M64" s="49"/>
      <c r="N64" s="49"/>
      <c r="O64" s="49"/>
      <c r="P64" s="49"/>
      <c r="Q64" s="49"/>
      <c r="R64" s="48"/>
      <c r="S64" s="48"/>
    </row>
    <row r="65" spans="1:19" x14ac:dyDescent="0.2">
      <c r="A65" s="48"/>
      <c r="B65" s="48"/>
      <c r="C65" s="50"/>
      <c r="D65" s="50"/>
      <c r="E65" s="50"/>
      <c r="F65" s="50"/>
      <c r="G65" s="50"/>
      <c r="H65" s="48"/>
      <c r="I65" s="48"/>
      <c r="J65" s="48"/>
      <c r="K65" s="48"/>
      <c r="L65" s="49"/>
      <c r="M65" s="49"/>
      <c r="N65" s="49"/>
      <c r="O65" s="49"/>
      <c r="P65" s="49"/>
      <c r="Q65" s="49"/>
      <c r="R65" s="48"/>
      <c r="S65" s="48"/>
    </row>
    <row r="66" spans="1:19" ht="21.6" customHeight="1" x14ac:dyDescent="0.2">
      <c r="A66" s="48"/>
      <c r="B66" s="48"/>
      <c r="C66" s="50"/>
      <c r="D66" s="50"/>
      <c r="E66" s="50"/>
      <c r="F66" s="50"/>
      <c r="G66" s="50"/>
      <c r="H66" s="48"/>
      <c r="I66" s="48"/>
      <c r="J66" s="48"/>
      <c r="K66" s="48"/>
      <c r="L66" s="49"/>
      <c r="M66" s="49"/>
      <c r="N66" s="49"/>
      <c r="O66" s="49"/>
      <c r="P66" s="49"/>
      <c r="Q66" s="49"/>
      <c r="R66" s="48"/>
      <c r="S66" s="48"/>
    </row>
    <row r="67" spans="1:19" x14ac:dyDescent="0.2">
      <c r="A67" s="48"/>
      <c r="B67" s="48"/>
      <c r="C67" s="50"/>
      <c r="D67" s="50"/>
      <c r="E67" s="50"/>
      <c r="F67" s="50"/>
      <c r="G67" s="50"/>
      <c r="H67" s="48"/>
      <c r="I67" s="48"/>
      <c r="J67" s="48"/>
      <c r="K67" s="48"/>
      <c r="L67" s="49"/>
      <c r="M67" s="49"/>
      <c r="N67" s="49"/>
      <c r="O67" s="49"/>
      <c r="P67" s="49"/>
      <c r="Q67" s="49"/>
      <c r="R67" s="48"/>
      <c r="S67" s="48"/>
    </row>
    <row r="68" spans="1:19" x14ac:dyDescent="0.2">
      <c r="A68" s="48"/>
      <c r="B68" s="48"/>
      <c r="C68" s="50"/>
      <c r="D68" s="50"/>
      <c r="E68" s="50"/>
      <c r="F68" s="50"/>
      <c r="G68" s="50"/>
      <c r="H68" s="48"/>
      <c r="I68" s="48"/>
      <c r="J68" s="48"/>
      <c r="K68" s="48"/>
      <c r="L68" s="49"/>
      <c r="M68" s="49"/>
      <c r="N68" s="49"/>
      <c r="O68" s="49"/>
      <c r="P68" s="49"/>
      <c r="Q68" s="49"/>
      <c r="R68" s="48"/>
      <c r="S68" s="48"/>
    </row>
  </sheetData>
  <mergeCells count="17">
    <mergeCell ref="S4:S5"/>
    <mergeCell ref="A59:S59"/>
    <mergeCell ref="A61:S61"/>
    <mergeCell ref="A62:S62"/>
    <mergeCell ref="A63:S63"/>
    <mergeCell ref="M4:M5"/>
    <mergeCell ref="N4:N5"/>
    <mergeCell ref="O4:O5"/>
    <mergeCell ref="P4:P5"/>
    <mergeCell ref="Q4:Q5"/>
    <mergeCell ref="R4:R5"/>
    <mergeCell ref="L4:L5"/>
    <mergeCell ref="H3:K3"/>
    <mergeCell ref="A4:A5"/>
    <mergeCell ref="B4:B5"/>
    <mergeCell ref="C4:G4"/>
    <mergeCell ref="H4:K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Vykdančiojo DU FI</vt:lpstr>
      <vt:lpstr>Dalyviu DU FI</vt:lpstr>
      <vt:lpstr>Pildymo pavyzdys</vt:lpstr>
      <vt:lpstr>2 priedas FĮ dydžiai</vt:lpstr>
      <vt:lpstr>3 priedas FĮ dydžiai</vt:lpstr>
      <vt:lpstr>'Dalyviu DU FI'!Print_Area</vt:lpstr>
      <vt:lpstr>'Pildymo pavyzdys'!Print_Area</vt:lpstr>
      <vt:lpstr>'Vykdančiojo DU FI'!Print_Area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Ekspertė Renata Padalevičiūtė</dc:creator>
  <cp:lastModifiedBy>Alina Kvietkauskienė</cp:lastModifiedBy>
  <cp:lastPrinted>2017-06-26T13:25:08Z</cp:lastPrinted>
  <dcterms:created xsi:type="dcterms:W3CDTF">2016-02-10T12:50:40Z</dcterms:created>
  <dcterms:modified xsi:type="dcterms:W3CDTF">2019-06-25T04:31:20Z</dcterms:modified>
</cp:coreProperties>
</file>