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.dagile\Desktop\"/>
    </mc:Choice>
  </mc:AlternateContent>
  <xr:revisionPtr revIDLastSave="0" documentId="13_ncr:1_{208B02F5-FA10-4954-A779-C336C3C79F10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2019_03" sheetId="1" r:id="rId1"/>
  </sheets>
  <definedNames>
    <definedName name="_xlnm.Print_Area" localSheetId="0">'2019_03'!$A$1:$N$83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1" l="1"/>
  <c r="L41" i="1" l="1"/>
  <c r="L48" i="1"/>
  <c r="N17" i="1"/>
  <c r="L22" i="1"/>
  <c r="N54" i="1" l="1"/>
  <c r="N56" i="1" l="1"/>
  <c r="K56" i="1" s="1"/>
  <c r="L65" i="1" l="1"/>
  <c r="K60" i="1"/>
  <c r="N53" i="1" l="1"/>
  <c r="K22" i="1" l="1"/>
  <c r="K23" i="1"/>
  <c r="K21" i="1" l="1"/>
  <c r="K20" i="1"/>
  <c r="K19" i="1"/>
  <c r="K18" i="1" s="1"/>
  <c r="M18" i="1"/>
  <c r="K74" i="1" l="1"/>
  <c r="K72" i="1"/>
  <c r="S4" i="1" l="1"/>
  <c r="S5" i="1"/>
  <c r="S6" i="1"/>
  <c r="S7" i="1"/>
  <c r="S8" i="1"/>
  <c r="S9" i="1"/>
  <c r="S10" i="1"/>
  <c r="S11" i="1"/>
  <c r="K11" i="1" l="1"/>
  <c r="K86" i="1" l="1"/>
  <c r="K84" i="1"/>
  <c r="K82" i="1"/>
  <c r="K81" i="1"/>
  <c r="K70" i="1"/>
  <c r="K67" i="1"/>
  <c r="K64" i="1"/>
  <c r="K63" i="1"/>
  <c r="K45" i="1"/>
  <c r="K44" i="1"/>
  <c r="K39" i="1"/>
  <c r="K38" i="1"/>
  <c r="K37" i="1"/>
  <c r="K35" i="1"/>
  <c r="K33" i="1"/>
  <c r="K32" i="1"/>
  <c r="K31" i="1"/>
  <c r="K29" i="1"/>
  <c r="K27" i="1"/>
  <c r="K26" i="1"/>
  <c r="K25" i="1"/>
  <c r="K15" i="1"/>
  <c r="K14" i="1"/>
  <c r="K10" i="1"/>
  <c r="K9" i="1"/>
  <c r="K8" i="1"/>
  <c r="K7" i="1"/>
  <c r="K6" i="1"/>
  <c r="K5" i="1"/>
  <c r="N62" i="1" l="1"/>
  <c r="K62" i="1" s="1"/>
  <c r="L61" i="1"/>
  <c r="N61" i="1" l="1"/>
  <c r="K61" i="1"/>
  <c r="L53" i="1"/>
  <c r="K53" i="1" s="1"/>
  <c r="K47" i="1" l="1"/>
  <c r="L88" i="1"/>
  <c r="K88" i="1" s="1"/>
  <c r="L87" i="1"/>
  <c r="K87" i="1" s="1"/>
  <c r="E84" i="1"/>
  <c r="N69" i="1"/>
  <c r="K69" i="1" s="1"/>
  <c r="L85" i="1" l="1"/>
  <c r="N30" i="1"/>
  <c r="L89" i="1" l="1"/>
  <c r="K89" i="1" s="1"/>
  <c r="K85" i="1"/>
  <c r="L79" i="1"/>
  <c r="L83" i="1" l="1"/>
  <c r="K83" i="1" s="1"/>
  <c r="K79" i="1"/>
  <c r="K41" i="1"/>
  <c r="N24" i="1" l="1"/>
  <c r="L24" i="1"/>
  <c r="N50" i="1"/>
  <c r="K50" i="1" s="1"/>
  <c r="N49" i="1"/>
  <c r="L55" i="1"/>
  <c r="L59" i="1" s="1"/>
  <c r="K49" i="1" l="1"/>
  <c r="L28" i="1"/>
  <c r="K28" i="1" s="1"/>
  <c r="E35" i="1"/>
  <c r="L36" i="1"/>
  <c r="M36" i="1"/>
  <c r="N36" i="1"/>
  <c r="K36" i="1" l="1"/>
  <c r="L40" i="1"/>
  <c r="K40" i="1" s="1"/>
  <c r="N68" i="1"/>
  <c r="K68" i="1" s="1"/>
  <c r="E66" i="1"/>
  <c r="N58" i="1"/>
  <c r="K58" i="1" s="1"/>
  <c r="N57" i="1"/>
  <c r="K57" i="1" s="1"/>
  <c r="E54" i="1"/>
  <c r="K59" i="1" s="1"/>
  <c r="N52" i="1"/>
  <c r="K52" i="1" s="1"/>
  <c r="N51" i="1"/>
  <c r="E47" i="1"/>
  <c r="N42" i="1"/>
  <c r="M42" i="1"/>
  <c r="L42" i="1"/>
  <c r="L30" i="1"/>
  <c r="E17" i="1"/>
  <c r="K51" i="1" l="1"/>
  <c r="N48" i="1"/>
  <c r="K48" i="1" s="1"/>
  <c r="K30" i="1"/>
  <c r="L34" i="1"/>
  <c r="K34" i="1" s="1"/>
  <c r="K42" i="1"/>
  <c r="N55" i="1"/>
  <c r="K55" i="1" l="1"/>
  <c r="L71" i="1"/>
  <c r="K71" i="1" s="1"/>
  <c r="E41" i="1"/>
  <c r="H29" i="1"/>
  <c r="E29" i="1"/>
  <c r="M24" i="1" l="1"/>
  <c r="K24" i="1" s="1"/>
  <c r="E23" i="1"/>
  <c r="H17" i="1"/>
  <c r="N12" i="1"/>
  <c r="N16" i="1" s="1"/>
  <c r="M12" i="1"/>
  <c r="M16" i="1" s="1"/>
  <c r="L16" i="1" l="1"/>
  <c r="K16" i="1" s="1"/>
  <c r="L76" i="1"/>
  <c r="K76" i="1" s="1"/>
  <c r="L75" i="1"/>
  <c r="K75" i="1" s="1"/>
  <c r="L73" i="1" l="1"/>
  <c r="E78" i="1"/>
  <c r="E72" i="1"/>
  <c r="H60" i="1"/>
  <c r="N65" i="1" s="1"/>
  <c r="L77" i="1" l="1"/>
  <c r="K77" i="1" s="1"/>
  <c r="K73" i="1"/>
  <c r="E11" i="1"/>
  <c r="E60" i="1" l="1"/>
  <c r="K65" i="1" s="1"/>
  <c r="E5" i="1"/>
</calcChain>
</file>

<file path=xl/sharedStrings.xml><?xml version="1.0" encoding="utf-8"?>
<sst xmlns="http://schemas.openxmlformats.org/spreadsheetml/2006/main" count="186" uniqueCount="62">
  <si>
    <t>Kvietimų teikti paraiškas skelbimo, projektų sąrašų ir finansavimo sutarčių planas</t>
  </si>
  <si>
    <t>Eil. nr.</t>
  </si>
  <si>
    <t>Veiksmų programos prioritetą įgyvendinančios priemonės kodas</t>
  </si>
  <si>
    <t>Veiksmų programos prioritetą įgyvendinančios priemonės pavadinimas</t>
  </si>
  <si>
    <t>Atrankos būdas</t>
  </si>
  <si>
    <t>Priemonei skirtas finansavimas (eurais)</t>
  </si>
  <si>
    <t>Eilės nr.</t>
  </si>
  <si>
    <t>Planuojama
valstybės/regionų
projektų sąrašo,
kvietimo teikti
paraiškas paskelbimo
arba finansavimo
sutarties data</t>
  </si>
  <si>
    <t>Finansavimo šaltiniai (eurais)</t>
  </si>
  <si>
    <t>Iš viso</t>
  </si>
  <si>
    <t>ES struktūrinių fondų lėšos</t>
  </si>
  <si>
    <t>Valstybės biudžeto lėšos</t>
  </si>
  <si>
    <t>Projektų vykdytojų lėšos</t>
  </si>
  <si>
    <t>5=6+7</t>
  </si>
  <si>
    <t>11=12+13+14</t>
  </si>
  <si>
    <t>04.3.1-FM-F-105</t>
  </si>
  <si>
    <t>Energijos vartojimo efektyvumo didinimas viešojoje infrastruktūroje</t>
  </si>
  <si>
    <t>Finansinių priemonių įgyvendinimas</t>
  </si>
  <si>
    <t>Faktas</t>
  </si>
  <si>
    <t>N - N+3 METŲ PLANAI</t>
  </si>
  <si>
    <t>1.</t>
  </si>
  <si>
    <t>2.</t>
  </si>
  <si>
    <t>2019 m.</t>
  </si>
  <si>
    <t>3.</t>
  </si>
  <si>
    <t>2020 m.</t>
  </si>
  <si>
    <t>Nesuplanuotas likutis</t>
  </si>
  <si>
    <t>04.3.1-VIPA-V-101</t>
  </si>
  <si>
    <t>Valstybei nuosavybes teise priklausančių pastatų atnaujinimas</t>
  </si>
  <si>
    <t>Valstybės projektų planavimas</t>
  </si>
  <si>
    <t xml:space="preserve"> 04.3.2-LVPA-K-102 </t>
  </si>
  <si>
    <t>Šilumos tiekimo tinklų modernizavimas ir plėtra</t>
  </si>
  <si>
    <t>Projektų konkursas</t>
  </si>
  <si>
    <t>04.1.1-LVPA-K-109</t>
  </si>
  <si>
    <t>04.1.1- LVPA-K-110</t>
  </si>
  <si>
    <t>Nedidelės galios biokuro kogeneracijos skatinimas</t>
  </si>
  <si>
    <t xml:space="preserve">04.1.1-LVPA-V-108 </t>
  </si>
  <si>
    <t>Didelio efektyvumo kogeneracijos skatinimas Vilniaus mieste</t>
  </si>
  <si>
    <t xml:space="preserve">    04.4.1-LVPA-K-106</t>
  </si>
  <si>
    <t>Elektros skirstomųjų tinklų modernizavimas ir plėtra</t>
  </si>
  <si>
    <t>06.3.1-LVPA-V-103</t>
  </si>
  <si>
    <t>Elektros perdavimo sistemos modernizavimas ir plėtra</t>
  </si>
  <si>
    <t>06.3.1-LVPA-V-104</t>
  </si>
  <si>
    <t>Gamtinių dujų perdavimo sistemos modernizavimas ir plėtra</t>
  </si>
  <si>
    <t xml:space="preserve">06.3.1-LVPA-K-107 </t>
  </si>
  <si>
    <t xml:space="preserve">04.1.1-LVPA-K-112  </t>
  </si>
  <si>
    <t xml:space="preserve">04.3.2-LVPA-V-111   </t>
  </si>
  <si>
    <t xml:space="preserve">Katilų keitimas namų ūkiuose            </t>
  </si>
  <si>
    <t xml:space="preserve">04.3.1-VIPA-T-113  </t>
  </si>
  <si>
    <t xml:space="preserve">Valstybei nuosavybės teise priklausančių pastatų atnaujinimas (II)            </t>
  </si>
  <si>
    <t>Tęstinė projektų atranka</t>
  </si>
  <si>
    <t>2019 m. I ketv.</t>
  </si>
  <si>
    <t>Biokuro panaudojimo skatinimas šilumos energijai gaminti</t>
  </si>
  <si>
    <t xml:space="preserve">2019 m. </t>
  </si>
  <si>
    <t xml:space="preserve"> </t>
  </si>
  <si>
    <t>Gamtinių dujų skirstymo sistemų modernizavimas ir plėtra</t>
  </si>
  <si>
    <t>Biokurą naudojančių šilumos gamybos įrenginių keitimas</t>
  </si>
  <si>
    <t>2021 m.</t>
  </si>
  <si>
    <t xml:space="preserve">2020 m. </t>
  </si>
  <si>
    <t xml:space="preserve">04.1.1-LVPA-V-114   </t>
  </si>
  <si>
    <t>2019 m. III ketv.</t>
  </si>
  <si>
    <t>2019 m. IV ketv.</t>
  </si>
  <si>
    <t>Elektros energijos iš atsinaujinančių išteklių gamybos įrenginių įrengimas namų ūkiuose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</si>
</sst>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t"/>
    <numFmt numFmtId="165" formatCode="#,##0\ _L_t"/>
  </numFmts>
  <fonts count="13" x14ac:knownFonts="1">
    <font>
      <sz val="11"/>
      <color theme="1"/>
      <name val="Calibri"/>
      <family val="2"/>
      <charset val="186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b/>
      <sz val="12"/>
      <name val="Times New Roman"/>
      <family val="1"/>
    </font>
    <font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i/>
      <sz val="9"/>
      <name val="Times New Roman"/>
      <family val="1"/>
    </font>
    <font>
      <b/>
      <i/>
      <sz val="10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88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5" xfId="1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left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12" fillId="0" borderId="32" xfId="0" applyNumberFormat="1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18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oleta Greiciuviene" id="{5CE9AB52-5015-483C-8A88-9D5B4F7A94C3}" userId="S::v.greiciuviene@enmin.lt::1ce8e8be-fe60-4179-a2e0-ae01fecdb79e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9"/>
  <sheetViews>
    <sheetView tabSelected="1" zoomScale="110" zoomScaleNormal="110" zoomScaleSheetLayoutView="85" workbookViewId="0">
      <pane xSplit="1" ySplit="4" topLeftCell="B62" activePane="bottomRight" state="frozen"/>
      <selection activeCell="K20" sqref="K20"/>
      <selection pane="topRight" activeCell="B1" sqref="B1"/>
      <selection pane="bottomLeft" activeCell="A5" sqref="A5"/>
      <selection pane="bottomRight" activeCell="L79" sqref="L79"/>
    </sheetView>
  </sheetViews>
  <sheetFormatPr defaultRowHeight="12.75" outlineLevelCol="1" x14ac:dyDescent="0.25"/>
  <cols>
    <col min="1" max="1" width="5.42578125" style="9" customWidth="1"/>
    <col min="2" max="2" width="18" style="9" customWidth="1"/>
    <col min="3" max="3" width="21.85546875" style="9" customWidth="1"/>
    <col min="4" max="4" width="13.7109375" style="9" customWidth="1"/>
    <col min="5" max="5" width="14.7109375" style="9" customWidth="1" outlineLevel="1"/>
    <col min="6" max="6" width="14" style="9" customWidth="1" outlineLevel="1"/>
    <col min="7" max="7" width="12.7109375" style="9" customWidth="1" outlineLevel="1"/>
    <col min="8" max="8" width="15" style="9" customWidth="1" outlineLevel="1"/>
    <col min="9" max="9" width="9.7109375" style="9" customWidth="1"/>
    <col min="10" max="10" width="16.28515625" style="9" customWidth="1"/>
    <col min="11" max="12" width="13.85546875" style="9" customWidth="1"/>
    <col min="13" max="13" width="12.7109375" style="9" customWidth="1"/>
    <col min="14" max="14" width="13.5703125" style="9" customWidth="1"/>
    <col min="15" max="15" width="24.7109375" style="1" customWidth="1"/>
    <col min="16" max="16" width="13.140625" style="1" bestFit="1" customWidth="1"/>
    <col min="17" max="17" width="12.5703125" style="1" bestFit="1" customWidth="1"/>
    <col min="18" max="18" width="14.7109375" style="1" customWidth="1"/>
    <col min="19" max="20" width="12.5703125" style="1" bestFit="1" customWidth="1"/>
    <col min="21" max="21" width="13.42578125" style="1" customWidth="1"/>
    <col min="22" max="16384" width="9.140625" style="1"/>
  </cols>
  <sheetData>
    <row r="1" spans="1:26" ht="22.5" customHeight="1" thickBot="1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6" s="2" customFormat="1" ht="61.5" customHeight="1" x14ac:dyDescent="0.25">
      <c r="A2" s="85" t="s">
        <v>1</v>
      </c>
      <c r="B2" s="80" t="s">
        <v>2</v>
      </c>
      <c r="C2" s="80" t="s">
        <v>3</v>
      </c>
      <c r="D2" s="80" t="s">
        <v>4</v>
      </c>
      <c r="E2" s="82" t="s">
        <v>5</v>
      </c>
      <c r="F2" s="83"/>
      <c r="G2" s="83"/>
      <c r="H2" s="87"/>
      <c r="I2" s="80" t="s">
        <v>6</v>
      </c>
      <c r="J2" s="80" t="s">
        <v>7</v>
      </c>
      <c r="K2" s="82" t="s">
        <v>8</v>
      </c>
      <c r="L2" s="83"/>
      <c r="M2" s="83"/>
      <c r="N2" s="84"/>
    </row>
    <row r="3" spans="1:26" s="2" customFormat="1" ht="36.75" customHeight="1" x14ac:dyDescent="0.25">
      <c r="A3" s="86"/>
      <c r="B3" s="81"/>
      <c r="C3" s="81"/>
      <c r="D3" s="81"/>
      <c r="E3" s="3" t="s">
        <v>9</v>
      </c>
      <c r="F3" s="3" t="s">
        <v>10</v>
      </c>
      <c r="G3" s="3" t="s">
        <v>11</v>
      </c>
      <c r="H3" s="3" t="s">
        <v>12</v>
      </c>
      <c r="I3" s="81"/>
      <c r="J3" s="81"/>
      <c r="K3" s="3" t="s">
        <v>9</v>
      </c>
      <c r="L3" s="3" t="s">
        <v>10</v>
      </c>
      <c r="M3" s="3" t="s">
        <v>11</v>
      </c>
      <c r="N3" s="4" t="s">
        <v>12</v>
      </c>
      <c r="O3" s="2" t="s">
        <v>53</v>
      </c>
    </row>
    <row r="4" spans="1:26" s="8" customFormat="1" ht="13.5" thickBot="1" x14ac:dyDescent="0.3">
      <c r="A4" s="5">
        <v>1</v>
      </c>
      <c r="B4" s="6">
        <v>2</v>
      </c>
      <c r="C4" s="6">
        <v>3</v>
      </c>
      <c r="D4" s="6">
        <v>4</v>
      </c>
      <c r="E4" s="6" t="s">
        <v>13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 t="s">
        <v>14</v>
      </c>
      <c r="L4" s="6">
        <v>12</v>
      </c>
      <c r="M4" s="6">
        <v>13</v>
      </c>
      <c r="N4" s="7">
        <v>14</v>
      </c>
      <c r="S4" s="8">
        <f>SUM('2019_03'!$L$4:$R$4)</f>
        <v>39</v>
      </c>
    </row>
    <row r="5" spans="1:26" x14ac:dyDescent="0.25">
      <c r="A5" s="53">
        <v>1</v>
      </c>
      <c r="B5" s="56" t="s">
        <v>15</v>
      </c>
      <c r="C5" s="56" t="s">
        <v>16</v>
      </c>
      <c r="D5" s="56" t="s">
        <v>17</v>
      </c>
      <c r="E5" s="59">
        <f>F5+G5</f>
        <v>79645505</v>
      </c>
      <c r="F5" s="59">
        <v>79645505</v>
      </c>
      <c r="G5" s="59">
        <v>0</v>
      </c>
      <c r="H5" s="68">
        <v>19166031</v>
      </c>
      <c r="I5" s="45" t="s">
        <v>18</v>
      </c>
      <c r="J5" s="45"/>
      <c r="K5" s="10">
        <f t="shared" ref="K5:K64" si="0">SUM(L5:N5)</f>
        <v>98811536</v>
      </c>
      <c r="L5" s="10">
        <v>79645505</v>
      </c>
      <c r="M5" s="10">
        <v>0</v>
      </c>
      <c r="N5" s="11">
        <v>19166031</v>
      </c>
      <c r="O5" s="12"/>
      <c r="S5" s="1">
        <f>SUM('2019_03'!$L$4:$R$4)</f>
        <v>39</v>
      </c>
    </row>
    <row r="6" spans="1:26" x14ac:dyDescent="0.25">
      <c r="A6" s="54"/>
      <c r="B6" s="57"/>
      <c r="C6" s="57"/>
      <c r="D6" s="57"/>
      <c r="E6" s="60"/>
      <c r="F6" s="60"/>
      <c r="G6" s="60"/>
      <c r="H6" s="69"/>
      <c r="I6" s="51" t="s">
        <v>19</v>
      </c>
      <c r="J6" s="51"/>
      <c r="K6" s="13">
        <f t="shared" si="0"/>
        <v>0</v>
      </c>
      <c r="L6" s="13">
        <v>0</v>
      </c>
      <c r="M6" s="13">
        <v>0</v>
      </c>
      <c r="N6" s="14">
        <v>0</v>
      </c>
      <c r="S6" s="1">
        <f>SUM('2019_03'!$L$4:$R$4)</f>
        <v>39</v>
      </c>
    </row>
    <row r="7" spans="1:26" x14ac:dyDescent="0.25">
      <c r="A7" s="54"/>
      <c r="B7" s="57"/>
      <c r="C7" s="57"/>
      <c r="D7" s="57"/>
      <c r="E7" s="60"/>
      <c r="F7" s="60"/>
      <c r="G7" s="60"/>
      <c r="H7" s="69"/>
      <c r="I7" s="15" t="s">
        <v>20</v>
      </c>
      <c r="J7" s="16" t="s">
        <v>22</v>
      </c>
      <c r="K7" s="17">
        <f t="shared" si="0"/>
        <v>0</v>
      </c>
      <c r="L7" s="17">
        <v>0</v>
      </c>
      <c r="M7" s="17">
        <v>0</v>
      </c>
      <c r="N7" s="18">
        <v>0</v>
      </c>
      <c r="S7" s="1">
        <f>SUM('2019_03'!$L$4:$R$4)</f>
        <v>39</v>
      </c>
    </row>
    <row r="8" spans="1:26" x14ac:dyDescent="0.25">
      <c r="A8" s="54"/>
      <c r="B8" s="57"/>
      <c r="C8" s="57"/>
      <c r="D8" s="57"/>
      <c r="E8" s="60"/>
      <c r="F8" s="60"/>
      <c r="G8" s="60"/>
      <c r="H8" s="69"/>
      <c r="I8" s="15" t="s">
        <v>21</v>
      </c>
      <c r="J8" s="16" t="s">
        <v>24</v>
      </c>
      <c r="K8" s="17">
        <f t="shared" si="0"/>
        <v>0</v>
      </c>
      <c r="L8" s="17">
        <v>0</v>
      </c>
      <c r="M8" s="17">
        <v>0</v>
      </c>
      <c r="N8" s="18">
        <v>0</v>
      </c>
      <c r="S8" s="1">
        <f>SUM('2019_03'!$L$4:$R$4)</f>
        <v>39</v>
      </c>
    </row>
    <row r="9" spans="1:26" x14ac:dyDescent="0.25">
      <c r="A9" s="54"/>
      <c r="B9" s="57"/>
      <c r="C9" s="57"/>
      <c r="D9" s="57"/>
      <c r="E9" s="60"/>
      <c r="F9" s="60"/>
      <c r="G9" s="60"/>
      <c r="H9" s="69"/>
      <c r="I9" s="15" t="s">
        <v>23</v>
      </c>
      <c r="J9" s="16" t="s">
        <v>56</v>
      </c>
      <c r="K9" s="17">
        <f t="shared" si="0"/>
        <v>0</v>
      </c>
      <c r="L9" s="17">
        <v>0</v>
      </c>
      <c r="M9" s="17">
        <v>0</v>
      </c>
      <c r="N9" s="18">
        <v>0</v>
      </c>
      <c r="S9" s="1">
        <f>SUM('2019_03'!$L$4:$R$4)</f>
        <v>39</v>
      </c>
    </row>
    <row r="10" spans="1:26" ht="13.5" thickBot="1" x14ac:dyDescent="0.3">
      <c r="A10" s="55"/>
      <c r="B10" s="58"/>
      <c r="C10" s="58"/>
      <c r="D10" s="58"/>
      <c r="E10" s="61"/>
      <c r="F10" s="61"/>
      <c r="G10" s="61"/>
      <c r="H10" s="70"/>
      <c r="I10" s="52" t="s">
        <v>25</v>
      </c>
      <c r="J10" s="52"/>
      <c r="K10" s="19">
        <f t="shared" si="0"/>
        <v>0</v>
      </c>
      <c r="L10" s="19">
        <v>0</v>
      </c>
      <c r="M10" s="19">
        <v>0</v>
      </c>
      <c r="N10" s="20">
        <v>0</v>
      </c>
      <c r="S10" s="1">
        <f>SUM('2019_03'!$L$4:$R$4)</f>
        <v>39</v>
      </c>
    </row>
    <row r="11" spans="1:26" ht="12.75" customHeight="1" x14ac:dyDescent="0.25">
      <c r="A11" s="53">
        <v>2</v>
      </c>
      <c r="B11" s="56" t="s">
        <v>26</v>
      </c>
      <c r="C11" s="56" t="s">
        <v>27</v>
      </c>
      <c r="D11" s="56" t="s">
        <v>28</v>
      </c>
      <c r="E11" s="59">
        <f>F11+G11</f>
        <v>16065801</v>
      </c>
      <c r="F11" s="59">
        <v>16065801</v>
      </c>
      <c r="G11" s="59">
        <v>0</v>
      </c>
      <c r="H11" s="68">
        <v>0</v>
      </c>
      <c r="I11" s="45" t="s">
        <v>18</v>
      </c>
      <c r="J11" s="45"/>
      <c r="K11" s="10">
        <f>SUM(L11:N11)</f>
        <v>4369151.9000000004</v>
      </c>
      <c r="L11" s="10">
        <v>4369151.9000000004</v>
      </c>
      <c r="M11" s="10">
        <v>0</v>
      </c>
      <c r="N11" s="11">
        <v>0</v>
      </c>
      <c r="S11" s="1">
        <f>SUM('2019_03'!$L$4:$R$4)</f>
        <v>39</v>
      </c>
    </row>
    <row r="12" spans="1:26" x14ac:dyDescent="0.25">
      <c r="A12" s="54"/>
      <c r="B12" s="57"/>
      <c r="C12" s="57"/>
      <c r="D12" s="57"/>
      <c r="E12" s="60"/>
      <c r="F12" s="60"/>
      <c r="G12" s="60"/>
      <c r="H12" s="69"/>
      <c r="I12" s="51" t="s">
        <v>19</v>
      </c>
      <c r="J12" s="51"/>
      <c r="K12" s="13">
        <v>0</v>
      </c>
      <c r="L12" s="13">
        <v>0</v>
      </c>
      <c r="M12" s="13">
        <f>SUM(M13:M15)</f>
        <v>0</v>
      </c>
      <c r="N12" s="14">
        <f>SUM(N13:N15)</f>
        <v>0</v>
      </c>
    </row>
    <row r="13" spans="1:26" ht="12.75" customHeight="1" x14ac:dyDescent="0.25">
      <c r="A13" s="54"/>
      <c r="B13" s="57"/>
      <c r="C13" s="57"/>
      <c r="D13" s="57"/>
      <c r="E13" s="60"/>
      <c r="F13" s="60"/>
      <c r="G13" s="60"/>
      <c r="H13" s="69"/>
      <c r="I13" s="15" t="s">
        <v>20</v>
      </c>
      <c r="J13" s="16" t="s">
        <v>60</v>
      </c>
      <c r="K13" s="17">
        <v>0</v>
      </c>
      <c r="L13" s="17">
        <v>0</v>
      </c>
      <c r="M13" s="17">
        <v>0</v>
      </c>
      <c r="N13" s="18">
        <v>0</v>
      </c>
    </row>
    <row r="14" spans="1:26" x14ac:dyDescent="0.25">
      <c r="A14" s="54"/>
      <c r="B14" s="57"/>
      <c r="C14" s="57"/>
      <c r="D14" s="57"/>
      <c r="E14" s="60"/>
      <c r="F14" s="60"/>
      <c r="G14" s="60"/>
      <c r="H14" s="69"/>
      <c r="I14" s="15" t="s">
        <v>21</v>
      </c>
      <c r="J14" s="16" t="s">
        <v>24</v>
      </c>
      <c r="K14" s="17">
        <f t="shared" si="0"/>
        <v>0</v>
      </c>
      <c r="L14" s="17">
        <v>0</v>
      </c>
      <c r="M14" s="17">
        <v>0</v>
      </c>
      <c r="N14" s="18">
        <v>0</v>
      </c>
    </row>
    <row r="15" spans="1:26" x14ac:dyDescent="0.25">
      <c r="A15" s="54"/>
      <c r="B15" s="57"/>
      <c r="C15" s="57"/>
      <c r="D15" s="57"/>
      <c r="E15" s="60"/>
      <c r="F15" s="60"/>
      <c r="G15" s="60"/>
      <c r="H15" s="69"/>
      <c r="I15" s="15" t="s">
        <v>23</v>
      </c>
      <c r="J15" s="16" t="s">
        <v>56</v>
      </c>
      <c r="K15" s="17">
        <f t="shared" si="0"/>
        <v>0</v>
      </c>
      <c r="L15" s="17">
        <v>0</v>
      </c>
      <c r="M15" s="17">
        <v>0</v>
      </c>
      <c r="N15" s="18">
        <v>0</v>
      </c>
    </row>
    <row r="16" spans="1:26" ht="13.5" thickBot="1" x14ac:dyDescent="0.3">
      <c r="A16" s="55"/>
      <c r="B16" s="58"/>
      <c r="C16" s="58"/>
      <c r="D16" s="58"/>
      <c r="E16" s="61"/>
      <c r="F16" s="61"/>
      <c r="G16" s="61"/>
      <c r="H16" s="70"/>
      <c r="I16" s="52" t="s">
        <v>25</v>
      </c>
      <c r="J16" s="52"/>
      <c r="K16" s="19">
        <f t="shared" si="0"/>
        <v>11696649.1</v>
      </c>
      <c r="L16" s="19">
        <f>F11-L11-L12</f>
        <v>11696649.1</v>
      </c>
      <c r="M16" s="19">
        <f>G11-M11-M12</f>
        <v>0</v>
      </c>
      <c r="N16" s="20">
        <f>H11-N12-N11</f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5">
      <c r="A17" s="53">
        <v>3</v>
      </c>
      <c r="B17" s="56" t="s">
        <v>29</v>
      </c>
      <c r="C17" s="56" t="s">
        <v>30</v>
      </c>
      <c r="D17" s="56" t="s">
        <v>31</v>
      </c>
      <c r="E17" s="59">
        <f>F17+G17</f>
        <v>89508805</v>
      </c>
      <c r="F17" s="59">
        <v>89508805</v>
      </c>
      <c r="G17" s="59">
        <v>0</v>
      </c>
      <c r="H17" s="59">
        <f>F17</f>
        <v>89508805</v>
      </c>
      <c r="I17" s="62" t="s">
        <v>18</v>
      </c>
      <c r="J17" s="63"/>
      <c r="K17" s="22">
        <v>136548684</v>
      </c>
      <c r="L17" s="10">
        <v>68109907</v>
      </c>
      <c r="M17" s="10">
        <v>0</v>
      </c>
      <c r="N17" s="11">
        <f>+K17-L17</f>
        <v>68438777</v>
      </c>
      <c r="P17" s="23"/>
      <c r="Q17" s="23"/>
      <c r="R17" s="24"/>
      <c r="S17" s="24"/>
      <c r="T17" s="25"/>
      <c r="U17" s="24"/>
      <c r="V17" s="21"/>
      <c r="W17" s="21"/>
      <c r="X17" s="21"/>
      <c r="Y17" s="21"/>
      <c r="Z17" s="21"/>
    </row>
    <row r="18" spans="1:26" ht="12.75" customHeight="1" x14ac:dyDescent="0.25">
      <c r="A18" s="54"/>
      <c r="B18" s="57"/>
      <c r="C18" s="57"/>
      <c r="D18" s="57"/>
      <c r="E18" s="60"/>
      <c r="F18" s="60"/>
      <c r="G18" s="60"/>
      <c r="H18" s="60"/>
      <c r="I18" s="64" t="s">
        <v>19</v>
      </c>
      <c r="J18" s="65"/>
      <c r="K18" s="13">
        <f>K19+K20+K21</f>
        <v>0</v>
      </c>
      <c r="L18" s="13">
        <v>0</v>
      </c>
      <c r="M18" s="13">
        <f>SUM(M19:M21)</f>
        <v>0</v>
      </c>
      <c r="N18" s="26">
        <v>0</v>
      </c>
      <c r="P18" s="23"/>
      <c r="Q18" s="23"/>
      <c r="R18" s="24"/>
      <c r="S18" s="24"/>
      <c r="T18" s="25"/>
      <c r="U18" s="24"/>
      <c r="V18" s="21"/>
      <c r="W18" s="21"/>
      <c r="X18" s="21"/>
      <c r="Y18" s="21"/>
      <c r="Z18" s="21"/>
    </row>
    <row r="19" spans="1:26" ht="12.75" customHeight="1" x14ac:dyDescent="0.25">
      <c r="A19" s="54"/>
      <c r="B19" s="57"/>
      <c r="C19" s="57"/>
      <c r="D19" s="57"/>
      <c r="E19" s="60"/>
      <c r="F19" s="60"/>
      <c r="G19" s="60"/>
      <c r="H19" s="60"/>
      <c r="I19" s="27" t="s">
        <v>20</v>
      </c>
      <c r="J19" s="16" t="s">
        <v>60</v>
      </c>
      <c r="K19" s="28">
        <f>L19+M19+N19</f>
        <v>0</v>
      </c>
      <c r="L19" s="17">
        <v>0</v>
      </c>
      <c r="M19" s="17">
        <v>0</v>
      </c>
      <c r="N19" s="18">
        <v>0</v>
      </c>
      <c r="P19" s="23"/>
      <c r="Q19" s="23"/>
      <c r="R19" s="24"/>
      <c r="S19" s="24"/>
      <c r="T19" s="25"/>
      <c r="U19" s="24"/>
      <c r="V19" s="21"/>
      <c r="W19" s="21"/>
      <c r="X19" s="21"/>
      <c r="Y19" s="21"/>
      <c r="Z19" s="21"/>
    </row>
    <row r="20" spans="1:26" ht="12.75" customHeight="1" x14ac:dyDescent="0.25">
      <c r="A20" s="54"/>
      <c r="B20" s="57"/>
      <c r="C20" s="57"/>
      <c r="D20" s="57"/>
      <c r="E20" s="60"/>
      <c r="F20" s="60"/>
      <c r="G20" s="60"/>
      <c r="H20" s="60"/>
      <c r="I20" s="27" t="s">
        <v>21</v>
      </c>
      <c r="J20" s="16" t="s">
        <v>24</v>
      </c>
      <c r="K20" s="28">
        <f>L20+M20+N20</f>
        <v>0</v>
      </c>
      <c r="L20" s="28">
        <v>0</v>
      </c>
      <c r="M20" s="28">
        <v>0</v>
      </c>
      <c r="N20" s="29">
        <v>0</v>
      </c>
      <c r="P20" s="23"/>
      <c r="Q20" s="23"/>
      <c r="R20" s="24"/>
      <c r="S20" s="24"/>
      <c r="T20" s="25"/>
      <c r="U20" s="24"/>
      <c r="V20" s="21"/>
      <c r="W20" s="21"/>
      <c r="X20" s="21"/>
      <c r="Y20" s="21"/>
      <c r="Z20" s="21"/>
    </row>
    <row r="21" spans="1:26" ht="12.75" customHeight="1" x14ac:dyDescent="0.25">
      <c r="A21" s="54"/>
      <c r="B21" s="57"/>
      <c r="C21" s="57"/>
      <c r="D21" s="57"/>
      <c r="E21" s="60"/>
      <c r="F21" s="60"/>
      <c r="G21" s="60"/>
      <c r="H21" s="60"/>
      <c r="I21" s="27" t="s">
        <v>23</v>
      </c>
      <c r="J21" s="16" t="s">
        <v>56</v>
      </c>
      <c r="K21" s="28">
        <f>L21+M21+N21</f>
        <v>0</v>
      </c>
      <c r="L21" s="28">
        <v>0</v>
      </c>
      <c r="M21" s="28">
        <v>0</v>
      </c>
      <c r="N21" s="29">
        <v>0</v>
      </c>
      <c r="P21" s="23"/>
      <c r="Q21" s="23"/>
      <c r="R21" s="24"/>
      <c r="S21" s="24"/>
      <c r="T21" s="25"/>
      <c r="U21" s="24"/>
      <c r="V21" s="21"/>
      <c r="W21" s="21"/>
      <c r="X21" s="21"/>
      <c r="Y21" s="21"/>
      <c r="Z21" s="21"/>
    </row>
    <row r="22" spans="1:26" ht="12.75" customHeight="1" thickBot="1" x14ac:dyDescent="0.3">
      <c r="A22" s="55"/>
      <c r="B22" s="58"/>
      <c r="C22" s="58"/>
      <c r="D22" s="58"/>
      <c r="E22" s="61"/>
      <c r="F22" s="61"/>
      <c r="G22" s="61"/>
      <c r="H22" s="61"/>
      <c r="I22" s="66" t="s">
        <v>25</v>
      </c>
      <c r="J22" s="67"/>
      <c r="K22" s="19">
        <f>SUM(L22:N22)</f>
        <v>0</v>
      </c>
      <c r="L22" s="31">
        <f>IF((F17-L17-18630744-17700000)&lt;0, 0, (F17-L17-18630744-17700000))</f>
        <v>0</v>
      </c>
      <c r="M22" s="19"/>
      <c r="N22" s="20"/>
      <c r="P22" s="23"/>
      <c r="Q22" s="23"/>
      <c r="R22" s="24"/>
      <c r="S22" s="24"/>
      <c r="T22" s="25"/>
      <c r="U22" s="24"/>
      <c r="V22" s="21"/>
      <c r="W22" s="21"/>
      <c r="X22" s="21"/>
      <c r="Y22" s="21"/>
      <c r="Z22" s="21"/>
    </row>
    <row r="23" spans="1:26" ht="12.75" customHeight="1" x14ac:dyDescent="0.25">
      <c r="A23" s="53">
        <v>4</v>
      </c>
      <c r="B23" s="76" t="s">
        <v>32</v>
      </c>
      <c r="C23" s="56" t="s">
        <v>51</v>
      </c>
      <c r="D23" s="56" t="s">
        <v>31</v>
      </c>
      <c r="E23" s="59">
        <f>F23+G23</f>
        <v>17040000</v>
      </c>
      <c r="F23" s="59">
        <v>17040000</v>
      </c>
      <c r="G23" s="59">
        <v>0</v>
      </c>
      <c r="H23" s="68">
        <v>7300000</v>
      </c>
      <c r="I23" s="45" t="s">
        <v>18</v>
      </c>
      <c r="J23" s="45"/>
      <c r="K23" s="10">
        <f>SUM(L23:N23)</f>
        <v>17932839.760000002</v>
      </c>
      <c r="L23" s="10">
        <v>10759703.130000001</v>
      </c>
      <c r="M23" s="10">
        <v>0</v>
      </c>
      <c r="N23" s="11">
        <v>7173136.6299999999</v>
      </c>
      <c r="O23" s="71"/>
    </row>
    <row r="24" spans="1:26" ht="12.75" customHeight="1" x14ac:dyDescent="0.25">
      <c r="A24" s="54"/>
      <c r="B24" s="77"/>
      <c r="C24" s="57"/>
      <c r="D24" s="57"/>
      <c r="E24" s="60"/>
      <c r="F24" s="60"/>
      <c r="G24" s="60"/>
      <c r="H24" s="69"/>
      <c r="I24" s="51" t="s">
        <v>19</v>
      </c>
      <c r="J24" s="51"/>
      <c r="K24" s="13">
        <f>SUM(L24:N24)</f>
        <v>0</v>
      </c>
      <c r="L24" s="13">
        <f>L25+L26+L27</f>
        <v>0</v>
      </c>
      <c r="M24" s="13">
        <f>M25+M26+M27</f>
        <v>0</v>
      </c>
      <c r="N24" s="14">
        <f>N25+N26+N27</f>
        <v>0</v>
      </c>
      <c r="O24" s="71"/>
    </row>
    <row r="25" spans="1:26" ht="12.75" customHeight="1" x14ac:dyDescent="0.25">
      <c r="A25" s="54"/>
      <c r="B25" s="77"/>
      <c r="C25" s="57"/>
      <c r="D25" s="57"/>
      <c r="E25" s="60"/>
      <c r="F25" s="60"/>
      <c r="G25" s="60"/>
      <c r="H25" s="69"/>
      <c r="I25" s="15" t="s">
        <v>20</v>
      </c>
      <c r="J25" s="16" t="s">
        <v>60</v>
      </c>
      <c r="K25" s="17">
        <f t="shared" si="0"/>
        <v>0</v>
      </c>
      <c r="L25" s="17">
        <v>0</v>
      </c>
      <c r="M25" s="17">
        <v>0</v>
      </c>
      <c r="N25" s="18">
        <v>0</v>
      </c>
      <c r="O25" s="71"/>
    </row>
    <row r="26" spans="1:26" ht="12.75" customHeight="1" x14ac:dyDescent="0.25">
      <c r="A26" s="54"/>
      <c r="B26" s="77"/>
      <c r="C26" s="57"/>
      <c r="D26" s="57"/>
      <c r="E26" s="60"/>
      <c r="F26" s="60"/>
      <c r="G26" s="60"/>
      <c r="H26" s="69"/>
      <c r="I26" s="15" t="s">
        <v>21</v>
      </c>
      <c r="J26" s="16" t="s">
        <v>57</v>
      </c>
      <c r="K26" s="17">
        <f t="shared" si="0"/>
        <v>0</v>
      </c>
      <c r="L26" s="17">
        <v>0</v>
      </c>
      <c r="M26" s="17">
        <v>0</v>
      </c>
      <c r="N26" s="30">
        <v>0</v>
      </c>
      <c r="O26" s="71"/>
    </row>
    <row r="27" spans="1:26" ht="12.75" customHeight="1" x14ac:dyDescent="0.25">
      <c r="A27" s="54"/>
      <c r="B27" s="77"/>
      <c r="C27" s="57"/>
      <c r="D27" s="57"/>
      <c r="E27" s="60"/>
      <c r="F27" s="60"/>
      <c r="G27" s="60"/>
      <c r="H27" s="69"/>
      <c r="I27" s="15" t="s">
        <v>23</v>
      </c>
      <c r="J27" s="16" t="s">
        <v>56</v>
      </c>
      <c r="K27" s="17">
        <f t="shared" si="0"/>
        <v>0</v>
      </c>
      <c r="L27" s="17"/>
      <c r="M27" s="17">
        <v>0</v>
      </c>
      <c r="N27" s="18"/>
      <c r="O27" s="71"/>
    </row>
    <row r="28" spans="1:26" ht="12.75" customHeight="1" thickBot="1" x14ac:dyDescent="0.3">
      <c r="A28" s="55"/>
      <c r="B28" s="78"/>
      <c r="C28" s="58"/>
      <c r="D28" s="58"/>
      <c r="E28" s="61"/>
      <c r="F28" s="61"/>
      <c r="G28" s="61"/>
      <c r="H28" s="70"/>
      <c r="I28" s="52" t="s">
        <v>25</v>
      </c>
      <c r="J28" s="52"/>
      <c r="K28" s="19">
        <f>SUM(L28:N28)</f>
        <v>6280296.8699999992</v>
      </c>
      <c r="L28" s="19">
        <f>F23-L23-L24</f>
        <v>6280296.8699999992</v>
      </c>
      <c r="M28" s="31">
        <v>0</v>
      </c>
      <c r="N28" s="20">
        <v>0</v>
      </c>
      <c r="O28" s="71"/>
    </row>
    <row r="29" spans="1:26" ht="12.75" customHeight="1" x14ac:dyDescent="0.25">
      <c r="A29" s="54">
        <v>5</v>
      </c>
      <c r="B29" s="57" t="s">
        <v>33</v>
      </c>
      <c r="C29" s="57" t="s">
        <v>34</v>
      </c>
      <c r="D29" s="57" t="s">
        <v>31</v>
      </c>
      <c r="E29" s="60">
        <f>F29+G29</f>
        <v>12000000</v>
      </c>
      <c r="F29" s="60">
        <v>12000000</v>
      </c>
      <c r="G29" s="60">
        <v>0</v>
      </c>
      <c r="H29" s="69">
        <f>5000000</f>
        <v>5000000</v>
      </c>
      <c r="I29" s="72" t="s">
        <v>18</v>
      </c>
      <c r="J29" s="73"/>
      <c r="K29" s="32">
        <f t="shared" si="0"/>
        <v>0</v>
      </c>
      <c r="L29" s="32"/>
      <c r="M29" s="32">
        <v>0</v>
      </c>
      <c r="N29" s="33"/>
    </row>
    <row r="30" spans="1:26" ht="12.75" customHeight="1" x14ac:dyDescent="0.25">
      <c r="A30" s="54"/>
      <c r="B30" s="57"/>
      <c r="C30" s="57"/>
      <c r="D30" s="57"/>
      <c r="E30" s="60"/>
      <c r="F30" s="60"/>
      <c r="G30" s="60"/>
      <c r="H30" s="69"/>
      <c r="I30" s="51" t="s">
        <v>19</v>
      </c>
      <c r="J30" s="51"/>
      <c r="K30" s="13">
        <f t="shared" si="0"/>
        <v>17000000</v>
      </c>
      <c r="L30" s="13">
        <f>L31+L32+L33</f>
        <v>12000000</v>
      </c>
      <c r="M30" s="13">
        <v>0</v>
      </c>
      <c r="N30" s="14">
        <f>N31+N32+N33</f>
        <v>5000000</v>
      </c>
    </row>
    <row r="31" spans="1:26" ht="12.75" customHeight="1" x14ac:dyDescent="0.25">
      <c r="A31" s="54"/>
      <c r="B31" s="57"/>
      <c r="C31" s="57"/>
      <c r="D31" s="57"/>
      <c r="E31" s="60"/>
      <c r="F31" s="60"/>
      <c r="G31" s="60"/>
      <c r="H31" s="69"/>
      <c r="I31" s="15" t="s">
        <v>20</v>
      </c>
      <c r="J31" s="16" t="s">
        <v>60</v>
      </c>
      <c r="K31" s="17">
        <f t="shared" si="0"/>
        <v>17000000</v>
      </c>
      <c r="L31" s="17">
        <v>12000000</v>
      </c>
      <c r="M31" s="17">
        <v>0</v>
      </c>
      <c r="N31" s="18">
        <v>5000000</v>
      </c>
    </row>
    <row r="32" spans="1:26" ht="12.75" customHeight="1" x14ac:dyDescent="0.25">
      <c r="A32" s="54"/>
      <c r="B32" s="57"/>
      <c r="C32" s="57"/>
      <c r="D32" s="57"/>
      <c r="E32" s="60"/>
      <c r="F32" s="60"/>
      <c r="G32" s="60"/>
      <c r="H32" s="69"/>
      <c r="I32" s="15" t="s">
        <v>21</v>
      </c>
      <c r="J32" s="16" t="s">
        <v>24</v>
      </c>
      <c r="K32" s="28">
        <f t="shared" si="0"/>
        <v>0</v>
      </c>
      <c r="L32" s="17"/>
      <c r="M32" s="28">
        <v>0</v>
      </c>
      <c r="N32" s="18">
        <v>0</v>
      </c>
    </row>
    <row r="33" spans="1:17" ht="12.75" customHeight="1" x14ac:dyDescent="0.25">
      <c r="A33" s="54"/>
      <c r="B33" s="57"/>
      <c r="C33" s="57"/>
      <c r="D33" s="57"/>
      <c r="E33" s="60"/>
      <c r="F33" s="60"/>
      <c r="G33" s="60"/>
      <c r="H33" s="69"/>
      <c r="I33" s="15" t="s">
        <v>23</v>
      </c>
      <c r="J33" s="16" t="s">
        <v>56</v>
      </c>
      <c r="K33" s="17">
        <f t="shared" si="0"/>
        <v>0</v>
      </c>
      <c r="L33" s="17">
        <v>0</v>
      </c>
      <c r="M33" s="17">
        <v>0</v>
      </c>
      <c r="N33" s="18">
        <v>0</v>
      </c>
    </row>
    <row r="34" spans="1:17" ht="12.75" customHeight="1" thickBot="1" x14ac:dyDescent="0.3">
      <c r="A34" s="55"/>
      <c r="B34" s="58"/>
      <c r="C34" s="58"/>
      <c r="D34" s="58"/>
      <c r="E34" s="61"/>
      <c r="F34" s="61"/>
      <c r="G34" s="61"/>
      <c r="H34" s="69"/>
      <c r="I34" s="74" t="s">
        <v>25</v>
      </c>
      <c r="J34" s="75"/>
      <c r="K34" s="19">
        <f t="shared" si="0"/>
        <v>0</v>
      </c>
      <c r="L34" s="19">
        <f>F29-L30</f>
        <v>0</v>
      </c>
      <c r="M34" s="19">
        <v>0</v>
      </c>
      <c r="N34" s="20">
        <v>0</v>
      </c>
    </row>
    <row r="35" spans="1:17" ht="12.75" customHeight="1" x14ac:dyDescent="0.25">
      <c r="A35" s="53">
        <v>6</v>
      </c>
      <c r="B35" s="56" t="s">
        <v>35</v>
      </c>
      <c r="C35" s="56" t="s">
        <v>36</v>
      </c>
      <c r="D35" s="56" t="s">
        <v>28</v>
      </c>
      <c r="E35" s="59">
        <f>F35+G35</f>
        <v>91000000</v>
      </c>
      <c r="F35" s="59">
        <v>91000000</v>
      </c>
      <c r="G35" s="59">
        <v>0</v>
      </c>
      <c r="H35" s="59">
        <v>23000000</v>
      </c>
      <c r="I35" s="62" t="s">
        <v>18</v>
      </c>
      <c r="J35" s="63"/>
      <c r="K35" s="10">
        <f t="shared" si="0"/>
        <v>118449590</v>
      </c>
      <c r="L35" s="10">
        <v>90858950</v>
      </c>
      <c r="M35" s="10">
        <v>0</v>
      </c>
      <c r="N35" s="11">
        <v>27590640</v>
      </c>
      <c r="O35" s="34"/>
      <c r="P35" s="35"/>
    </row>
    <row r="36" spans="1:17" ht="12.75" customHeight="1" x14ac:dyDescent="0.25">
      <c r="A36" s="54"/>
      <c r="B36" s="57"/>
      <c r="C36" s="57"/>
      <c r="D36" s="57"/>
      <c r="E36" s="60"/>
      <c r="F36" s="60"/>
      <c r="G36" s="60"/>
      <c r="H36" s="60"/>
      <c r="I36" s="64" t="s">
        <v>19</v>
      </c>
      <c r="J36" s="65"/>
      <c r="K36" s="13">
        <f t="shared" si="0"/>
        <v>0</v>
      </c>
      <c r="L36" s="13">
        <f>L37+L38+L39</f>
        <v>0</v>
      </c>
      <c r="M36" s="13">
        <f>M37+M38+M39</f>
        <v>0</v>
      </c>
      <c r="N36" s="14">
        <f>N37+N38+N39</f>
        <v>0</v>
      </c>
    </row>
    <row r="37" spans="1:17" ht="12.75" customHeight="1" x14ac:dyDescent="0.25">
      <c r="A37" s="54"/>
      <c r="B37" s="57"/>
      <c r="C37" s="57"/>
      <c r="D37" s="57"/>
      <c r="E37" s="60"/>
      <c r="F37" s="60"/>
      <c r="G37" s="60"/>
      <c r="H37" s="60"/>
      <c r="I37" s="15" t="s">
        <v>20</v>
      </c>
      <c r="J37" s="16" t="s">
        <v>52</v>
      </c>
      <c r="K37" s="17">
        <f t="shared" si="0"/>
        <v>0</v>
      </c>
      <c r="L37" s="17">
        <v>0</v>
      </c>
      <c r="M37" s="17">
        <v>0</v>
      </c>
      <c r="N37" s="18">
        <v>0</v>
      </c>
      <c r="O37" s="12"/>
      <c r="P37" s="35"/>
    </row>
    <row r="38" spans="1:17" ht="12.75" customHeight="1" x14ac:dyDescent="0.25">
      <c r="A38" s="54"/>
      <c r="B38" s="57"/>
      <c r="C38" s="57"/>
      <c r="D38" s="57"/>
      <c r="E38" s="60"/>
      <c r="F38" s="60"/>
      <c r="G38" s="60"/>
      <c r="H38" s="60"/>
      <c r="I38" s="15" t="s">
        <v>21</v>
      </c>
      <c r="J38" s="16" t="s">
        <v>24</v>
      </c>
      <c r="K38" s="17">
        <f t="shared" si="0"/>
        <v>0</v>
      </c>
      <c r="L38" s="17">
        <v>0</v>
      </c>
      <c r="M38" s="17">
        <v>0</v>
      </c>
      <c r="N38" s="18">
        <v>0</v>
      </c>
    </row>
    <row r="39" spans="1:17" ht="12.75" customHeight="1" x14ac:dyDescent="0.25">
      <c r="A39" s="54"/>
      <c r="B39" s="57"/>
      <c r="C39" s="57"/>
      <c r="D39" s="57"/>
      <c r="E39" s="60"/>
      <c r="F39" s="60"/>
      <c r="G39" s="60"/>
      <c r="H39" s="60"/>
      <c r="I39" s="15" t="s">
        <v>23</v>
      </c>
      <c r="J39" s="16" t="s">
        <v>56</v>
      </c>
      <c r="K39" s="17">
        <f t="shared" si="0"/>
        <v>0</v>
      </c>
      <c r="L39" s="17">
        <v>0</v>
      </c>
      <c r="M39" s="17">
        <v>0</v>
      </c>
      <c r="N39" s="18">
        <v>0</v>
      </c>
    </row>
    <row r="40" spans="1:17" ht="12.75" customHeight="1" thickBot="1" x14ac:dyDescent="0.3">
      <c r="A40" s="55"/>
      <c r="B40" s="58"/>
      <c r="C40" s="58"/>
      <c r="D40" s="58"/>
      <c r="E40" s="61"/>
      <c r="F40" s="61"/>
      <c r="G40" s="61"/>
      <c r="H40" s="61"/>
      <c r="I40" s="66" t="s">
        <v>25</v>
      </c>
      <c r="J40" s="67"/>
      <c r="K40" s="19">
        <f t="shared" si="0"/>
        <v>141050</v>
      </c>
      <c r="L40" s="19">
        <f>F35-L35-L36</f>
        <v>141050</v>
      </c>
      <c r="M40" s="19">
        <v>0</v>
      </c>
      <c r="N40" s="20">
        <v>0</v>
      </c>
    </row>
    <row r="41" spans="1:17" ht="12.75" customHeight="1" x14ac:dyDescent="0.25">
      <c r="A41" s="53">
        <v>7</v>
      </c>
      <c r="B41" s="56" t="s">
        <v>37</v>
      </c>
      <c r="C41" s="56" t="s">
        <v>38</v>
      </c>
      <c r="D41" s="56" t="s">
        <v>31</v>
      </c>
      <c r="E41" s="59">
        <f>F41+G41</f>
        <v>35273401</v>
      </c>
      <c r="F41" s="59">
        <v>35273401</v>
      </c>
      <c r="G41" s="59">
        <v>0</v>
      </c>
      <c r="H41" s="68">
        <v>35273401</v>
      </c>
      <c r="I41" s="45" t="s">
        <v>18</v>
      </c>
      <c r="J41" s="45"/>
      <c r="K41" s="10">
        <f t="shared" si="0"/>
        <v>39440541.829999998</v>
      </c>
      <c r="L41" s="36">
        <f>19720270.91</f>
        <v>19720270.91</v>
      </c>
      <c r="M41" s="10">
        <v>0</v>
      </c>
      <c r="N41" s="37">
        <v>19720270.920000002</v>
      </c>
      <c r="O41" s="12"/>
      <c r="P41" s="12"/>
    </row>
    <row r="42" spans="1:17" ht="12.75" customHeight="1" x14ac:dyDescent="0.25">
      <c r="A42" s="54"/>
      <c r="B42" s="57"/>
      <c r="C42" s="57"/>
      <c r="D42" s="57"/>
      <c r="E42" s="60"/>
      <c r="F42" s="60"/>
      <c r="G42" s="60"/>
      <c r="H42" s="69"/>
      <c r="I42" s="51" t="s">
        <v>19</v>
      </c>
      <c r="J42" s="51"/>
      <c r="K42" s="38">
        <f t="shared" si="0"/>
        <v>0</v>
      </c>
      <c r="L42" s="13">
        <f>SUM(L43:L45)</f>
        <v>0</v>
      </c>
      <c r="M42" s="13">
        <f>SUM(M43:M45)</f>
        <v>0</v>
      </c>
      <c r="N42" s="14">
        <f>SUM(N43:N45)</f>
        <v>0</v>
      </c>
      <c r="O42" s="12"/>
      <c r="Q42" s="12"/>
    </row>
    <row r="43" spans="1:17" ht="12.75" customHeight="1" x14ac:dyDescent="0.25">
      <c r="A43" s="54"/>
      <c r="B43" s="57"/>
      <c r="C43" s="57"/>
      <c r="D43" s="57"/>
      <c r="E43" s="60"/>
      <c r="F43" s="60"/>
      <c r="G43" s="60"/>
      <c r="H43" s="69"/>
      <c r="I43" s="15" t="s">
        <v>20</v>
      </c>
      <c r="J43" s="16" t="s">
        <v>60</v>
      </c>
      <c r="K43" s="32">
        <v>0</v>
      </c>
      <c r="L43" s="17">
        <v>0</v>
      </c>
      <c r="M43" s="17">
        <v>0</v>
      </c>
      <c r="N43" s="18">
        <v>0</v>
      </c>
    </row>
    <row r="44" spans="1:17" x14ac:dyDescent="0.25">
      <c r="A44" s="54"/>
      <c r="B44" s="57"/>
      <c r="C44" s="57"/>
      <c r="D44" s="57"/>
      <c r="E44" s="60"/>
      <c r="F44" s="60"/>
      <c r="G44" s="60"/>
      <c r="H44" s="69"/>
      <c r="I44" s="15" t="s">
        <v>21</v>
      </c>
      <c r="J44" s="16" t="s">
        <v>24</v>
      </c>
      <c r="K44" s="17">
        <f t="shared" si="0"/>
        <v>0</v>
      </c>
      <c r="L44" s="39">
        <v>0</v>
      </c>
      <c r="M44" s="17">
        <v>0</v>
      </c>
      <c r="N44" s="18">
        <v>0</v>
      </c>
    </row>
    <row r="45" spans="1:17" x14ac:dyDescent="0.25">
      <c r="A45" s="54"/>
      <c r="B45" s="57"/>
      <c r="C45" s="57"/>
      <c r="D45" s="57"/>
      <c r="E45" s="60"/>
      <c r="F45" s="60"/>
      <c r="G45" s="60"/>
      <c r="H45" s="69"/>
      <c r="I45" s="15" t="s">
        <v>23</v>
      </c>
      <c r="J45" s="16" t="s">
        <v>56</v>
      </c>
      <c r="K45" s="17">
        <f t="shared" si="0"/>
        <v>0</v>
      </c>
      <c r="L45" s="17">
        <v>0</v>
      </c>
      <c r="M45" s="17">
        <v>0</v>
      </c>
      <c r="N45" s="18">
        <v>0</v>
      </c>
    </row>
    <row r="46" spans="1:17" ht="12.75" customHeight="1" thickBot="1" x14ac:dyDescent="0.3">
      <c r="A46" s="55"/>
      <c r="B46" s="58"/>
      <c r="C46" s="58"/>
      <c r="D46" s="58"/>
      <c r="E46" s="61"/>
      <c r="F46" s="61"/>
      <c r="G46" s="61"/>
      <c r="H46" s="70"/>
      <c r="I46" s="52" t="s">
        <v>25</v>
      </c>
      <c r="J46" s="52"/>
      <c r="K46" s="19">
        <v>0</v>
      </c>
      <c r="L46" s="19">
        <v>0</v>
      </c>
      <c r="M46" s="19">
        <v>0</v>
      </c>
      <c r="N46" s="20">
        <v>0</v>
      </c>
      <c r="O46" s="40"/>
    </row>
    <row r="47" spans="1:17" ht="12" customHeight="1" x14ac:dyDescent="0.25">
      <c r="A47" s="53">
        <v>8</v>
      </c>
      <c r="B47" s="56" t="s">
        <v>39</v>
      </c>
      <c r="C47" s="56" t="s">
        <v>40</v>
      </c>
      <c r="D47" s="56" t="s">
        <v>28</v>
      </c>
      <c r="E47" s="59">
        <f>F47+G47</f>
        <v>68639944</v>
      </c>
      <c r="F47" s="59">
        <v>68639944</v>
      </c>
      <c r="G47" s="59">
        <v>0</v>
      </c>
      <c r="H47" s="68">
        <v>68639944</v>
      </c>
      <c r="I47" s="45" t="s">
        <v>18</v>
      </c>
      <c r="J47" s="45"/>
      <c r="K47" s="10">
        <f t="shared" si="0"/>
        <v>87256673.5</v>
      </c>
      <c r="L47" s="10">
        <v>41790326</v>
      </c>
      <c r="M47" s="10">
        <v>0</v>
      </c>
      <c r="N47" s="11">
        <v>45466347.5</v>
      </c>
    </row>
    <row r="48" spans="1:17" ht="12.75" customHeight="1" x14ac:dyDescent="0.25">
      <c r="A48" s="54"/>
      <c r="B48" s="57"/>
      <c r="C48" s="57"/>
      <c r="D48" s="57"/>
      <c r="E48" s="60"/>
      <c r="F48" s="60"/>
      <c r="G48" s="60"/>
      <c r="H48" s="69"/>
      <c r="I48" s="51" t="s">
        <v>19</v>
      </c>
      <c r="J48" s="51"/>
      <c r="K48" s="13">
        <f t="shared" si="0"/>
        <v>43054740</v>
      </c>
      <c r="L48" s="13">
        <f>L51+L52+L49+L50</f>
        <v>21527370</v>
      </c>
      <c r="M48" s="13">
        <v>0</v>
      </c>
      <c r="N48" s="14">
        <f>N51+N52+N49+N50</f>
        <v>21527370</v>
      </c>
    </row>
    <row r="49" spans="1:20" x14ac:dyDescent="0.25">
      <c r="A49" s="54"/>
      <c r="B49" s="57"/>
      <c r="C49" s="57"/>
      <c r="D49" s="57"/>
      <c r="E49" s="60"/>
      <c r="F49" s="60"/>
      <c r="G49" s="60"/>
      <c r="H49" s="69"/>
      <c r="I49" s="15">
        <v>1</v>
      </c>
      <c r="J49" s="16" t="s">
        <v>59</v>
      </c>
      <c r="K49" s="17">
        <f>SUM(L49:N49)</f>
        <v>15700224</v>
      </c>
      <c r="L49" s="17">
        <v>7850112</v>
      </c>
      <c r="M49" s="17">
        <v>0</v>
      </c>
      <c r="N49" s="18">
        <f>L49</f>
        <v>7850112</v>
      </c>
    </row>
    <row r="50" spans="1:20" x14ac:dyDescent="0.25">
      <c r="A50" s="54"/>
      <c r="B50" s="57"/>
      <c r="C50" s="57"/>
      <c r="D50" s="57"/>
      <c r="E50" s="60"/>
      <c r="F50" s="60"/>
      <c r="G50" s="60"/>
      <c r="H50" s="69"/>
      <c r="I50" s="15">
        <v>2</v>
      </c>
      <c r="J50" s="16" t="s">
        <v>60</v>
      </c>
      <c r="K50" s="17">
        <f>SUM(L50:N50)</f>
        <v>4226516</v>
      </c>
      <c r="L50" s="17">
        <v>2113258</v>
      </c>
      <c r="M50" s="17">
        <v>0</v>
      </c>
      <c r="N50" s="18">
        <f>L50</f>
        <v>2113258</v>
      </c>
    </row>
    <row r="51" spans="1:20" x14ac:dyDescent="0.25">
      <c r="A51" s="54"/>
      <c r="B51" s="57"/>
      <c r="C51" s="57"/>
      <c r="D51" s="57"/>
      <c r="E51" s="60"/>
      <c r="F51" s="60"/>
      <c r="G51" s="60"/>
      <c r="H51" s="69"/>
      <c r="I51" s="15">
        <v>3</v>
      </c>
      <c r="J51" s="16" t="s">
        <v>57</v>
      </c>
      <c r="K51" s="17">
        <f>SUM(L51:N51)</f>
        <v>22428000</v>
      </c>
      <c r="L51" s="17">
        <v>11214000</v>
      </c>
      <c r="M51" s="17">
        <v>0</v>
      </c>
      <c r="N51" s="18">
        <f t="shared" ref="N51:N52" si="1">L51</f>
        <v>11214000</v>
      </c>
      <c r="O51" s="12"/>
    </row>
    <row r="52" spans="1:20" ht="12.75" customHeight="1" x14ac:dyDescent="0.25">
      <c r="A52" s="54"/>
      <c r="B52" s="57"/>
      <c r="C52" s="57"/>
      <c r="D52" s="57"/>
      <c r="E52" s="60"/>
      <c r="F52" s="60"/>
      <c r="G52" s="60"/>
      <c r="H52" s="69"/>
      <c r="I52" s="15">
        <v>4</v>
      </c>
      <c r="J52" s="16" t="s">
        <v>56</v>
      </c>
      <c r="K52" s="17">
        <f>SUM(L52:N52)</f>
        <v>700000</v>
      </c>
      <c r="L52" s="17">
        <v>350000</v>
      </c>
      <c r="M52" s="17">
        <v>0</v>
      </c>
      <c r="N52" s="18">
        <f t="shared" si="1"/>
        <v>350000</v>
      </c>
    </row>
    <row r="53" spans="1:20" ht="12.75" customHeight="1" thickBot="1" x14ac:dyDescent="0.3">
      <c r="A53" s="54"/>
      <c r="B53" s="57"/>
      <c r="C53" s="57"/>
      <c r="D53" s="57"/>
      <c r="E53" s="60"/>
      <c r="F53" s="60"/>
      <c r="G53" s="60"/>
      <c r="H53" s="69"/>
      <c r="I53" s="52" t="s">
        <v>25</v>
      </c>
      <c r="J53" s="52"/>
      <c r="K53" s="19">
        <f>L53+M53</f>
        <v>5322248</v>
      </c>
      <c r="L53" s="19">
        <f>F47-L47-L48</f>
        <v>5322248</v>
      </c>
      <c r="M53" s="19">
        <v>0</v>
      </c>
      <c r="N53" s="20">
        <f>H47-N47</f>
        <v>23173596.5</v>
      </c>
    </row>
    <row r="54" spans="1:20" x14ac:dyDescent="0.25">
      <c r="A54" s="53">
        <v>9</v>
      </c>
      <c r="B54" s="56" t="s">
        <v>41</v>
      </c>
      <c r="C54" s="56" t="s">
        <v>42</v>
      </c>
      <c r="D54" s="56" t="s">
        <v>28</v>
      </c>
      <c r="E54" s="59">
        <f>F54+G54</f>
        <v>53000463</v>
      </c>
      <c r="F54" s="59">
        <v>53000463</v>
      </c>
      <c r="G54" s="59">
        <v>0</v>
      </c>
      <c r="H54" s="68">
        <v>53000463</v>
      </c>
      <c r="I54" s="45" t="s">
        <v>18</v>
      </c>
      <c r="J54" s="45"/>
      <c r="K54" s="10">
        <v>56497598</v>
      </c>
      <c r="L54" s="10">
        <v>28248799</v>
      </c>
      <c r="M54" s="10">
        <v>0</v>
      </c>
      <c r="N54" s="11">
        <f>+K54-L54</f>
        <v>28248799</v>
      </c>
    </row>
    <row r="55" spans="1:20" x14ac:dyDescent="0.25">
      <c r="A55" s="54"/>
      <c r="B55" s="57"/>
      <c r="C55" s="57"/>
      <c r="D55" s="57"/>
      <c r="E55" s="60"/>
      <c r="F55" s="60"/>
      <c r="G55" s="60"/>
      <c r="H55" s="69"/>
      <c r="I55" s="51" t="s">
        <v>19</v>
      </c>
      <c r="J55" s="51"/>
      <c r="K55" s="38">
        <f t="shared" si="0"/>
        <v>43883000</v>
      </c>
      <c r="L55" s="13">
        <f>SUM(L56:L58)</f>
        <v>21941500</v>
      </c>
      <c r="M55" s="13">
        <v>0</v>
      </c>
      <c r="N55" s="14">
        <f>N56+N57+N58</f>
        <v>21941500</v>
      </c>
    </row>
    <row r="56" spans="1:20" x14ac:dyDescent="0.25">
      <c r="A56" s="54"/>
      <c r="B56" s="57"/>
      <c r="C56" s="57"/>
      <c r="D56" s="57"/>
      <c r="E56" s="60"/>
      <c r="F56" s="60"/>
      <c r="G56" s="60"/>
      <c r="H56" s="69"/>
      <c r="I56" s="15" t="s">
        <v>20</v>
      </c>
      <c r="J56" s="16" t="s">
        <v>60</v>
      </c>
      <c r="K56" s="38">
        <f t="shared" si="0"/>
        <v>17233000</v>
      </c>
      <c r="L56" s="17">
        <v>8616500</v>
      </c>
      <c r="M56" s="17">
        <v>0</v>
      </c>
      <c r="N56" s="18">
        <f>17233000-L56</f>
        <v>8616500</v>
      </c>
    </row>
    <row r="57" spans="1:20" x14ac:dyDescent="0.25">
      <c r="A57" s="54"/>
      <c r="B57" s="57"/>
      <c r="C57" s="57"/>
      <c r="D57" s="57"/>
      <c r="E57" s="60"/>
      <c r="F57" s="60"/>
      <c r="G57" s="60"/>
      <c r="H57" s="69"/>
      <c r="I57" s="15" t="s">
        <v>21</v>
      </c>
      <c r="J57" s="16" t="s">
        <v>57</v>
      </c>
      <c r="K57" s="32">
        <f>SUM(L57:N57)</f>
        <v>26650000</v>
      </c>
      <c r="L57" s="17">
        <v>13325000</v>
      </c>
      <c r="M57" s="17">
        <v>0</v>
      </c>
      <c r="N57" s="18">
        <f t="shared" ref="N57" si="2">L57</f>
        <v>13325000</v>
      </c>
    </row>
    <row r="58" spans="1:20" x14ac:dyDescent="0.25">
      <c r="A58" s="54"/>
      <c r="B58" s="57"/>
      <c r="C58" s="57"/>
      <c r="D58" s="57"/>
      <c r="E58" s="60"/>
      <c r="F58" s="60"/>
      <c r="G58" s="60"/>
      <c r="H58" s="69"/>
      <c r="I58" s="15" t="s">
        <v>23</v>
      </c>
      <c r="J58" s="16" t="s">
        <v>56</v>
      </c>
      <c r="K58" s="32">
        <f>SUM(L58:N58)</f>
        <v>0</v>
      </c>
      <c r="L58" s="17">
        <v>0</v>
      </c>
      <c r="M58" s="17">
        <v>0</v>
      </c>
      <c r="N58" s="18">
        <f>L58</f>
        <v>0</v>
      </c>
    </row>
    <row r="59" spans="1:20" ht="13.5" thickBot="1" x14ac:dyDescent="0.3">
      <c r="A59" s="55"/>
      <c r="B59" s="58"/>
      <c r="C59" s="58"/>
      <c r="D59" s="58"/>
      <c r="E59" s="61"/>
      <c r="F59" s="61"/>
      <c r="G59" s="61"/>
      <c r="H59" s="70"/>
      <c r="I59" s="52" t="s">
        <v>25</v>
      </c>
      <c r="J59" s="52"/>
      <c r="K59" s="19">
        <f>E54-L54-M54</f>
        <v>24751664</v>
      </c>
      <c r="L59" s="19">
        <f>F54-L54-L55</f>
        <v>2810164</v>
      </c>
      <c r="M59" s="19">
        <v>0</v>
      </c>
      <c r="N59" s="20">
        <v>0</v>
      </c>
    </row>
    <row r="60" spans="1:20" ht="12.75" customHeight="1" x14ac:dyDescent="0.25">
      <c r="A60" s="42">
        <v>10</v>
      </c>
      <c r="B60" s="45" t="s">
        <v>43</v>
      </c>
      <c r="C60" s="45" t="s">
        <v>54</v>
      </c>
      <c r="D60" s="45" t="s">
        <v>31</v>
      </c>
      <c r="E60" s="48">
        <f>F60+G60</f>
        <v>17582700</v>
      </c>
      <c r="F60" s="48">
        <v>17582700</v>
      </c>
      <c r="G60" s="48">
        <v>0</v>
      </c>
      <c r="H60" s="48">
        <f>F60</f>
        <v>17582700</v>
      </c>
      <c r="I60" s="45" t="s">
        <v>18</v>
      </c>
      <c r="J60" s="45"/>
      <c r="K60" s="10">
        <f t="shared" si="0"/>
        <v>8994197.6899999995</v>
      </c>
      <c r="L60" s="10">
        <v>4497098.8499999996</v>
      </c>
      <c r="M60" s="10">
        <v>0</v>
      </c>
      <c r="N60" s="11">
        <v>4497098.84</v>
      </c>
      <c r="O60" s="12"/>
      <c r="P60" s="35"/>
      <c r="Q60" s="12"/>
      <c r="R60" s="12"/>
      <c r="S60" s="12"/>
      <c r="T60" s="12"/>
    </row>
    <row r="61" spans="1:20" x14ac:dyDescent="0.25">
      <c r="A61" s="43"/>
      <c r="B61" s="46"/>
      <c r="C61" s="46"/>
      <c r="D61" s="46"/>
      <c r="E61" s="49"/>
      <c r="F61" s="49"/>
      <c r="G61" s="49"/>
      <c r="H61" s="49"/>
      <c r="I61" s="51" t="s">
        <v>19</v>
      </c>
      <c r="J61" s="51"/>
      <c r="K61" s="13">
        <f t="shared" si="0"/>
        <v>0</v>
      </c>
      <c r="L61" s="13">
        <f>L63+L64+L62</f>
        <v>0</v>
      </c>
      <c r="M61" s="13">
        <v>0</v>
      </c>
      <c r="N61" s="14">
        <f>N63+N64+N62</f>
        <v>0</v>
      </c>
    </row>
    <row r="62" spans="1:20" x14ac:dyDescent="0.25">
      <c r="A62" s="43"/>
      <c r="B62" s="46"/>
      <c r="C62" s="46"/>
      <c r="D62" s="46"/>
      <c r="E62" s="49"/>
      <c r="F62" s="49"/>
      <c r="G62" s="49"/>
      <c r="H62" s="49"/>
      <c r="I62" s="15" t="s">
        <v>20</v>
      </c>
      <c r="J62" s="16" t="s">
        <v>52</v>
      </c>
      <c r="K62" s="17">
        <f t="shared" si="0"/>
        <v>0</v>
      </c>
      <c r="L62" s="17">
        <v>0</v>
      </c>
      <c r="M62" s="17">
        <v>0</v>
      </c>
      <c r="N62" s="18">
        <f>L62</f>
        <v>0</v>
      </c>
    </row>
    <row r="63" spans="1:20" ht="12.75" customHeight="1" x14ac:dyDescent="0.25">
      <c r="A63" s="43"/>
      <c r="B63" s="46"/>
      <c r="C63" s="46"/>
      <c r="D63" s="46"/>
      <c r="E63" s="49"/>
      <c r="F63" s="49"/>
      <c r="G63" s="49"/>
      <c r="H63" s="49"/>
      <c r="I63" s="15" t="s">
        <v>21</v>
      </c>
      <c r="J63" s="16" t="s">
        <v>57</v>
      </c>
      <c r="K63" s="17">
        <f t="shared" si="0"/>
        <v>0</v>
      </c>
      <c r="L63" s="17">
        <v>0</v>
      </c>
      <c r="M63" s="17">
        <v>0</v>
      </c>
      <c r="N63" s="18">
        <v>0</v>
      </c>
      <c r="P63" s="35"/>
    </row>
    <row r="64" spans="1:20" x14ac:dyDescent="0.25">
      <c r="A64" s="43"/>
      <c r="B64" s="46"/>
      <c r="C64" s="46"/>
      <c r="D64" s="46"/>
      <c r="E64" s="49"/>
      <c r="F64" s="49"/>
      <c r="G64" s="49"/>
      <c r="H64" s="49"/>
      <c r="I64" s="15" t="s">
        <v>23</v>
      </c>
      <c r="J64" s="16" t="s">
        <v>56</v>
      </c>
      <c r="K64" s="17">
        <f t="shared" si="0"/>
        <v>0</v>
      </c>
      <c r="L64" s="17">
        <v>0</v>
      </c>
      <c r="M64" s="17">
        <v>0</v>
      </c>
      <c r="N64" s="18">
        <v>0</v>
      </c>
      <c r="P64" s="12"/>
    </row>
    <row r="65" spans="1:16" ht="13.5" thickBot="1" x14ac:dyDescent="0.3">
      <c r="A65" s="44"/>
      <c r="B65" s="47"/>
      <c r="C65" s="47"/>
      <c r="D65" s="47"/>
      <c r="E65" s="50"/>
      <c r="F65" s="50"/>
      <c r="G65" s="50"/>
      <c r="H65" s="50"/>
      <c r="I65" s="52" t="s">
        <v>25</v>
      </c>
      <c r="J65" s="52"/>
      <c r="K65" s="19">
        <f>E60-L60-M60</f>
        <v>13085601.15</v>
      </c>
      <c r="L65" s="19">
        <f>F60-L60</f>
        <v>13085601.15</v>
      </c>
      <c r="M65" s="41">
        <v>0</v>
      </c>
      <c r="N65" s="20">
        <f>H60-N60</f>
        <v>13085601.16</v>
      </c>
      <c r="P65" s="12"/>
    </row>
    <row r="66" spans="1:16" x14ac:dyDescent="0.25">
      <c r="A66" s="53">
        <v>11</v>
      </c>
      <c r="B66" s="56" t="s">
        <v>44</v>
      </c>
      <c r="C66" s="56" t="s">
        <v>55</v>
      </c>
      <c r="D66" s="56" t="s">
        <v>31</v>
      </c>
      <c r="E66" s="59">
        <f>F66+G66</f>
        <v>10000000</v>
      </c>
      <c r="F66" s="59">
        <v>10000000</v>
      </c>
      <c r="G66" s="59">
        <v>0</v>
      </c>
      <c r="H66" s="59">
        <v>4260000</v>
      </c>
      <c r="I66" s="62" t="s">
        <v>18</v>
      </c>
      <c r="J66" s="63"/>
      <c r="K66" s="10">
        <v>4402502</v>
      </c>
      <c r="L66" s="10">
        <v>2739220</v>
      </c>
      <c r="M66" s="10">
        <v>0</v>
      </c>
      <c r="N66" s="11">
        <v>10000000</v>
      </c>
    </row>
    <row r="67" spans="1:16" x14ac:dyDescent="0.25">
      <c r="A67" s="54"/>
      <c r="B67" s="57"/>
      <c r="C67" s="57"/>
      <c r="D67" s="57"/>
      <c r="E67" s="60"/>
      <c r="F67" s="60"/>
      <c r="G67" s="60"/>
      <c r="H67" s="60"/>
      <c r="I67" s="64" t="s">
        <v>19</v>
      </c>
      <c r="J67" s="65"/>
      <c r="K67" s="13">
        <f t="shared" ref="K67:K88" si="3">SUM(L67:N67)</f>
        <v>0</v>
      </c>
      <c r="L67" s="13">
        <v>0</v>
      </c>
      <c r="M67" s="13">
        <v>0</v>
      </c>
      <c r="N67" s="14">
        <v>0</v>
      </c>
    </row>
    <row r="68" spans="1:16" x14ac:dyDescent="0.25">
      <c r="A68" s="54"/>
      <c r="B68" s="57"/>
      <c r="C68" s="57"/>
      <c r="D68" s="57"/>
      <c r="E68" s="60"/>
      <c r="F68" s="60"/>
      <c r="G68" s="60"/>
      <c r="H68" s="60"/>
      <c r="I68" s="15" t="s">
        <v>20</v>
      </c>
      <c r="J68" s="16" t="s">
        <v>22</v>
      </c>
      <c r="K68" s="17">
        <f t="shared" si="3"/>
        <v>0</v>
      </c>
      <c r="L68" s="17">
        <v>0</v>
      </c>
      <c r="M68" s="17">
        <v>0</v>
      </c>
      <c r="N68" s="18">
        <f>L68*42.5/100</f>
        <v>0</v>
      </c>
      <c r="O68" s="35"/>
    </row>
    <row r="69" spans="1:16" x14ac:dyDescent="0.25">
      <c r="A69" s="54"/>
      <c r="B69" s="57"/>
      <c r="C69" s="57"/>
      <c r="D69" s="57"/>
      <c r="E69" s="60"/>
      <c r="F69" s="60"/>
      <c r="G69" s="60"/>
      <c r="H69" s="60"/>
      <c r="I69" s="15" t="s">
        <v>21</v>
      </c>
      <c r="J69" s="16" t="s">
        <v>57</v>
      </c>
      <c r="K69" s="17">
        <f t="shared" si="3"/>
        <v>0</v>
      </c>
      <c r="L69" s="17">
        <v>0</v>
      </c>
      <c r="M69" s="17">
        <v>0</v>
      </c>
      <c r="N69" s="18">
        <f>L69*42.5/100</f>
        <v>0</v>
      </c>
    </row>
    <row r="70" spans="1:16" x14ac:dyDescent="0.25">
      <c r="A70" s="54"/>
      <c r="B70" s="57"/>
      <c r="C70" s="57"/>
      <c r="D70" s="57"/>
      <c r="E70" s="60"/>
      <c r="F70" s="60"/>
      <c r="G70" s="60"/>
      <c r="H70" s="60"/>
      <c r="I70" s="15" t="s">
        <v>23</v>
      </c>
      <c r="J70" s="16" t="s">
        <v>56</v>
      </c>
      <c r="K70" s="17">
        <f t="shared" si="3"/>
        <v>0</v>
      </c>
      <c r="L70" s="17">
        <v>0</v>
      </c>
      <c r="M70" s="17">
        <v>0</v>
      </c>
      <c r="N70" s="18">
        <v>0</v>
      </c>
    </row>
    <row r="71" spans="1:16" ht="13.5" thickBot="1" x14ac:dyDescent="0.3">
      <c r="A71" s="55"/>
      <c r="B71" s="58"/>
      <c r="C71" s="58"/>
      <c r="D71" s="58"/>
      <c r="E71" s="61"/>
      <c r="F71" s="61"/>
      <c r="G71" s="61"/>
      <c r="H71" s="61"/>
      <c r="I71" s="66" t="s">
        <v>25</v>
      </c>
      <c r="J71" s="67"/>
      <c r="K71" s="19">
        <f t="shared" si="3"/>
        <v>7260780</v>
      </c>
      <c r="L71" s="19">
        <f>F66-L66-L67</f>
        <v>7260780</v>
      </c>
      <c r="M71" s="19">
        <v>0</v>
      </c>
      <c r="N71" s="20">
        <v>0</v>
      </c>
      <c r="O71" s="40"/>
    </row>
    <row r="72" spans="1:16" x14ac:dyDescent="0.25">
      <c r="A72" s="42">
        <v>12</v>
      </c>
      <c r="B72" s="45" t="s">
        <v>45</v>
      </c>
      <c r="C72" s="45" t="s">
        <v>46</v>
      </c>
      <c r="D72" s="45" t="s">
        <v>28</v>
      </c>
      <c r="E72" s="48">
        <f>F72+G72</f>
        <v>15000000</v>
      </c>
      <c r="F72" s="48">
        <v>15000000</v>
      </c>
      <c r="G72" s="48">
        <v>0</v>
      </c>
      <c r="H72" s="48">
        <v>0</v>
      </c>
      <c r="I72" s="45" t="s">
        <v>18</v>
      </c>
      <c r="J72" s="45"/>
      <c r="K72" s="10">
        <f t="shared" si="3"/>
        <v>15000000</v>
      </c>
      <c r="L72" s="10">
        <v>15000000</v>
      </c>
      <c r="M72" s="10">
        <v>0</v>
      </c>
      <c r="N72" s="11">
        <v>0</v>
      </c>
    </row>
    <row r="73" spans="1:16" x14ac:dyDescent="0.25">
      <c r="A73" s="43"/>
      <c r="B73" s="46"/>
      <c r="C73" s="46"/>
      <c r="D73" s="46"/>
      <c r="E73" s="49"/>
      <c r="F73" s="49"/>
      <c r="G73" s="49"/>
      <c r="H73" s="49"/>
      <c r="I73" s="51" t="s">
        <v>19</v>
      </c>
      <c r="J73" s="51"/>
      <c r="K73" s="13">
        <f t="shared" si="3"/>
        <v>0</v>
      </c>
      <c r="L73" s="13">
        <f>SUM(L74:L76)</f>
        <v>0</v>
      </c>
      <c r="M73" s="13">
        <v>0</v>
      </c>
      <c r="N73" s="18">
        <v>0</v>
      </c>
    </row>
    <row r="74" spans="1:16" ht="12.75" customHeight="1" x14ac:dyDescent="0.25">
      <c r="A74" s="43"/>
      <c r="B74" s="46"/>
      <c r="C74" s="46"/>
      <c r="D74" s="46"/>
      <c r="E74" s="49"/>
      <c r="F74" s="49"/>
      <c r="G74" s="49"/>
      <c r="H74" s="49"/>
      <c r="I74" s="15" t="s">
        <v>20</v>
      </c>
      <c r="J74" s="16" t="s">
        <v>22</v>
      </c>
      <c r="K74" s="17">
        <f t="shared" si="3"/>
        <v>0</v>
      </c>
      <c r="L74" s="17">
        <v>0</v>
      </c>
      <c r="M74" s="17">
        <v>0</v>
      </c>
      <c r="N74" s="18">
        <v>0</v>
      </c>
    </row>
    <row r="75" spans="1:16" x14ac:dyDescent="0.25">
      <c r="A75" s="43"/>
      <c r="B75" s="46"/>
      <c r="C75" s="46"/>
      <c r="D75" s="46"/>
      <c r="E75" s="49"/>
      <c r="F75" s="49"/>
      <c r="G75" s="49"/>
      <c r="H75" s="49"/>
      <c r="I75" s="15" t="s">
        <v>21</v>
      </c>
      <c r="J75" s="16" t="s">
        <v>57</v>
      </c>
      <c r="K75" s="17">
        <f t="shared" si="3"/>
        <v>0</v>
      </c>
      <c r="L75" s="17">
        <f>M75</f>
        <v>0</v>
      </c>
      <c r="M75" s="17">
        <v>0</v>
      </c>
      <c r="N75" s="18">
        <v>0</v>
      </c>
    </row>
    <row r="76" spans="1:16" x14ac:dyDescent="0.25">
      <c r="A76" s="43"/>
      <c r="B76" s="46"/>
      <c r="C76" s="46"/>
      <c r="D76" s="46"/>
      <c r="E76" s="49"/>
      <c r="F76" s="49"/>
      <c r="G76" s="49"/>
      <c r="H76" s="49"/>
      <c r="I76" s="15" t="s">
        <v>23</v>
      </c>
      <c r="J76" s="16" t="s">
        <v>56</v>
      </c>
      <c r="K76" s="17">
        <f t="shared" si="3"/>
        <v>0</v>
      </c>
      <c r="L76" s="17">
        <f>M76</f>
        <v>0</v>
      </c>
      <c r="M76" s="17">
        <v>0</v>
      </c>
      <c r="N76" s="18">
        <v>0</v>
      </c>
    </row>
    <row r="77" spans="1:16" ht="13.5" thickBot="1" x14ac:dyDescent="0.3">
      <c r="A77" s="44"/>
      <c r="B77" s="47"/>
      <c r="C77" s="47"/>
      <c r="D77" s="47"/>
      <c r="E77" s="50"/>
      <c r="F77" s="50"/>
      <c r="G77" s="50"/>
      <c r="H77" s="50"/>
      <c r="I77" s="52" t="s">
        <v>25</v>
      </c>
      <c r="J77" s="52"/>
      <c r="K77" s="19">
        <f t="shared" si="3"/>
        <v>0</v>
      </c>
      <c r="L77" s="19">
        <f>F72-L72-L73</f>
        <v>0</v>
      </c>
      <c r="M77" s="19">
        <v>0</v>
      </c>
      <c r="N77" s="20">
        <v>0</v>
      </c>
    </row>
    <row r="78" spans="1:16" ht="12.75" customHeight="1" x14ac:dyDescent="0.25">
      <c r="A78" s="42">
        <v>13</v>
      </c>
      <c r="B78" s="45" t="s">
        <v>47</v>
      </c>
      <c r="C78" s="45" t="s">
        <v>48</v>
      </c>
      <c r="D78" s="45" t="s">
        <v>49</v>
      </c>
      <c r="E78" s="48">
        <f>F78+G78</f>
        <v>12896200</v>
      </c>
      <c r="F78" s="48">
        <v>12896200</v>
      </c>
      <c r="G78" s="48">
        <v>0</v>
      </c>
      <c r="H78" s="48">
        <v>0</v>
      </c>
      <c r="I78" s="45" t="s">
        <v>18</v>
      </c>
      <c r="J78" s="45"/>
      <c r="K78" s="10">
        <f>SUM(L78:N78)</f>
        <v>10000000</v>
      </c>
      <c r="L78" s="17">
        <v>10000000</v>
      </c>
      <c r="M78" s="10">
        <v>0</v>
      </c>
      <c r="N78" s="11">
        <v>0</v>
      </c>
    </row>
    <row r="79" spans="1:16" x14ac:dyDescent="0.25">
      <c r="A79" s="43"/>
      <c r="B79" s="46"/>
      <c r="C79" s="46"/>
      <c r="D79" s="46"/>
      <c r="E79" s="49"/>
      <c r="F79" s="49"/>
      <c r="G79" s="49"/>
      <c r="H79" s="49"/>
      <c r="I79" s="51" t="s">
        <v>19</v>
      </c>
      <c r="J79" s="51"/>
      <c r="K79" s="13">
        <f t="shared" si="3"/>
        <v>2896200</v>
      </c>
      <c r="L79" s="13">
        <f>L81</f>
        <v>2896200</v>
      </c>
      <c r="M79" s="13">
        <v>0</v>
      </c>
      <c r="N79" s="14">
        <v>0</v>
      </c>
    </row>
    <row r="80" spans="1:16" x14ac:dyDescent="0.25">
      <c r="A80" s="43"/>
      <c r="B80" s="46"/>
      <c r="C80" s="46"/>
      <c r="D80" s="46"/>
      <c r="E80" s="49"/>
      <c r="F80" s="49"/>
      <c r="G80" s="49"/>
      <c r="H80" s="49"/>
      <c r="I80" s="15" t="s">
        <v>20</v>
      </c>
      <c r="J80" s="16" t="s">
        <v>22</v>
      </c>
      <c r="K80" s="17">
        <v>0</v>
      </c>
      <c r="L80" s="9">
        <v>0</v>
      </c>
      <c r="M80" s="17">
        <v>0</v>
      </c>
      <c r="N80" s="18">
        <v>0</v>
      </c>
    </row>
    <row r="81" spans="1:14" x14ac:dyDescent="0.25">
      <c r="A81" s="43"/>
      <c r="B81" s="46"/>
      <c r="C81" s="46"/>
      <c r="D81" s="46"/>
      <c r="E81" s="49"/>
      <c r="F81" s="49"/>
      <c r="G81" s="49"/>
      <c r="H81" s="49"/>
      <c r="I81" s="15" t="s">
        <v>21</v>
      </c>
      <c r="J81" s="16" t="s">
        <v>57</v>
      </c>
      <c r="K81" s="17">
        <f t="shared" si="3"/>
        <v>2896200</v>
      </c>
      <c r="L81" s="17">
        <v>2896200</v>
      </c>
      <c r="M81" s="17">
        <v>0</v>
      </c>
      <c r="N81" s="18">
        <v>0</v>
      </c>
    </row>
    <row r="82" spans="1:14" x14ac:dyDescent="0.25">
      <c r="A82" s="43"/>
      <c r="B82" s="46"/>
      <c r="C82" s="46"/>
      <c r="D82" s="46"/>
      <c r="E82" s="49"/>
      <c r="F82" s="49"/>
      <c r="G82" s="49"/>
      <c r="H82" s="49"/>
      <c r="I82" s="15" t="s">
        <v>23</v>
      </c>
      <c r="J82" s="16" t="s">
        <v>56</v>
      </c>
      <c r="K82" s="17">
        <f t="shared" si="3"/>
        <v>0</v>
      </c>
      <c r="L82" s="17">
        <v>0</v>
      </c>
      <c r="M82" s="17">
        <v>0</v>
      </c>
      <c r="N82" s="18">
        <v>0</v>
      </c>
    </row>
    <row r="83" spans="1:14" ht="13.5" thickBot="1" x14ac:dyDescent="0.3">
      <c r="A83" s="44"/>
      <c r="B83" s="47"/>
      <c r="C83" s="47"/>
      <c r="D83" s="47"/>
      <c r="E83" s="50"/>
      <c r="F83" s="50"/>
      <c r="G83" s="50"/>
      <c r="H83" s="50"/>
      <c r="I83" s="52" t="s">
        <v>25</v>
      </c>
      <c r="J83" s="52"/>
      <c r="K83" s="19">
        <f t="shared" si="3"/>
        <v>0</v>
      </c>
      <c r="L83" s="19">
        <f>F78-L78-L79</f>
        <v>0</v>
      </c>
      <c r="M83" s="19">
        <v>0</v>
      </c>
      <c r="N83" s="20">
        <v>0</v>
      </c>
    </row>
    <row r="84" spans="1:14" x14ac:dyDescent="0.25">
      <c r="A84" s="42">
        <v>14</v>
      </c>
      <c r="B84" s="45" t="s">
        <v>58</v>
      </c>
      <c r="C84" s="45" t="s">
        <v>61</v>
      </c>
      <c r="D84" s="45" t="s">
        <v>28</v>
      </c>
      <c r="E84" s="48">
        <f>F84+G84</f>
        <v>17000000</v>
      </c>
      <c r="F84" s="48">
        <v>17000000</v>
      </c>
      <c r="G84" s="48">
        <v>0</v>
      </c>
      <c r="H84" s="48">
        <v>0</v>
      </c>
      <c r="I84" s="45" t="s">
        <v>18</v>
      </c>
      <c r="J84" s="45"/>
      <c r="K84" s="10">
        <f t="shared" si="3"/>
        <v>17000000</v>
      </c>
      <c r="L84" s="10">
        <v>17000000</v>
      </c>
      <c r="M84" s="10">
        <v>0</v>
      </c>
      <c r="N84" s="11">
        <v>0</v>
      </c>
    </row>
    <row r="85" spans="1:14" x14ac:dyDescent="0.25">
      <c r="A85" s="43"/>
      <c r="B85" s="46"/>
      <c r="C85" s="46"/>
      <c r="D85" s="46"/>
      <c r="E85" s="49"/>
      <c r="F85" s="49"/>
      <c r="G85" s="49"/>
      <c r="H85" s="49"/>
      <c r="I85" s="51" t="s">
        <v>19</v>
      </c>
      <c r="J85" s="51"/>
      <c r="K85" s="13">
        <f t="shared" si="3"/>
        <v>0</v>
      </c>
      <c r="L85" s="13">
        <f>SUM(L86:L88)</f>
        <v>0</v>
      </c>
      <c r="M85" s="13">
        <v>0</v>
      </c>
      <c r="N85" s="18">
        <v>0</v>
      </c>
    </row>
    <row r="86" spans="1:14" x14ac:dyDescent="0.25">
      <c r="A86" s="43"/>
      <c r="B86" s="46"/>
      <c r="C86" s="46"/>
      <c r="D86" s="46"/>
      <c r="E86" s="49"/>
      <c r="F86" s="49"/>
      <c r="G86" s="49"/>
      <c r="H86" s="49"/>
      <c r="I86" s="15" t="s">
        <v>20</v>
      </c>
      <c r="J86" s="16" t="s">
        <v>50</v>
      </c>
      <c r="K86" s="17">
        <f t="shared" si="3"/>
        <v>0</v>
      </c>
      <c r="L86" s="17">
        <v>0</v>
      </c>
      <c r="M86" s="17">
        <v>0</v>
      </c>
      <c r="N86" s="18">
        <v>0</v>
      </c>
    </row>
    <row r="87" spans="1:14" x14ac:dyDescent="0.25">
      <c r="A87" s="43"/>
      <c r="B87" s="46"/>
      <c r="C87" s="46"/>
      <c r="D87" s="46"/>
      <c r="E87" s="49"/>
      <c r="F87" s="49"/>
      <c r="G87" s="49"/>
      <c r="H87" s="49"/>
      <c r="I87" s="15" t="s">
        <v>21</v>
      </c>
      <c r="J87" s="16" t="s">
        <v>57</v>
      </c>
      <c r="K87" s="17">
        <f t="shared" si="3"/>
        <v>0</v>
      </c>
      <c r="L87" s="17">
        <f>M87</f>
        <v>0</v>
      </c>
      <c r="M87" s="17">
        <v>0</v>
      </c>
      <c r="N87" s="18">
        <v>0</v>
      </c>
    </row>
    <row r="88" spans="1:14" x14ac:dyDescent="0.25">
      <c r="A88" s="43"/>
      <c r="B88" s="46"/>
      <c r="C88" s="46"/>
      <c r="D88" s="46"/>
      <c r="E88" s="49"/>
      <c r="F88" s="49"/>
      <c r="G88" s="49"/>
      <c r="H88" s="49"/>
      <c r="I88" s="15" t="s">
        <v>23</v>
      </c>
      <c r="J88" s="16" t="s">
        <v>56</v>
      </c>
      <c r="K88" s="17">
        <f t="shared" si="3"/>
        <v>0</v>
      </c>
      <c r="L88" s="17">
        <f>M88</f>
        <v>0</v>
      </c>
      <c r="M88" s="17">
        <v>0</v>
      </c>
      <c r="N88" s="18">
        <v>0</v>
      </c>
    </row>
    <row r="89" spans="1:14" ht="13.5" thickBot="1" x14ac:dyDescent="0.3">
      <c r="A89" s="44"/>
      <c r="B89" s="47"/>
      <c r="C89" s="47"/>
      <c r="D89" s="47"/>
      <c r="E89" s="50"/>
      <c r="F89" s="50"/>
      <c r="G89" s="50"/>
      <c r="H89" s="50"/>
      <c r="I89" s="52" t="s">
        <v>25</v>
      </c>
      <c r="J89" s="52"/>
      <c r="K89" s="19">
        <f t="shared" ref="K89" si="4">SUM(L89:N89)</f>
        <v>0</v>
      </c>
      <c r="L89" s="19">
        <f>F84-L84-L85</f>
        <v>0</v>
      </c>
      <c r="M89" s="19">
        <v>0</v>
      </c>
      <c r="N89" s="20">
        <v>0</v>
      </c>
    </row>
  </sheetData>
  <mergeCells count="164">
    <mergeCell ref="K2:N2"/>
    <mergeCell ref="A5:A10"/>
    <mergeCell ref="H5:H10"/>
    <mergeCell ref="G5:G10"/>
    <mergeCell ref="F5:F10"/>
    <mergeCell ref="E5:E10"/>
    <mergeCell ref="D5:D10"/>
    <mergeCell ref="C5:C10"/>
    <mergeCell ref="B5:B10"/>
    <mergeCell ref="A2:A3"/>
    <mergeCell ref="C2:C3"/>
    <mergeCell ref="B2:B3"/>
    <mergeCell ref="D2:D3"/>
    <mergeCell ref="E2:H2"/>
    <mergeCell ref="I2:I3"/>
    <mergeCell ref="I6:J6"/>
    <mergeCell ref="I10:J10"/>
    <mergeCell ref="I5:J5"/>
    <mergeCell ref="B11:B16"/>
    <mergeCell ref="C11:C16"/>
    <mergeCell ref="D11:D16"/>
    <mergeCell ref="E11:E16"/>
    <mergeCell ref="F11:F16"/>
    <mergeCell ref="G11:G16"/>
    <mergeCell ref="H11:H16"/>
    <mergeCell ref="I12:J12"/>
    <mergeCell ref="I16:J16"/>
    <mergeCell ref="I11:J11"/>
    <mergeCell ref="F23:F28"/>
    <mergeCell ref="G23:G28"/>
    <mergeCell ref="H23:H28"/>
    <mergeCell ref="A1:N1"/>
    <mergeCell ref="A41:A46"/>
    <mergeCell ref="B41:B46"/>
    <mergeCell ref="C41:C46"/>
    <mergeCell ref="D41:D46"/>
    <mergeCell ref="E41:E46"/>
    <mergeCell ref="F41:F46"/>
    <mergeCell ref="G41:G46"/>
    <mergeCell ref="H41:H46"/>
    <mergeCell ref="I46:J46"/>
    <mergeCell ref="I41:J41"/>
    <mergeCell ref="I42:J42"/>
    <mergeCell ref="I23:J23"/>
    <mergeCell ref="I24:J24"/>
    <mergeCell ref="I28:J28"/>
    <mergeCell ref="I17:J17"/>
    <mergeCell ref="I18:J18"/>
    <mergeCell ref="I22:J22"/>
    <mergeCell ref="A17:A22"/>
    <mergeCell ref="J2:J3"/>
    <mergeCell ref="A11:A16"/>
    <mergeCell ref="A78:A83"/>
    <mergeCell ref="B78:B83"/>
    <mergeCell ref="C78:C83"/>
    <mergeCell ref="D78:D83"/>
    <mergeCell ref="E78:E83"/>
    <mergeCell ref="F78:F83"/>
    <mergeCell ref="G78:G83"/>
    <mergeCell ref="H78:H83"/>
    <mergeCell ref="I78:J78"/>
    <mergeCell ref="I79:J79"/>
    <mergeCell ref="I83:J83"/>
    <mergeCell ref="I65:J65"/>
    <mergeCell ref="A60:A65"/>
    <mergeCell ref="B60:B65"/>
    <mergeCell ref="C60:C65"/>
    <mergeCell ref="D60:D65"/>
    <mergeCell ref="E60:E65"/>
    <mergeCell ref="F60:F65"/>
    <mergeCell ref="G60:G65"/>
    <mergeCell ref="H60:H65"/>
    <mergeCell ref="I60:J60"/>
    <mergeCell ref="I61:J61"/>
    <mergeCell ref="A72:A77"/>
    <mergeCell ref="B72:B77"/>
    <mergeCell ref="C72:C77"/>
    <mergeCell ref="D72:D77"/>
    <mergeCell ref="E72:E77"/>
    <mergeCell ref="F72:F77"/>
    <mergeCell ref="G72:G77"/>
    <mergeCell ref="H72:H77"/>
    <mergeCell ref="I72:J72"/>
    <mergeCell ref="I73:J73"/>
    <mergeCell ref="I77:J77"/>
    <mergeCell ref="B17:B22"/>
    <mergeCell ref="C17:C22"/>
    <mergeCell ref="D17:D22"/>
    <mergeCell ref="E17:E22"/>
    <mergeCell ref="F17:F22"/>
    <mergeCell ref="G17:G22"/>
    <mergeCell ref="H17:H22"/>
    <mergeCell ref="O23:O28"/>
    <mergeCell ref="A29:A34"/>
    <mergeCell ref="B29:B34"/>
    <mergeCell ref="C29:C34"/>
    <mergeCell ref="D29:D34"/>
    <mergeCell ref="E29:E34"/>
    <mergeCell ref="F29:F34"/>
    <mergeCell ref="G29:G34"/>
    <mergeCell ref="H29:H34"/>
    <mergeCell ref="I29:J29"/>
    <mergeCell ref="I30:J30"/>
    <mergeCell ref="I34:J34"/>
    <mergeCell ref="A23:A28"/>
    <mergeCell ref="B23:B28"/>
    <mergeCell ref="C23:C28"/>
    <mergeCell ref="D23:D28"/>
    <mergeCell ref="E23:E28"/>
    <mergeCell ref="A35:A40"/>
    <mergeCell ref="B35:B40"/>
    <mergeCell ref="C35:C40"/>
    <mergeCell ref="D35:D40"/>
    <mergeCell ref="E35:E40"/>
    <mergeCell ref="F35:F40"/>
    <mergeCell ref="G35:G40"/>
    <mergeCell ref="H35:H40"/>
    <mergeCell ref="I35:J35"/>
    <mergeCell ref="I36:J36"/>
    <mergeCell ref="I40:J40"/>
    <mergeCell ref="H47:H53"/>
    <mergeCell ref="I47:J47"/>
    <mergeCell ref="I48:J48"/>
    <mergeCell ref="I53:J53"/>
    <mergeCell ref="A54:A59"/>
    <mergeCell ref="B54:B59"/>
    <mergeCell ref="C54:C59"/>
    <mergeCell ref="D54:D59"/>
    <mergeCell ref="E54:E59"/>
    <mergeCell ref="F54:F59"/>
    <mergeCell ref="G54:G59"/>
    <mergeCell ref="H54:H59"/>
    <mergeCell ref="I54:J54"/>
    <mergeCell ref="I55:J55"/>
    <mergeCell ref="I59:J59"/>
    <mergeCell ref="A47:A53"/>
    <mergeCell ref="B47:B53"/>
    <mergeCell ref="C47:C53"/>
    <mergeCell ref="D47:D53"/>
    <mergeCell ref="E47:E53"/>
    <mergeCell ref="F47:F53"/>
    <mergeCell ref="G47:G53"/>
    <mergeCell ref="A66:A71"/>
    <mergeCell ref="B66:B71"/>
    <mergeCell ref="C66:C71"/>
    <mergeCell ref="D66:D71"/>
    <mergeCell ref="E66:E71"/>
    <mergeCell ref="F66:F71"/>
    <mergeCell ref="G66:G71"/>
    <mergeCell ref="H66:H71"/>
    <mergeCell ref="I66:J66"/>
    <mergeCell ref="I67:J67"/>
    <mergeCell ref="I71:J71"/>
    <mergeCell ref="A84:A89"/>
    <mergeCell ref="B84:B89"/>
    <mergeCell ref="C84:C89"/>
    <mergeCell ref="D84:D89"/>
    <mergeCell ref="E84:E89"/>
    <mergeCell ref="F84:F89"/>
    <mergeCell ref="G84:G89"/>
    <mergeCell ref="H84:H89"/>
    <mergeCell ref="I84:J84"/>
    <mergeCell ref="I85:J85"/>
    <mergeCell ref="I89:J89"/>
  </mergeCells>
  <pageMargins left="0.25" right="0.25" top="0.75" bottom="0.75" header="0.3" footer="0.3"/>
  <pageSetup paperSize="9" scale="72" fitToHeight="0" orientation="landscape" r:id="rId1"/>
  <rowBreaks count="1" manualBreakCount="1">
    <brk id="46" max="13" man="1"/>
  </rowBreaks>
  <colBreaks count="1" manualBreakCount="1">
    <brk id="14" max="8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F08521918D95C4B8DFF1BAA89E9840E" ma:contentTypeVersion="5" ma:contentTypeDescription="Kurkite naują dokumentą." ma:contentTypeScope="" ma:versionID="36cdd4b6a91405f72507c8766f0d4afb">
  <xsd:schema xmlns:xsd="http://www.w3.org/2001/XMLSchema" xmlns:xs="http://www.w3.org/2001/XMLSchema" xmlns:p="http://schemas.microsoft.com/office/2006/metadata/properties" xmlns:ns3="d4cc1435-a714-4eed-9fab-58241c6cfcb7" xmlns:ns4="5f3e1faa-5d1a-4850-a3d3-9dc9a004f57b" targetNamespace="http://schemas.microsoft.com/office/2006/metadata/properties" ma:root="true" ma:fieldsID="a2d6b0d83f6134e7b8334c6010f09adb" ns3:_="" ns4:_="">
    <xsd:import namespace="d4cc1435-a714-4eed-9fab-58241c6cfcb7"/>
    <xsd:import namespace="5f3e1faa-5d1a-4850-a3d3-9dc9a004f5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435-a714-4eed-9fab-58241c6cf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e1faa-5d1a-4850-a3d3-9dc9a004f5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BD62C-A4BA-4586-8C79-EABA2F42B34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f3e1faa-5d1a-4850-a3d3-9dc9a004f57b"/>
    <ds:schemaRef ds:uri="d4cc1435-a714-4eed-9fab-58241c6cfcb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65A3D5-5636-4B62-A755-7565DC52E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c1435-a714-4eed-9fab-58241c6cfcb7"/>
    <ds:schemaRef ds:uri="5f3e1faa-5d1a-4850-a3d3-9dc9a004f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88D61-2CF0-4D23-B87D-C61B0D8B1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2019_03</vt:lpstr>
      <vt:lpstr>'2019_03'!Print_Area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Kvietimu teikti paraiskas_projektu sarasu_finansavimo sutarciu planas</dc:title>
  <dc:subject/>
  <dc:creator>Author</dc:creator>
  <cp:keywords/>
  <dc:description/>
  <cp:lastModifiedBy>Lina Dagilė</cp:lastModifiedBy>
  <cp:revision/>
  <cp:lastPrinted>2019-08-01T12:48:39Z</cp:lastPrinted>
  <dcterms:created xsi:type="dcterms:W3CDTF">2016-01-15T20:13:45Z</dcterms:created>
  <dcterms:modified xsi:type="dcterms:W3CDTF">2019-08-08T11:19:52Z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0x0101002F08521918D95C4B8DFF1BAA89E9840E</vt:lpwstr>
  </property>
</Properties>
</file>