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700" windowWidth="20490" windowHeight="4245"/>
  </bookViews>
  <sheets>
    <sheet name="2019 m. plano įgyvendinimas" sheetId="1" r:id="rId1"/>
    <sheet name="Apibendrinimas" sheetId="2" r:id="rId2"/>
  </sheets>
  <definedNames>
    <definedName name="_xlnm._FilterDatabase" localSheetId="0" hidden="1">'2019 m. plano įgyvendinimas'!$A$4:$AA$216</definedName>
    <definedName name="_xlnm.Print_Area" localSheetId="0">'2019 m. plano įgyvendinimas'!$A$1:$S$222</definedName>
  </definedNames>
  <calcPr calcId="145621"/>
</workbook>
</file>

<file path=xl/calcChain.xml><?xml version="1.0" encoding="utf-8"?>
<calcChain xmlns="http://schemas.openxmlformats.org/spreadsheetml/2006/main">
  <c r="D35" i="2" l="1"/>
  <c r="D34" i="2"/>
  <c r="D33" i="2"/>
  <c r="D32" i="2" l="1"/>
  <c r="D31" i="2"/>
  <c r="D30" i="2"/>
  <c r="D29" i="2"/>
  <c r="D28" i="2"/>
  <c r="D27" i="2"/>
  <c r="D26" i="2"/>
  <c r="D25" i="2"/>
  <c r="D24" i="2"/>
  <c r="D23" i="2"/>
  <c r="D22" i="2"/>
  <c r="D21" i="2"/>
  <c r="D20" i="2"/>
  <c r="D19" i="2"/>
  <c r="D18" i="2"/>
  <c r="D17" i="2"/>
  <c r="D12" i="2"/>
  <c r="D11" i="2"/>
  <c r="D10" i="2"/>
  <c r="D9" i="2"/>
  <c r="D8" i="2"/>
  <c r="D7" i="2"/>
  <c r="D6" i="2"/>
  <c r="D5" i="2"/>
  <c r="D4" i="2"/>
  <c r="D3" i="2"/>
  <c r="D2" i="2"/>
  <c r="V216" i="1"/>
  <c r="K79" i="1" l="1"/>
  <c r="F17" i="2" l="1"/>
  <c r="F18" i="2"/>
  <c r="F19" i="2"/>
  <c r="F20" i="2"/>
  <c r="F21" i="2"/>
  <c r="F22" i="2"/>
  <c r="F23" i="2"/>
  <c r="F24" i="2"/>
  <c r="F25" i="2"/>
  <c r="F26" i="2"/>
  <c r="F27" i="2"/>
  <c r="F28" i="2"/>
  <c r="F29" i="2"/>
  <c r="F30" i="2"/>
  <c r="F31" i="2"/>
  <c r="F32" i="2"/>
  <c r="F33" i="2"/>
  <c r="F34" i="2"/>
  <c r="A12" i="2" l="1"/>
  <c r="W119" i="1" l="1"/>
  <c r="W45" i="1"/>
  <c r="G29" i="2" l="1"/>
  <c r="W70" i="1"/>
  <c r="W99" i="1"/>
  <c r="W85" i="1"/>
  <c r="W173" i="1"/>
  <c r="W63" i="1"/>
  <c r="G27" i="2" l="1"/>
  <c r="G33" i="2"/>
  <c r="W136" i="1"/>
  <c r="W130" i="1"/>
  <c r="W123" i="1"/>
  <c r="W113" i="1"/>
  <c r="W102" i="1"/>
  <c r="W37" i="1"/>
  <c r="G24" i="2" l="1"/>
  <c r="W80" i="1"/>
  <c r="X173" i="1"/>
  <c r="X136" i="1"/>
  <c r="X130" i="1"/>
  <c r="X123" i="1"/>
  <c r="X119" i="1"/>
  <c r="X113" i="1"/>
  <c r="X99" i="1"/>
  <c r="X102" i="1"/>
  <c r="X91" i="1"/>
  <c r="X85" i="1"/>
  <c r="X70" i="1"/>
  <c r="X63" i="1"/>
  <c r="X45" i="1"/>
  <c r="X37" i="1"/>
  <c r="W139" i="1"/>
  <c r="W98" i="1"/>
  <c r="X98" i="1" s="1"/>
  <c r="W38" i="1"/>
  <c r="G31" i="2" l="1"/>
  <c r="X80" i="1"/>
  <c r="G35" i="2"/>
  <c r="X38" i="1"/>
  <c r="X139" i="1"/>
  <c r="W209" i="1"/>
  <c r="W202" i="1"/>
  <c r="W147" i="1"/>
  <c r="W54" i="1"/>
  <c r="G25" i="2" l="1"/>
  <c r="X54" i="1"/>
  <c r="X202" i="1"/>
  <c r="G12" i="2"/>
  <c r="X209" i="1"/>
  <c r="X147" i="1"/>
  <c r="W207" i="1"/>
  <c r="X207" i="1" s="1"/>
  <c r="W192" i="1"/>
  <c r="W151" i="1"/>
  <c r="X151" i="1" s="1"/>
  <c r="W74" i="1"/>
  <c r="G20" i="2" l="1"/>
  <c r="X74" i="1"/>
  <c r="X192" i="1"/>
  <c r="G11" i="2"/>
  <c r="W145" i="1"/>
  <c r="X145" i="1" s="1"/>
  <c r="W117" i="1"/>
  <c r="X117" i="1" s="1"/>
  <c r="W108" i="1"/>
  <c r="X108" i="1" s="1"/>
  <c r="W107" i="1"/>
  <c r="X107" i="1" s="1"/>
  <c r="W61" i="1"/>
  <c r="G30" i="2" l="1"/>
  <c r="X61" i="1"/>
  <c r="W196" i="1"/>
  <c r="W168" i="1"/>
  <c r="X168" i="1" s="1"/>
  <c r="W162" i="1"/>
  <c r="X162" i="1" s="1"/>
  <c r="U32" i="1"/>
  <c r="W32" i="1" s="1"/>
  <c r="G28" i="2" l="1"/>
  <c r="X32" i="1"/>
  <c r="X196" i="1"/>
  <c r="G10" i="2"/>
  <c r="W165" i="1"/>
  <c r="W79" i="1"/>
  <c r="G23" i="2" l="1"/>
  <c r="X79" i="1"/>
  <c r="G8" i="2"/>
  <c r="X165" i="1"/>
  <c r="W19" i="1"/>
  <c r="X19" i="1" s="1"/>
  <c r="W13" i="1"/>
  <c r="W5" i="1"/>
  <c r="G19" i="2" l="1"/>
  <c r="X13" i="1"/>
  <c r="X5" i="1"/>
  <c r="W72" i="1"/>
  <c r="G34" i="2" l="1"/>
  <c r="X72" i="1"/>
  <c r="W178" i="1"/>
  <c r="X178" i="1" s="1"/>
  <c r="W110" i="1"/>
  <c r="W105" i="1"/>
  <c r="W82" i="1"/>
  <c r="G26" i="2" l="1"/>
  <c r="X82" i="1"/>
  <c r="G5" i="2"/>
  <c r="X110" i="1"/>
  <c r="X105" i="1"/>
  <c r="W191" i="1"/>
  <c r="X191" i="1" s="1"/>
  <c r="W182" i="1"/>
  <c r="X182" i="1" s="1"/>
  <c r="W106" i="1"/>
  <c r="X106" i="1" s="1"/>
  <c r="W89" i="1"/>
  <c r="X89" i="1" s="1"/>
  <c r="W58" i="1"/>
  <c r="G32" i="2" l="1"/>
  <c r="X58" i="1"/>
  <c r="G4" i="2"/>
  <c r="G3" i="2"/>
  <c r="W176" i="1"/>
  <c r="X176" i="1" s="1"/>
  <c r="W27" i="1"/>
  <c r="G22" i="2" l="1"/>
  <c r="X27" i="1"/>
  <c r="G2" i="2"/>
  <c r="W186" i="1"/>
  <c r="G18" i="2" s="1"/>
  <c r="X186" i="1" l="1"/>
  <c r="W159" i="1"/>
  <c r="X159" i="1" s="1"/>
  <c r="W156" i="1"/>
  <c r="X156" i="1" s="1"/>
  <c r="W154" i="1"/>
  <c r="X154" i="1" s="1"/>
  <c r="W152" i="1"/>
  <c r="W140" i="1"/>
  <c r="G21" i="2" l="1"/>
  <c r="X140" i="1"/>
  <c r="G6" i="2"/>
  <c r="X152" i="1"/>
  <c r="G7" i="2"/>
  <c r="W170" i="1"/>
  <c r="G17" i="2" s="1"/>
  <c r="W216" i="1" l="1"/>
  <c r="G9" i="2"/>
  <c r="X170" i="1"/>
  <c r="N39" i="1"/>
  <c r="T216" i="1" l="1"/>
  <c r="X216" i="1" s="1"/>
  <c r="U216" i="1"/>
  <c r="F12" i="2" l="1"/>
  <c r="F11" i="2"/>
  <c r="F10" i="2"/>
  <c r="F6" i="2"/>
  <c r="F5" i="2"/>
  <c r="F2" i="2"/>
  <c r="K153" i="1" l="1"/>
  <c r="M187" i="1" l="1"/>
  <c r="K194" i="1"/>
  <c r="M184" i="1"/>
  <c r="M183" i="1"/>
  <c r="M182" i="1"/>
  <c r="L173" i="1"/>
  <c r="L175" i="1"/>
  <c r="L174" i="1"/>
  <c r="K168" i="1"/>
  <c r="L168" i="1" s="1"/>
  <c r="L163" i="1"/>
  <c r="K163" i="1"/>
  <c r="M163" i="1"/>
  <c r="M111" i="1"/>
  <c r="M106" i="1"/>
  <c r="L106" i="1"/>
  <c r="K106" i="1"/>
  <c r="K107" i="1" s="1"/>
  <c r="M102" i="1"/>
  <c r="M89" i="1"/>
  <c r="M88" i="1"/>
  <c r="K169" i="1" l="1"/>
  <c r="L169" i="1" s="1"/>
  <c r="A11" i="2"/>
  <c r="A10" i="2"/>
  <c r="A9" i="2"/>
  <c r="A8" i="2"/>
  <c r="A7" i="2"/>
  <c r="A6" i="2"/>
  <c r="A4" i="2"/>
  <c r="A3" i="2"/>
  <c r="A2" i="2"/>
  <c r="K35" i="1" l="1"/>
  <c r="M39" i="1" l="1"/>
  <c r="K161" i="1" l="1"/>
  <c r="K160" i="1"/>
  <c r="K159" i="1"/>
  <c r="K155" i="1"/>
  <c r="K154" i="1"/>
  <c r="L183" i="1" l="1"/>
  <c r="K183" i="1"/>
  <c r="L182" i="1"/>
  <c r="K182" i="1"/>
  <c r="K176" i="1"/>
  <c r="K175" i="1"/>
  <c r="K174" i="1"/>
  <c r="K173" i="1"/>
  <c r="K156" i="1"/>
  <c r="K146" i="1"/>
  <c r="L145" i="1"/>
  <c r="K143" i="1"/>
  <c r="K140" i="1"/>
  <c r="K121" i="1"/>
  <c r="L118" i="1"/>
  <c r="K118" i="1"/>
  <c r="K108" i="1"/>
  <c r="D13" i="2" l="1"/>
  <c r="D14" i="2" s="1"/>
  <c r="D36" i="2"/>
  <c r="C13" i="2"/>
  <c r="C14" i="2" s="1"/>
  <c r="E14" i="2" l="1"/>
  <c r="E13" i="2"/>
  <c r="D1" i="2"/>
  <c r="C16" i="2"/>
  <c r="E18" i="2"/>
  <c r="E19" i="2"/>
  <c r="E20" i="2"/>
  <c r="E21" i="2"/>
  <c r="E22" i="2"/>
  <c r="E23" i="2"/>
  <c r="E24" i="2"/>
  <c r="E25" i="2"/>
  <c r="E26" i="2"/>
  <c r="E27" i="2"/>
  <c r="E28" i="2"/>
  <c r="E29" i="2"/>
  <c r="E30" i="2"/>
  <c r="E31" i="2"/>
  <c r="E32" i="2"/>
  <c r="E33" i="2"/>
  <c r="E34" i="2"/>
  <c r="E35" i="2"/>
  <c r="E17" i="2"/>
  <c r="E16" i="2"/>
  <c r="E3" i="2"/>
  <c r="E4" i="2"/>
  <c r="E5" i="2"/>
  <c r="E6" i="2"/>
  <c r="E7" i="2"/>
  <c r="E8" i="2"/>
  <c r="E9" i="2"/>
  <c r="E10" i="2"/>
  <c r="E11" i="2"/>
  <c r="E12" i="2"/>
  <c r="E2" i="2"/>
  <c r="C36" i="2"/>
  <c r="E36" i="2" s="1"/>
  <c r="B36" i="2"/>
  <c r="F35" i="2"/>
  <c r="F7" i="2"/>
  <c r="F8" i="2"/>
  <c r="H34" i="2" l="1"/>
  <c r="G36" i="2"/>
  <c r="H35" i="2"/>
  <c r="F36" i="2"/>
  <c r="H25" i="2"/>
  <c r="H26" i="2"/>
  <c r="H24" i="2"/>
  <c r="H22" i="2"/>
  <c r="H23" i="2"/>
  <c r="H21" i="2"/>
  <c r="H27" i="2"/>
  <c r="H33" i="2"/>
  <c r="H32" i="2"/>
  <c r="H29" i="2"/>
  <c r="H31" i="2"/>
  <c r="H20" i="2"/>
  <c r="H19" i="2"/>
  <c r="H30" i="2"/>
  <c r="H28" i="2"/>
  <c r="H17" i="2"/>
  <c r="H18" i="2"/>
  <c r="B13" i="2"/>
  <c r="B14" i="2" s="1"/>
  <c r="F9" i="2"/>
  <c r="F4" i="2"/>
  <c r="F3" i="2"/>
  <c r="H36" i="2" l="1"/>
  <c r="G13" i="2"/>
  <c r="G14" i="2" s="1"/>
  <c r="F13" i="2"/>
  <c r="H11" i="2"/>
  <c r="H10" i="2"/>
  <c r="H12" i="2"/>
  <c r="H9" i="2"/>
  <c r="H8" i="2"/>
  <c r="H7" i="2"/>
  <c r="H4" i="2"/>
  <c r="H6" i="2"/>
  <c r="H3" i="2"/>
  <c r="H5" i="2"/>
  <c r="H2" i="2"/>
  <c r="F14" i="2" l="1"/>
  <c r="H14" i="2" s="1"/>
  <c r="H13" i="2"/>
  <c r="S216" i="1" l="1"/>
  <c r="R216" i="1"/>
</calcChain>
</file>

<file path=xl/sharedStrings.xml><?xml version="1.0" encoding="utf-8"?>
<sst xmlns="http://schemas.openxmlformats.org/spreadsheetml/2006/main" count="2021" uniqueCount="1381">
  <si>
    <t>Komunikacijos tema</t>
  </si>
  <si>
    <t>Institu-
cija</t>
  </si>
  <si>
    <t>Tikslinė auditorija</t>
  </si>
  <si>
    <t>Komunikacijos kampanijos rodikliai</t>
  </si>
  <si>
    <t>Rodiklio aprašymas</t>
  </si>
  <si>
    <t>Matavimo vienetas</t>
  </si>
  <si>
    <t xml:space="preserve">Skėtinė tema, jungianti visas komunikacijos kampanijas </t>
  </si>
  <si>
    <t>FM</t>
  </si>
  <si>
    <t xml:space="preserve">1. Veiksmų programos įgyvendinimo eigos ir finansavimo galimybių komunikacijos kampanija
</t>
  </si>
  <si>
    <t>Visuomenė</t>
  </si>
  <si>
    <t xml:space="preserve">FM
</t>
  </si>
  <si>
    <t>3. 2014–2020 m. ES fondų investicijų komunikacijos strategijos valdymas</t>
  </si>
  <si>
    <t>ES investicijas administruojančios institucijos</t>
  </si>
  <si>
    <t>Proc.</t>
  </si>
  <si>
    <t>SM</t>
  </si>
  <si>
    <t>CPVA</t>
  </si>
  <si>
    <t>LMT</t>
  </si>
  <si>
    <t>ESFA</t>
  </si>
  <si>
    <t xml:space="preserve">Proc. </t>
  </si>
  <si>
    <t>VRM</t>
  </si>
  <si>
    <t>SADM</t>
  </si>
  <si>
    <t>LVPA</t>
  </si>
  <si>
    <t>INVEGA</t>
  </si>
  <si>
    <t>APVA</t>
  </si>
  <si>
    <t>MITA</t>
  </si>
  <si>
    <t>VIPA</t>
  </si>
  <si>
    <t>KM</t>
  </si>
  <si>
    <t xml:space="preserve">PAŽANGI LIETUVA </t>
  </si>
  <si>
    <t>VERSLI LIETUVA</t>
  </si>
  <si>
    <t>2. Kodėl turėčiau eksportuoti</t>
  </si>
  <si>
    <t>1. Skatinti MVĮ suprasti ir vertinti savo galimybes prekiauti su užsieniu.</t>
  </si>
  <si>
    <t xml:space="preserve">KVALIFIKUOTA LIETUVA </t>
  </si>
  <si>
    <t xml:space="preserve">1. Mokymasis visą gyvenimą </t>
  </si>
  <si>
    <t xml:space="preserve">AUGANTI LIETUVA </t>
  </si>
  <si>
    <t>1. Moderni švietimo sistema</t>
  </si>
  <si>
    <t xml:space="preserve">1. Galimybės augantiems </t>
  </si>
  <si>
    <t>TOLYDI LIETUVA</t>
  </si>
  <si>
    <t xml:space="preserve">1. Integruojanti infrastruktūra </t>
  </si>
  <si>
    <t>2. Socialinė įtrauktis ir paslaugų prieinamumas (vienodos galimybės visoms socialinėms grupėms)</t>
  </si>
  <si>
    <t>1. Skatinti suvokimą, kad svarbiausia yra darbuotojo kvalifikacija ir kompetencija, o ne asmeninė praeitis.</t>
  </si>
  <si>
    <t>1. Skatinti suvokimą, kad prašyti pagalbos yra normalu ir sveikintina.
2. Informuoti apie galimybes kreiptis pagalbos.</t>
  </si>
  <si>
    <t xml:space="preserve"> SADM</t>
  </si>
  <si>
    <t>SVEIKA LIETUVA</t>
  </si>
  <si>
    <t>SAM</t>
  </si>
  <si>
    <t>TVARI LIETUVA</t>
  </si>
  <si>
    <t>AM</t>
  </si>
  <si>
    <t>2. Tvarus energijos vartojimas (susisiekimas, transportas, energetika, būstas)</t>
  </si>
  <si>
    <t>EM</t>
  </si>
  <si>
    <t xml:space="preserve">KURIANTI LIETUVA </t>
  </si>
  <si>
    <t>1. Aktyvus kultūros paslaugų ir produktų vartojimas (populiarumas ir galimybės kaime ir mieste)</t>
  </si>
  <si>
    <t xml:space="preserve">AKTYVI (PILIETIŠKA) LIETUVA </t>
  </si>
  <si>
    <t xml:space="preserve">1. Skatinti gyventojus dalyvauti savanoriškoje ir bendruomeninėje veikloje.
2. Skatinti finansiškai ir iniciatyvomis prisidėti prie vietos bendruomenių socialinių problemų sprendimo.
3. Skatinti aktyviai kurtis bendruomenes miestuose, burtis į asociacijas.
4. Diegti suvokimą, kad bendruomenė gali svariai prisidėti sprendžiant bendruomenės socialines problemas. 
</t>
  </si>
  <si>
    <t>EFEKTYVI LIETUVA</t>
  </si>
  <si>
    <t xml:space="preserve">Proc.
</t>
  </si>
  <si>
    <t>1. Aiškiai pateikti pareiškėjams informaciją.</t>
  </si>
  <si>
    <t xml:space="preserve">1. Aiškiai pateikti potencialiems pareiškėjams informaciją.
</t>
  </si>
  <si>
    <t xml:space="preserve">Proc.
</t>
  </si>
  <si>
    <t>1. Skatinti įmones taupyti išteklius</t>
  </si>
  <si>
    <t>Įmonės</t>
  </si>
  <si>
    <t>4. Pareiškėjų informavimas</t>
  </si>
  <si>
    <t>6. Pareiškėjų informavimas</t>
  </si>
  <si>
    <t>7. Pareiškėjų ir projektų vykdytojų informavimas</t>
  </si>
  <si>
    <t>9. Vidaus reikalų ministerijos informavimo veiklos</t>
  </si>
  <si>
    <t>12. Pareiškėjų informavimas</t>
  </si>
  <si>
    <t>13. Pareiškėjų ir projektų vykdytojų informavimas</t>
  </si>
  <si>
    <t>14. Pareiškėjų informavimas</t>
  </si>
  <si>
    <t>15. Grąžinamosios subsidijos pareiškėjų ir projektų vykdytojų informavimas</t>
  </si>
  <si>
    <t>16. Pareiškėjų informavimas</t>
  </si>
  <si>
    <t xml:space="preserve">Įmonės; pastatų administravimo įmonės; visuomenė.
</t>
  </si>
  <si>
    <t xml:space="preserve">Proc.
</t>
  </si>
  <si>
    <t xml:space="preserve">48,2 (2015 m. gruodis)
</t>
  </si>
  <si>
    <t>Komunikacijos kryptis</t>
  </si>
  <si>
    <t>Komunikacijos kampanijos tikslai</t>
  </si>
  <si>
    <t>Pradinė reikšmė ir jos nustatymo metai</t>
  </si>
  <si>
    <t>Siektina reikšmė ir jos pasiekimo metai</t>
  </si>
  <si>
    <t>2. Pareiškėjų, projektų vykdytojų bendruomenės stiprinimo komunikacijos kampanija</t>
  </si>
  <si>
    <t>Savivaldybių administracijos; valstybės institucijos ir įstaigos</t>
  </si>
  <si>
    <t>CPVA administruojamų priemonių pareiškėjai ir projektų vykdytojai; ES investicijas administruojančios institucijos</t>
  </si>
  <si>
    <t>11. Potencialių pareiškėjų ir projektų vykdytojų informavimas</t>
  </si>
  <si>
    <t xml:space="preserve">1. Aiškiai pateikti potencialiems pareiškėjams informaciją.
2. Aiškiai pateikti projektų vykdytojams informaciją.
</t>
  </si>
  <si>
    <t>Viešųjų projektų teikėjai (universitetai, valstybės pastatų valdytojai, gatvių apšvietimo įmonės); konsultavimo įmonės</t>
  </si>
  <si>
    <t>17. Informavimas apie 2014–2020 m. ES investicijas sveikatos apsaugos sektoriuje</t>
  </si>
  <si>
    <t>Potencialūs pareiškėjai</t>
  </si>
  <si>
    <t>SVV didžiuosiuose miestuose ir regionuose</t>
  </si>
  <si>
    <t>Mokslininkai, tyrėjai,  studentai, mokslo ir studijų institucijų sprendimų priėmėjai</t>
  </si>
  <si>
    <t>MVĮ (ypač regioninės)</t>
  </si>
  <si>
    <t>1. Formuoti suvokimą, kad lietuviškas SVV kuriamas produktas gali būti įdomus užsienio rinkose.</t>
  </si>
  <si>
    <t>Įmonės; darbdaviai</t>
  </si>
  <si>
    <t>Visuomenė (25–64 m. amžiaus gyventojai)</t>
  </si>
  <si>
    <t xml:space="preserve">1. Skatinti įmones prisidėti prie darbuotojų mokymo.
</t>
  </si>
  <si>
    <t>Tėvai, pedagogai, mokyklų administracijos, savivaldybės</t>
  </si>
  <si>
    <t>2. Galimybės augantiems (kompetencijų ir patirties krepšelis – stažuotės, praktika, mokslinė praktika, kt.)</t>
  </si>
  <si>
    <t xml:space="preserve">Mokiniai nuo 14 m., studentai, švietimo įstaigos, darbdaviai
</t>
  </si>
  <si>
    <t xml:space="preserve">Darbdaviai, visuomenė
</t>
  </si>
  <si>
    <t xml:space="preserve">Visuomenė, verslas (įmonės, darbdaviai)
</t>
  </si>
  <si>
    <t>1. Skatinti vyresnio amžiaus asmenų suvokimą, kad savanorystė ar bendruomenės veikla yra naudinga jiems patiems ir kartu gali prisidėti prie visos visuomenės gerovės kūrimo.</t>
  </si>
  <si>
    <t>1. Aplinkosauginė kultūra ir sąmoningumas (šiukšlių rūšiavimas, pagarba aplinkai)</t>
  </si>
  <si>
    <t xml:space="preserve">1. Skatinti pramonės įmones mažinti energijos vartojimo intensyvumą ir efektyviau vartoti energiją.
2. Skatinti įmones diegti ekoinovacijas.
3. Skatinti suvokimą, kad aplinkosaugos standartus diegianti įmonė yra konkurenciškai pranašesnė. 
</t>
  </si>
  <si>
    <t xml:space="preserve">Verslo subjektai: 
1) pramonės, gamybos įmonės;
2) įmonės.
</t>
  </si>
  <si>
    <t>1. Skatinti įmones taikyti mažaatliekes technologijas, naudoti mažakiekes pakuotes.
2. Skatinti pramonės įmones gamybos, paslaugų procesuose naudotis technologijomis, mažinančiomis taršą, savo veikloje taikyti ekologinius sprendimus.</t>
  </si>
  <si>
    <t xml:space="preserve">Visuomenė. Daugiau dėmesio bus skiriama abiejų lyčių 15–29 m. jaunimui. </t>
  </si>
  <si>
    <t>1.2. Gyventojų, kurie yra girdėję apie ES investicijas Lietuvai, dalis.</t>
  </si>
  <si>
    <t>1.3. Gyventojų, kuriems pakanka informacijos apie ES investicijas Lietuvai, dalis.</t>
  </si>
  <si>
    <t>65 (2015 m. lapkritis)</t>
  </si>
  <si>
    <r>
      <t xml:space="preserve">1.1. ES fondų svetainėje apsilankiusių unikalių lankytojų vidutinis skaičius per metus.
</t>
    </r>
    <r>
      <rPr>
        <sz val="12"/>
        <color rgb="FFFF0000"/>
        <rFont val="Times New Roman"/>
        <family val="1"/>
        <charset val="186"/>
      </rPr>
      <t/>
    </r>
  </si>
  <si>
    <t xml:space="preserve">145 817 (2015 m.)
</t>
  </si>
  <si>
    <t>47 (2015 m. lapkritis)</t>
  </si>
  <si>
    <t xml:space="preserve">2.1. Gyventojų, kurie asmeniškai pajuto ES investicijų naudą, dalis. </t>
  </si>
  <si>
    <t xml:space="preserve">3.1. Gyventojų, teigiančių, kad ES investicijos padeda siekti teigiamų socialinių ir ekonominių pokyčių šalyje, dalis.  </t>
  </si>
  <si>
    <t xml:space="preserve">3.2. Gyventojų, teigiančių, kad ES investicijos prisideda prie gyventojų gyvenimo kokybės gerinimo, dalis.
</t>
  </si>
  <si>
    <t xml:space="preserve">3.3. Gyventojų, kurie pritaria nuostatai, kad ES struktūrinių fondų lėšos yra investicijos į didžiausią pridėtinę vertę kuriančias sritis, dalis.
</t>
  </si>
  <si>
    <t xml:space="preserve">1.2. Potencialių pareiškėjų, kurie pritaria, kad ES investicijos valdomos profesionaliai, dalis. </t>
  </si>
  <si>
    <t>2.1. Potencialių pareiškėjų, kuriuos tenkina turima informacija, dalis.</t>
  </si>
  <si>
    <t>2.2. Potencialių pareiškėjų, kurie žino ES struktūrinių fondų svetainę www.esinvesticijos.lt kaip pagrindinę svetainę informacijai apie ES investicijas gauti, dalis.</t>
  </si>
  <si>
    <t>36,6 (2015 m. lapkritis)</t>
  </si>
  <si>
    <t xml:space="preserve">3.1. Valstybinio ar regioninio planavimo projektų vykdytojų, kurie pritaria nuostatai, kad visuomenės ir (ar) bendruomenės įtraukimas į viešą projektų aptarimą palengvins projektų įgyvendinimą, sutaupys laiko, dalis. </t>
  </si>
  <si>
    <t xml:space="preserve">1.1. Projektų vykdytojų, kurie pritaria nuostatai, kad įgyvendinančiosios institucijos – partneriai, o ne kontroliuojančiosios institucijos, dalis.
</t>
  </si>
  <si>
    <t xml:space="preserve">Proc.
</t>
  </si>
  <si>
    <t>1.2. Lietuvos gyventojų apklausa.</t>
  </si>
  <si>
    <t>Vnt.</t>
  </si>
  <si>
    <t>Mėn.</t>
  </si>
  <si>
    <t xml:space="preserve">Mėn.
</t>
  </si>
  <si>
    <t>1.3. Potencialių pareiškėjų nuomonės tyrimas.</t>
  </si>
  <si>
    <t>1.4. Projektų vykdytojų nuomonės tyrimas.</t>
  </si>
  <si>
    <t>1.6. Komunikacijos strategijos įgyvendinimo efektyvumo vertinimas.</t>
  </si>
  <si>
    <t xml:space="preserve">1.1. Žiniasklaidos stebėsenos paslaugos.
</t>
  </si>
  <si>
    <t>1.7. Gebėjimų stiprinimo mokymai.</t>
  </si>
  <si>
    <t>1.8. Svetainės www.esinvesticijos.lt plėtros ir palaikymo paslaugos.</t>
  </si>
  <si>
    <t>75 (2015 m. gruodis)</t>
  </si>
  <si>
    <t xml:space="preserve">Proc.
</t>
  </si>
  <si>
    <t xml:space="preserve">Proc.
</t>
  </si>
  <si>
    <t>1.2. Potencialių pareiškėjų, kurie žino svetainę www.esinvesticijos.lt kaip pagrindinę svetainę informacijai apie ES investicijas gauti, dalis (bendras rodiklis visoms institucijoms).</t>
  </si>
  <si>
    <t>45 (2018 m.)</t>
  </si>
  <si>
    <t>1.3. Potencialių pareiškėjų, kurie pagrindinę informaciją apie ES investicijas randa svetainėje www.esinvesticijos.lt, dalis (bendras rodiklis visoms institucijoms).</t>
  </si>
  <si>
    <t xml:space="preserve">65 (2018 m.) </t>
  </si>
  <si>
    <t>59,4 (2015 m. lapkritis)</t>
  </si>
  <si>
    <t xml:space="preserve">2.1. Potencialių pareiškėjų, kurie pritaria nuostatai, kad ES investicijos valdomos profesionaliai, dalis (bendras rodiklis visoms institucijoms). </t>
  </si>
  <si>
    <t xml:space="preserve">69,7 (2015 m. lapkritis) </t>
  </si>
  <si>
    <t>75 (2018 m.)</t>
  </si>
  <si>
    <t>2.2. Potencialių pareiškėjų, kurie ES investicijų administravimą vertina kaip skaidrų, dalis (bendras rodiklis visoms institucijoms).</t>
  </si>
  <si>
    <t>65 (2018 m.)</t>
  </si>
  <si>
    <t>54,5 (2015 m. lapkritis)</t>
  </si>
  <si>
    <t xml:space="preserve">1.1. Potencialių pareiškėjų, kuriuos tenkina turima informacija, dalis (bendras rodiklis visoms institucijoms).
</t>
  </si>
  <si>
    <t>3.2. Projektų vykdytojų, kurie pritaria, kad institucijų profesionalumas, skaidrumas priimant sprendimus nuolat auga, dalis.</t>
  </si>
  <si>
    <t xml:space="preserve">Proc.
</t>
  </si>
  <si>
    <t>8. Pareiškėjų ir projektų vykdytojų informavimas</t>
  </si>
  <si>
    <t>73,9 (2015 m. lapkritis)</t>
  </si>
  <si>
    <t xml:space="preserve">4.1. Planavimo (regioninio ar valstybinio) projektų vykdytojų, kurie vykdo išankstines konsultacijas su projekto tikslinėmis auditorijomis, dalis. </t>
  </si>
  <si>
    <t xml:space="preserve">Proc.
</t>
  </si>
  <si>
    <t>72 (2015 m.)</t>
  </si>
  <si>
    <t xml:space="preserve">Proc.
</t>
  </si>
  <si>
    <t xml:space="preserve">62 (2015 m.)
</t>
  </si>
  <si>
    <t>22 (2015 m.)</t>
  </si>
  <si>
    <t>3.1. Projektų vykdytojų, vertinančių įgyvendinančiąją instituciją kaip partnerę, dalis.</t>
  </si>
  <si>
    <t xml:space="preserve">1.2. Potencialių pareiškėjų (privačių įmonių), kurie pritaria nuostatai, kad yra teikiamos investicijos, o ne parama, dalis. 
</t>
  </si>
  <si>
    <t xml:space="preserve">Proc. 
</t>
  </si>
  <si>
    <t>72,3 (2015 m. lapkritis)</t>
  </si>
  <si>
    <t xml:space="preserve">1.1. Potencialių pareiškėjų, kuriuos tenkina turima informacija, dalis.
                             </t>
  </si>
  <si>
    <t xml:space="preserve">Proc. 
</t>
  </si>
  <si>
    <t xml:space="preserve">1.2. Projektų vykdytojų, kuriems pakanka informacijos, kaip tinkamai įgyvendinti projektą, dalis. </t>
  </si>
  <si>
    <t xml:space="preserve">Proc. 
</t>
  </si>
  <si>
    <t>65 (2023 m.)</t>
  </si>
  <si>
    <t>1. Aiškiai pateikti potencialiems pareiškėjams ir projektų vykdytojams informaciją.</t>
  </si>
  <si>
    <t>Pareiškėjai – SVV</t>
  </si>
  <si>
    <t xml:space="preserve">1.1. Potencialių pareiškėjų, kuriuos tenkina turima informacija, dalis
</t>
  </si>
  <si>
    <t xml:space="preserve">Proc.
</t>
  </si>
  <si>
    <t>38,2 (2015 m. gruodis)</t>
  </si>
  <si>
    <t>3.1. Planavimo (regioninio ar valstybinio) projektų vykdytojų, kurie vykdo išankstines konsultacijas su projekto tikslinėmis auditorijomis, dalis.</t>
  </si>
  <si>
    <t xml:space="preserve">Proc.
</t>
  </si>
  <si>
    <t>31,5 (2015 m. gruodis)</t>
  </si>
  <si>
    <t>36,5 (2018 m.)</t>
  </si>
  <si>
    <t xml:space="preserve">1.1. Įmonių, kurios investicijas į inovacijas vertina kaip svarbų konkurencinį pranašumą, dalis.
</t>
  </si>
  <si>
    <t>2.2. Įmonių vadovų, manančių, kad bendradarbiavimas su mokslo ir studijų institucijomis yra naudingas, kuria pridėtinę vertę įmonei, padeda įmonėms išlikti konkurencingoms, dalis.</t>
  </si>
  <si>
    <t xml:space="preserve">Proc. 
</t>
  </si>
  <si>
    <t xml:space="preserve">88,8 (2015 m. gruodis)
</t>
  </si>
  <si>
    <t>2.1. Svetainės www.e-mokslovartai.lt lankomumas.</t>
  </si>
  <si>
    <t xml:space="preserve">Vnt. </t>
  </si>
  <si>
    <t>1000 unikalių vartotojų (2015 m.)</t>
  </si>
  <si>
    <t xml:space="preserve">Vnt.
</t>
  </si>
  <si>
    <t xml:space="preserve">4000 unikalių vartotojų (2016 m.)
</t>
  </si>
  <si>
    <t>Tradicinės pramonės įmonės, nevykdančios MTEPI veiklos;  įmonės, nesistemiškai vykdančios MTEPI veiklą.</t>
  </si>
  <si>
    <t>2.1. Įmonių vadovų ir (ar) darbuotojų, kurie teigiamai žiūri į bendradarbiavimą su mokslo ir studijų institucijomis, dalis.</t>
  </si>
  <si>
    <t xml:space="preserve">Proc. 
</t>
  </si>
  <si>
    <t>2.1. Tėvų, kuriems STEAM atrodo patrauklu ir perspektyvu, dalis.</t>
  </si>
  <si>
    <t xml:space="preserve">Proc.
</t>
  </si>
  <si>
    <t>2.1. Institucijų vadovų, kurie vertina komercinius projektus kaip institucijos prestižo ir pajamų šaltinį, dalis.</t>
  </si>
  <si>
    <t xml:space="preserve">1.1. E. mokslo vartų portalo lankomumas.
</t>
  </si>
  <si>
    <t>3.1. Mokslininkų, kurie suvokia komercinius projektus ne tik kaip institucijos, bet ir kaip savo prestižo ir  pajamų šaltinį, dalis.</t>
  </si>
  <si>
    <t xml:space="preserve">Vnt.
</t>
  </si>
  <si>
    <t xml:space="preserve">1000 unikalių vartotojų (2015 m.)
</t>
  </si>
  <si>
    <t xml:space="preserve">3. Pažangus mokslas – komerciškas mokslas </t>
  </si>
  <si>
    <t>1.1. E. mokslo vartų portalo lankomumas.</t>
  </si>
  <si>
    <t xml:space="preserve">1.1. MVĮ vadovų, kurie galvodami apie verslo plėtrą tarp kitų alternatyvų svarsto savo verslo plėtrą į užsienio rinkas, dalis.
</t>
  </si>
  <si>
    <t>Proc.
Proc.</t>
  </si>
  <si>
    <t>3.1. Gyventojų, kurie gerbia verslininko profesiją ir (ar) verslininkystę, daugėjimas.</t>
  </si>
  <si>
    <t>2.1. Įmonių vadovų, manančių, kad darbuotojų mokymas darbo vietoje yra pažangios įmonės standartas, dalis.</t>
  </si>
  <si>
    <t>81,5 (2015 m. gruodis)</t>
  </si>
  <si>
    <t xml:space="preserve">79,3 (2015 m. gruodis)
</t>
  </si>
  <si>
    <t>51 (2015 m. gruodis)</t>
  </si>
  <si>
    <t xml:space="preserve">1.1. Įmonių vadovų, manančių, kad darbuotojų mokymasis – tai ne išlaidos, o investicijos, dalis.
</t>
  </si>
  <si>
    <t xml:space="preserve">1.1. Gyventojų, sutinkančių, kad turi nuolatos mokytis ar kitais būdais kelti savo kvalifikaciją, jei nori išlikti konkurencingi, dalis.
</t>
  </si>
  <si>
    <t xml:space="preserve">1.2. Įmonių vadovų, manančių, kad darbuotojų mokymas darbo vietoje yra  pažangios įmonės standartas, dalis. </t>
  </si>
  <si>
    <t xml:space="preserve">Proc. 
</t>
  </si>
  <si>
    <t>2.2. Gyventojų, pripažįstančių, kad savišvieta yra vienas iš mokymosi visą gyvenimą būdų, dalis.</t>
  </si>
  <si>
    <t>83 (iš jų 34 proc. – labai svarbu, 2016 m. I ketv.)</t>
  </si>
  <si>
    <t xml:space="preserve">1.1. Tėvų, kurie yra linkę įsitraukti į mokyklos veiklą, dalis.
</t>
  </si>
  <si>
    <t xml:space="preserve">Proc.
</t>
  </si>
  <si>
    <t xml:space="preserve">47 (2016 m.)
</t>
  </si>
  <si>
    <t xml:space="preserve">2.1. Studentų, teigiamai vertinančių švietimo įstaigos pasiūlytą praktiką, dalis. </t>
  </si>
  <si>
    <t>3.1. Įmonių vadovų, manančių, kad jaunimo praktika – tai ne išlaidos, o investicijos, dalis (ŪM).</t>
  </si>
  <si>
    <t xml:space="preserve">Proc. 
</t>
  </si>
  <si>
    <t xml:space="preserve">76 (2016 m. I ketv.)
</t>
  </si>
  <si>
    <t>46 (2016 m. gegužė)</t>
  </si>
  <si>
    <t xml:space="preserve">34 (2016 m. gegužė)
</t>
  </si>
  <si>
    <t>a) 48 (2015 m.)
b) 69 (2015 m.)</t>
  </si>
  <si>
    <t xml:space="preserve">2.1. Tikslinės auditorijos, vertinančios savo darbo, praktikos ar savanoriavimo patirtį kaip labai svarbią ateičiai, dalis.
</t>
  </si>
  <si>
    <t>39 (2016 m. gegužė)</t>
  </si>
  <si>
    <t>1. Sutvarkyta infrastruktūra – sėkmingo verslo prielaida.
2. Regione sukurta viešoji infrastruktūra yra patraukli visiems – nuo jauno iki seno, tiek gyventi, tiek dirbti.
3. Ugdyti suvokimą, kad regionai yra patraukli vieta gyventi, auginti vaikus ir dirbti.
4. Kompleksiškai pertvarkytose tikslinėse didžiųjų miestų teritorijose sukurtos geros sąlygos naujų verslų startui ir esamų plėtrai.
5. Pertvarkyta viešoji infrastruktūra ir renovuota gyvenamoji aplinka yra patraukli tikslinėje teritorijoje gyventi ir dirbti.</t>
  </si>
  <si>
    <t xml:space="preserve">a) 70 (2015 m. gruodis) 
b) 33,1 (2015 m. gruodis) </t>
  </si>
  <si>
    <t>46,2 (2015 m. gruodis)</t>
  </si>
  <si>
    <t>5.1. Gyventojų, sutinkančių, kad viešoji infrastruktūra ir renovuota gyvenamoji aplinka yra patraukli gyventi ir dirbti, dalis.</t>
  </si>
  <si>
    <t>79 (2015 m. gruodis)</t>
  </si>
  <si>
    <t>1. Socialinę atskirtį patiriančių asmenų vienodo užimtumo skatinimas</t>
  </si>
  <si>
    <t xml:space="preserve">Proc. 
</t>
  </si>
  <si>
    <t>2.2.  Dalis darbdavių, sutinkančių, kad:
a) būti socialiai atsakingam apsimoka; 
b) būti pripažintam socialiai atsakingu verslu yra prestižas (garbė).</t>
  </si>
  <si>
    <t xml:space="preserve">Proc. 
</t>
  </si>
  <si>
    <t>Suaugusieji (54  metų ir vyresni)</t>
  </si>
  <si>
    <t>46 (2019 m.)</t>
  </si>
  <si>
    <t xml:space="preserve">39 (2019 m.)
</t>
  </si>
  <si>
    <t>21 (2019 m.)</t>
  </si>
  <si>
    <t>2.1. Vaikų (iki 18 metų), manančių, kad sveikai gyventi yra įdomu ir šaunu, dalis.</t>
  </si>
  <si>
    <t>59 (2016 m.)</t>
  </si>
  <si>
    <t>3.1. Padidėjusi visuomenės narių, manančių, kad yra atsakingi už savo sveikatą, dalis.</t>
  </si>
  <si>
    <t>Visuomenė; didmiesčių (nuo 30 tūkst.) gyventojai (25–45 m.)</t>
  </si>
  <si>
    <t>2.1. Visuomenės, prisidedančios prie aplinkos taršos mažinimo, dalis.</t>
  </si>
  <si>
    <t xml:space="preserve">39 (2015 m. gruodis)
</t>
  </si>
  <si>
    <t>1.1. Gyventojų dalis, pritarianti nuostatai, kad ekologiškas viešasis transportas ir darnus judumas turi privalumų, todėl Lietuvoje reikia investuoti į šią sritį.</t>
  </si>
  <si>
    <t xml:space="preserve">Proc. 
</t>
  </si>
  <si>
    <t xml:space="preserve">26,6 (2015 m. gruodis)
</t>
  </si>
  <si>
    <t>13,4 (2015 m.)</t>
  </si>
  <si>
    <t>35 (2014 m.)</t>
  </si>
  <si>
    <t>27,8 (2015 m.)</t>
  </si>
  <si>
    <t>76 (2016 m.)</t>
  </si>
  <si>
    <t xml:space="preserve">Proc. 
</t>
  </si>
  <si>
    <t xml:space="preserve">32,4 (2015 m.)
</t>
  </si>
  <si>
    <t>80 (2016 m.)</t>
  </si>
  <si>
    <t>26,5 (2014 m.)</t>
  </si>
  <si>
    <t>51,3 (2014 m.)</t>
  </si>
  <si>
    <t>57 (2019 m.)</t>
  </si>
  <si>
    <t>2.1. Visuomenės, per paskutinius metus dalyvavusios savanoriškoje ar bendruomeninėje veikloje sprendžant aktualias socialines problemas, dalis.</t>
  </si>
  <si>
    <t>20 (2015 m. gruodis).</t>
  </si>
  <si>
    <t>27,4 (2015 m. gruodis)</t>
  </si>
  <si>
    <t>4.1. Įmonių, sutinkančių, kad joms yra naudinga finansiškai remti vietos bendruomenių socialines iniciatyvas, dalis.</t>
  </si>
  <si>
    <t>57,9 (2015 m. gruodis)</t>
  </si>
  <si>
    <t xml:space="preserve">1.1. Gyventojų, manančių, kad gali patys prisidėti prie socialinių pokyčių ir problemų sprendimo, dalis.
</t>
  </si>
  <si>
    <t xml:space="preserve">Proc. 
</t>
  </si>
  <si>
    <t xml:space="preserve">35 (2015 m. gruodis).
</t>
  </si>
  <si>
    <t>3.2. Valstybinio ar regioninio planavimo projektų vykdytojų, kurie:
a) konsultavosi su bendruomene atsižvelgdami į bendruomenių, gyventojų lūkesčius dėl planuojamų ES investicijų, projektų būtinumo ir svarbos;
b) pristatė projektų tikslus, veiklas ir rezultatus, dalis.</t>
  </si>
  <si>
    <t>12 (2016 m. gruodis)</t>
  </si>
  <si>
    <t>1 (2016 m. gruodis)</t>
  </si>
  <si>
    <t>0*</t>
  </si>
  <si>
    <t>1. Pažangi įmonė</t>
  </si>
  <si>
    <t>1. Kurkime verslią Lietuvą</t>
  </si>
  <si>
    <t>1. Besimokantis įmonės darbuotojas</t>
  </si>
  <si>
    <t xml:space="preserve">2. Mokymasis visą gyvenimą </t>
  </si>
  <si>
    <t>4. Amžinai jauni</t>
  </si>
  <si>
    <t>1. Sutvarkius infrastruktūrą gyventi bus geriau</t>
  </si>
  <si>
    <t>2. Prašyti pagalbos yra normalu</t>
  </si>
  <si>
    <t>3. Socialinė atsakomybė – vertybė, o ne tuštybė</t>
  </si>
  <si>
    <t>4. Įgalink patirtį, atrask save iš naujo</t>
  </si>
  <si>
    <t xml:space="preserve">1. Išsinuomok gamtą neterminuotai
</t>
  </si>
  <si>
    <t>2. Išsinuomok gamtą neterminuotai</t>
  </si>
  <si>
    <t>4. Įmonės kuria tvarią Lietuvą</t>
  </si>
  <si>
    <t>1. Aktuali kultūra</t>
  </si>
  <si>
    <t>1. Aktyvi visuomeninė ir pilietinė veikla</t>
  </si>
  <si>
    <t>45 (2016 m. spalis)</t>
  </si>
  <si>
    <r>
      <t>a) 70 (2016 m. spalis)</t>
    </r>
    <r>
      <rPr>
        <b/>
        <sz val="13"/>
        <rFont val="Times New Roman"/>
        <family val="1"/>
        <charset val="186"/>
      </rPr>
      <t xml:space="preserve">
</t>
    </r>
    <r>
      <rPr>
        <sz val="13"/>
        <rFont val="Times New Roman"/>
        <family val="1"/>
        <charset val="186"/>
      </rPr>
      <t>b) 66 (2016 m. spalis)</t>
    </r>
  </si>
  <si>
    <t>3 (2016 m. gruodis)</t>
  </si>
  <si>
    <t>4 (2016 m. gruodis)</t>
  </si>
  <si>
    <t>10 (2016 m. gruodis)</t>
  </si>
  <si>
    <t xml:space="preserve">a) 36,6 (2015 m.)
b) 33,1 (2015 m.)
</t>
  </si>
  <si>
    <t xml:space="preserve">1.1. Socialiai pažeidžiamo jaunimo, žinančio apie valstybės pagalbą jaunimui įsidarbinti ar įgyti praktinių įgūdžių, dalis.
</t>
  </si>
  <si>
    <t>2.1. Socialiai pažeidžiamo jaunimo, vertinančio savo darbo, praktikos ar savanoriavimo patirtį kaip labai svarbią ateičiai, dalis.</t>
  </si>
  <si>
    <t>3.1. Socialiai pažeidžiamo jaunimo, sutinkančio, kad dalyvavimas jaunimo užimtumo programose – puiki galimybė įgyti praktikos, dalis.</t>
  </si>
  <si>
    <t>Visiškai sutinka 35 proc. (2019 m.)</t>
  </si>
  <si>
    <t>52 (2016 m. gegužė)</t>
  </si>
  <si>
    <t xml:space="preserve">34 (2016 m. gegužė)
</t>
  </si>
  <si>
    <t xml:space="preserve">41 (2016 m. gegužė)  </t>
  </si>
  <si>
    <t>15 (2016 m. gegužė)</t>
  </si>
  <si>
    <t xml:space="preserve">1. Pažangus švietimas – gamtos ir technologijos mokslų (STEAM) populiarinimas
</t>
  </si>
  <si>
    <t>Visuomenė (ypač miestų gyventojai)</t>
  </si>
  <si>
    <t>3. Darnus judumas ir ekologiškas transportas</t>
  </si>
  <si>
    <t>69 (2016 m.)</t>
  </si>
  <si>
    <t>23 (2017 m.)</t>
  </si>
  <si>
    <t xml:space="preserve">1. Skatinti įmones prisidėti prie darbuotojų mokymo.
2. Skatinti įmones priimti mokinius atlikti praktiką, pameistrius.
3. Gerinti profesinio švietimo įstaigų reputaciją įmonių tarpe.
</t>
  </si>
  <si>
    <t xml:space="preserve">3.1.Įmonių vadovų, manančių, kad tik dirbdami kartu su profesinio mokymo teikėjais gaus didesnę profesinio mokymo kokybę, dalis.
</t>
  </si>
  <si>
    <t xml:space="preserve">Studentai
</t>
  </si>
  <si>
    <t xml:space="preserve">43,2 (2019 m.) </t>
  </si>
  <si>
    <t xml:space="preserve">80 (2019 m.) </t>
  </si>
  <si>
    <t>Šeimos, auginančios, prižiūrinčios vaikus</t>
  </si>
  <si>
    <t>1. Duokit šansą! Pradėk dirbti sau. Verslumo skatinimas</t>
  </si>
  <si>
    <t>3. Duokit šansą! Pradėk dirbti sau. Eksporto skatinimas</t>
  </si>
  <si>
    <t xml:space="preserve">1. Įdiegti mokymosi visą gyvenimą standartą.
2. Keisti gyventojų supratimą apie mokymąsi visą gyvenimą.
3. Motyvuoti tikslines auditorijas mokytis visą gyvenimą. 
</t>
  </si>
  <si>
    <t>2. Profesinės kompetencijos rinkos poreikiams</t>
  </si>
  <si>
    <t>44 (2016 m.)</t>
  </si>
  <si>
    <t>59 (2015 m.)</t>
  </si>
  <si>
    <t>56 (2015 m.)</t>
  </si>
  <si>
    <t xml:space="preserve">1. Aiškiai pateikti projektų vykdytojams  informaciją.
2. Aiškiai pateikti potencialiems pareiškėjams informaciją. 
3. Skatinti projektų vykdytojus dalintis patirtimi tarpusavyje, pristatyti projektų rezultatus. 
4. Skatinti tikslinių auditorijų  iniciatyvumą, lankstumą, operatyvumą.
5. Stiprinti įgyvendinančiųjų institucijų kaip partnerių, o ne kontroliuojančiųjų institucijų įvaizdį.
</t>
  </si>
  <si>
    <t xml:space="preserve">1. Vaikų, manančių, kad sveikai gyventi yra įdomu ir šaunu, dalis. </t>
  </si>
  <si>
    <t xml:space="preserve">2. Medicinos studentų, skatinančių kitus rinktis sveiką gyvenimo būdą, dalis. </t>
  </si>
  <si>
    <t xml:space="preserve">5. Socialinė įtrauktis: tolerancijos didinimas socialinio būsto gyventojų atžvilgiu. </t>
  </si>
  <si>
    <t>68 (2016)</t>
  </si>
  <si>
    <t>48 (2016 m. spalis)</t>
  </si>
  <si>
    <t>69,23 (2017 m.)</t>
  </si>
  <si>
    <t>8000 unikalių vartotojų (2020 m.)</t>
  </si>
  <si>
    <t xml:space="preserve">8000 unikalių vartotojų (2020 m.)
</t>
  </si>
  <si>
    <t>1. Pažadink lyderį savy</t>
  </si>
  <si>
    <t>2019 m.</t>
  </si>
  <si>
    <t>2020 m.</t>
  </si>
  <si>
    <t>2021 m.</t>
  </si>
  <si>
    <t xml:space="preserve">2019 m. </t>
  </si>
  <si>
    <t xml:space="preserve">2020 m. </t>
  </si>
  <si>
    <t>18. Komunikacija apie ES investicijas (visuotinė dotacija)</t>
  </si>
  <si>
    <t>0 (2017 m.)</t>
  </si>
  <si>
    <t>50 (2020 m.)</t>
  </si>
  <si>
    <t>1. Skatinti gyventojus domėtis ES investicijomis skatinamais socialiniais ir ekonominiais pokyčiais, iš ES struktūrinių fondų lėšų bendrai finansuojamų projektų įgyvendinimu, jų rezultatais ir teikiama nauda regionui bei šaliai, taip pat sudaryti prielaidas didesniam pasitikėjimui ES struktūrinių fondų administravimo sistemos efektyvumu ir skaidrumu, skatinti gyventojus jaustis aktyvios Europos bendruomenės dalimi.</t>
  </si>
  <si>
    <t>60 (2023 m.)</t>
  </si>
  <si>
    <t>82, iš jų visiškai sutinka 27 (2015 m. lapkritis)</t>
  </si>
  <si>
    <t>73, iš kurių visiškai sutinka 16 (2015 m. lapkritis)</t>
  </si>
  <si>
    <t>69,7, iš kurių visiškai sutinka 11 (2015 m. gruodis)</t>
  </si>
  <si>
    <t xml:space="preserve">75,4 iš kurių informacijos visiškai pakanka 14 (2015 m. lapkritis)
</t>
  </si>
  <si>
    <t xml:space="preserve">87,5 iš kurių visiškai sutinka 25,7 (2015 m. gruodis)
</t>
  </si>
  <si>
    <t>91, iš jų daug girdėjo 28 (2015 m. lapkritis)</t>
  </si>
  <si>
    <t xml:space="preserve">79,9, iš kurių informacijos visiškai pakanka 20,4 (2015 m. lapkritis)
</t>
  </si>
  <si>
    <t xml:space="preserve">1. Tiksliai, aiškiai ir operatyviai pateikti informaciją potencialiems ir esamiems pareiškėjams apie ES investicijų galimybes ir  LVPA administruojamas priemones 2014–2020 m. laikotarpiu.
2. Tiksliai, aiškiai ir operatyviai pateikti informaciją ES investicijų projektų vykdytojams apie projektų įgyvendinimą.
3. Skatinti LVPA ir tikslinių grupių partnerystę siekiant formuoti gerąją paraiškų teikimo ir projektų įgyvendinimo praktiką, taip išvengiant klaidų.
</t>
  </si>
  <si>
    <t>2.1. Projektų vykdytojų, kuriems pakanka informacijos apie tai, kaip tinkamai įgyvendinti projektą, dalis.</t>
  </si>
  <si>
    <t xml:space="preserve">71,1, iš kurių visiškai pakanka 8,6 (2015 m. lapkritis)
</t>
  </si>
  <si>
    <t xml:space="preserve">75,4 iš kurių informacijos visiškai pakanka 14 (2015 m. lapkritis)               
</t>
  </si>
  <si>
    <t>Visiškai sutinkančiųjų dalies pokytis – ne mažiau kaip +5 proc. (2018 m.)</t>
  </si>
  <si>
    <t>APVA administruojamų priemonių potencialūs pareiškėjai, APVA administruojamų priemonių projektų vykdytojai</t>
  </si>
  <si>
    <t xml:space="preserve">71,1, iš kurių visiškai pakanka informacijos 8,6
</t>
  </si>
  <si>
    <t xml:space="preserve">Pokytis – ne mažiau kaip +5 proc. (2018 m.)
</t>
  </si>
  <si>
    <t xml:space="preserve">87,5 iš kurių visiškai sutinka 25,7 (2015 m. gruodis)
</t>
  </si>
  <si>
    <t xml:space="preserve">87,5 iš kurių visiškai sutinka 25,7 (2015 m. gruodis)
</t>
  </si>
  <si>
    <t xml:space="preserve">Visiškai sutinkančiųjų pokytis – ne mažiau kaip +5 proc. (2019 m.)
</t>
  </si>
  <si>
    <t xml:space="preserve">1.1. Potencialių pareiškėjų (valstybės ir savivaldybių institucijų ar įstaigų), kuriuos tenkina turima informacija, dalis.
</t>
  </si>
  <si>
    <t xml:space="preserve">1.2. Potencialių pareiškėjų (valstybės ir savivaldybių institucijų ar įstaigų), kurie žino svetainę www.esinvesticijos.lt kaip pagrindinį šaltinį informacijai apie ES investicijas gauti, dalis. 
</t>
  </si>
  <si>
    <t>2.1. Potencialių pareiškėjų (valstybės ir savivaldybių institucijų ar įstaigų), kurie ES investicijų administravimą vertina kaip skaidrų, dalis.</t>
  </si>
  <si>
    <t>87,5 iš kurių visiškai sutinka 39 (2015 m. lapkritis)</t>
  </si>
  <si>
    <t xml:space="preserve">1.1. Tėvų, kuriems tyrėjo profesija yra patraukli, dalis.
</t>
  </si>
  <si>
    <t>2.1. Gyventojų, sutinkančių, kad turi nuolat mokytis ir kitais būdais kelti kvalifikaciją, jei nori išlikti konkurencingi, dalis.</t>
  </si>
  <si>
    <t>Pokytis – ne mažiau kaip +10 proc. (2019 m.)</t>
  </si>
  <si>
    <t>Bendradarbiavusiųjų pokytis – ne mažiau kaip +10 proc. (2020)</t>
  </si>
  <si>
    <t xml:space="preserve">Pokytis – ne mažiau kaip +10 proc. (2020 m.) </t>
  </si>
  <si>
    <t xml:space="preserve">Pokytis – ne mažiau kaip +5 proc. (2018 m.) </t>
  </si>
  <si>
    <t xml:space="preserve">83 (2016 m. gegužė)
</t>
  </si>
  <si>
    <t xml:space="preserve">88 (2019 m.)
</t>
  </si>
  <si>
    <t xml:space="preserve">Socialiai pažeidžiamas jaunimas nuo 15 iki 29 m. (nedirbantis ir nesimokantis, jaunimas regionuose, iš socialiai jautrių šeimų), visuomenė, tėvai
</t>
  </si>
  <si>
    <t xml:space="preserve">1.1. Tikslinės auditorijos, žinančios apie valstybės pagalbą jaunimui įsidarbinti ar įgyti praktinių įgūdžių, dalis.
</t>
  </si>
  <si>
    <t xml:space="preserve">74,2, iš kurių visiškai sutinka 33,1 (2015 m. gruodis)
</t>
  </si>
  <si>
    <t xml:space="preserve">1.1. Pareiškėjų, kuriems pakanka informacijos apie LVPA administruojamas priemones ir paraiškos parengimo procesą, dalis. 
</t>
  </si>
  <si>
    <t>4.1. Verslininkų, sutinkančių, kad kompleksiškai pertvarkytose tikslinėse didžiųjų miestų teritorijose sukurtos geros sąlygos naujų verslų startui ir esamų plėtrai, dalis.</t>
  </si>
  <si>
    <t>Visuomenė, 
ypatingą dėmesį skiriant 30–45 metų gyventojams (šeimoms ir vaikams)</t>
  </si>
  <si>
    <t xml:space="preserve">Medicinos studentai, vaikų ligoninių pacientai – vaikai. </t>
  </si>
  <si>
    <t>2.1. Gyventojų dalis, kasdieniam susisiekimui ketinanti mažiau naudotis asmeniniu automobiliu ir pirmenybę teikti kitoms susisiekimo priemonėms (eiti pėsčiomis, važiuoti dviračiu, rinktis viešąjį transportą).</t>
  </si>
  <si>
    <t>1. Populiarinti darnų judumą ir ekologišką transportą.                                    
2. Skatinti gyventojų aktyvumą domėtis ir dalyvauti savo gyvenamoje ar artimoje vietovėje planuojamais ir įgyvendinamais darnaus judumo projektais ir vietoj asmeninio automobilio kasdieniam susisiekimui naudotis sukurtomis darnaus judumo galimybėmis.</t>
  </si>
  <si>
    <t xml:space="preserve">1.1. Įmonių, kurios domėjosi būdais taikyti ekoinovacijas (beatliekes ar mažaatliekes technologijas), jų kaina, ekonomine nauda, dalis.
</t>
  </si>
  <si>
    <t>2.1. Įmonių, manančių, kad aplinkosaugos standartų diegimas suteikia pranašumo ar pagerina įmonės įvaizdį, dalis.</t>
  </si>
  <si>
    <t xml:space="preserve">2.1. Įmonių, per paskutinį mėnesį dėl aplinkos apsaugos sumažinusių energijos suvartojimą (pvz., apribojant kondicionavimą, šildymą, nepaliekant prietaisų veikti budėjimo režimu, perkant energiją tausojančius įrenginius), dalis.
</t>
  </si>
  <si>
    <t xml:space="preserve">5.1. Pastatų administravimo įmonių, per paskutinį mėnesį atsakingai naudojusių energijos išteklius ir (ar) energiją (išjungė šviesą, naudojo efektyvius prietaisus, technologijas, įrenginius, išjungė prietaisus iš lizdo), dalis. </t>
  </si>
  <si>
    <t>Maksimali komunika-cijos kampanijos vertė (eurais)</t>
  </si>
  <si>
    <t>Planuojama komunika-cijos kampanijos pabaiga</t>
  </si>
  <si>
    <t>1. 2014–2020 m. ES fondų investicijų komunikacijos strategijos valdymas užtikrins komunikacijos krypčių ir temų įgyvendinimo eigos stebėseną, rodiklių reikšmių nustatymą ir nuolatinius tikslinių auditorijų nuomonių tyrimus, informacijos stebėseną žiniasklaidos priemonėse, svetainės www.esinvesticijos.lt plėtrą ir kitas su komunikacijos valdymu susijusias paslaugas.</t>
  </si>
  <si>
    <t>1.5. Lietuvos gyventojų atrinktų grupių tyrimas.</t>
  </si>
  <si>
    <t xml:space="preserve">1. Aiškiai pateikti potencialiems pareiškėjams informaciją. 
2. Skatinti pareiškėjų ir ES investicijas administruojančių institucijų partnerystę. 
3. Skleisti idėjas apie bendrus strateginius Lietuvos tikslus, įgyvendinamus panaudojant ES investicijas.
</t>
  </si>
  <si>
    <t xml:space="preserve">1.1. Potencialių pareiškėjų (valstybės ir savivaldybių institucijų ar įstaigų), kuriuos tenkina turima informacija, dalis.
</t>
  </si>
  <si>
    <t>2.1. Potencialių pareiškėjų (viešųjų įstaigų, valstybės ir savivaldybių institucijų ar įstaigų ir nevyriausybinių organizacijų), kuriuos tenkina turima informacija, dalis (bendras visų institucijų rodiklis).</t>
  </si>
  <si>
    <t>3.1. Projektų vykdytojų, suprantančių patirties dalinimosi su kitais projektų vykdytojais, naudą, dalis.</t>
  </si>
  <si>
    <t xml:space="preserve">5.1. Projektų vykdytojų, kurie pritaria nuostatai, kad agentūros – partneriai, o ne kontroliuojančiosios institucijos, dalis. </t>
  </si>
  <si>
    <t>Mokslo ir studijų institucijos, suaugusiųjų švietimo centrai, darbdavių asociacijos, profesinio mokymo įstaigų asociacijos, neformaliojo švietimo organizacijos</t>
  </si>
  <si>
    <t xml:space="preserve">1.1. Potencialių pareiškėjų  (viešųjų įstaigų, valstybės ir savivaldybių institucijų ar įstaigų ir nevyriausybinių organizacijų), kuriuos tenkina turima informacija, dalis.
</t>
  </si>
  <si>
    <t xml:space="preserve">3.1. Projektų vykdytojų, kuriems pakanka informacijos apie tai, kaip tinkamai įgyvendinti projektą, dalis.
</t>
  </si>
  <si>
    <t xml:space="preserve">1.1. Potencialių pareiškėjų (viešųjų įstaigų, valstybės ir savivaldybių institucijų ar įstaigų ir nevyriausybinių organizacijų), kuriuos tenkina turima informacija, dalis. 
</t>
  </si>
  <si>
    <t>3.1. Potencialių pareiškėjų (viešųjų įstaigų, valstybės ir savivaldybių institucijų ar įstaigų ir nevyriausybinių organizacijų), kurie ES investicijų administravimą vertina kaip skaidrų, dalis.</t>
  </si>
  <si>
    <t>1. Aiškiai pateikti potencialiems pareiškėjams informaciją.</t>
  </si>
  <si>
    <t xml:space="preserve">1.1. Potencialių pareiškėjų (privačių įmonių), kuriuos tenkina turima informacija, dalis.
</t>
  </si>
  <si>
    <t>4.1. Potencialių pareiškėjų, kurie pritaria nuostatai, kad finansinės priemonės (paskolos, garantijos) yra efektyvesnės investicijos, palyginti su subsidijomis, dalis.</t>
  </si>
  <si>
    <t xml:space="preserve">1.1. Potencialių pareiškėjų, kuriuos tenkina turima informacija, dalis. </t>
  </si>
  <si>
    <t>1.1. Gyventojų, teigiančių, kad ES investicijos padeda siekti teigiamų socialinių ir ekonominių pokyčių šalyje ir prisideda prie gyventojų gyvenimo kokybės gerinimo, dalis.</t>
  </si>
  <si>
    <t>1.2. Įgyvendintų informavimo ir komunikacijos projektų skaičius.</t>
  </si>
  <si>
    <t xml:space="preserve">56 proc. vadovų mano, kad bendri mokslo ir verslo projektai yra svarbus pajamų šaltinis
</t>
  </si>
  <si>
    <t>5.1. Projektų vykdytojų, kuriems pakanka informacijos apie tai, kaip tinkamai įgyvendinti projektą, dalis.</t>
  </si>
  <si>
    <t>4.1. Projektų vykdytojų, kurie per paskutinį pusmetį dalijosi patirtimi su kitais projektų vykdytojais, dalis.</t>
  </si>
  <si>
    <t>3.1. Potencialių pareiškėjų, kurie žino apie svetainę www.esinvesticijos.lt kaip pagrindinį šaltinį informacijai apie ES investicijas gauti, dalis (bendras rodiklis visoms institucijoms).</t>
  </si>
  <si>
    <t xml:space="preserve">3.2. Potencialių pareiškėjų, kurie pagrindinę informaciją randa svetainėje www.esinvesticijos.lt, dalis (bendras rodiklis visoms institucijoms).
</t>
  </si>
  <si>
    <t xml:space="preserve">5.1. Projektų vykdytojų, kurie per paskutinį pusmetį dalijosi projektų vykdymo patirtimi su kitų projektų vykdytojais, dalis. </t>
  </si>
  <si>
    <t xml:space="preserve">1. Aiškiai pateikti potencialiems pareiškėjams informaciją.
2. Skatinti pareiškėjų ir APVA partnerystę.
3. Stiprinti APVA kaip partnerės, o ne kontroliuojančiosios institucijos įvaizdį.
4. Aiškiai pateikti projektų vykdytojams informaciją.
5. Skatinti projektų vykdytojus dalytis patirtimi tarpusavyje, pristatyti projektų rezultatus. 
</t>
  </si>
  <si>
    <t xml:space="preserve">3.1. Projektų vykdytojų, kurie pritaria nuostatai, kad įgyvendinančiosios institucijos yra partneriai, o ne kontroliuojančiosios institucijos, dalis. </t>
  </si>
  <si>
    <t xml:space="preserve">2.1. Potencialių pareiškėjų, kurie pritaria, kad ES investicijos valdomos profesionaliai, dalis. </t>
  </si>
  <si>
    <t>4.1. Projektų vykdytojų, kuriuos tenkina turima informacija, dalis.</t>
  </si>
  <si>
    <t xml:space="preserve">4.2. APVA projektų vykdytojų, kurie žino, kur gauti paaiškinimus, kaip skaityti dokumentus, dalis. </t>
  </si>
  <si>
    <t xml:space="preserve">8000 unikalių vartotojų (2018 m.); 12000 unikalių lankytojų (2020 m.)
</t>
  </si>
  <si>
    <t xml:space="preserve">75,4, iš kurių informacijos visiškai pakanka 14 (2015 m. lapkritis)
</t>
  </si>
  <si>
    <t>71 proc. tyrėjų mano, kad bendri mokslo ir verslo projektai yra svarbūs jų prestižui, 65 proc. – kad svarbus pajamų šaltinis</t>
  </si>
  <si>
    <t>1. Skatinti mokslo komercinimo suvokimą kaip mokslo institucijos ir (ar) universiteto prestižo ir pajamų šaltinį. 
2. Skatinti mokslo ir studijų institucijų, mokslininkų, tyrėjų bendradarbiavimą su verslo įmonėmis. 
3. Kelti mokslininko, dirbančio mokslo komercinimo projektuose, prestižą.</t>
  </si>
  <si>
    <t>1.Skatinti mokslo ir studijų institucijų bendradarbiavimą su verslo įmonėmis.
2. Skatinti mokslo komercializavimo suvokimą kaip mokslo institucijos ar universiteto prestižo ir pajamų šaltinį.
3. Kelti tyrėjo,  dirbančio mokslo komercializavimo projektuose, prestižą.
4. Skatinti tyrėjų bendradarbiavimą su verslo įmonėmis</t>
  </si>
  <si>
    <t xml:space="preserve">88 proc. vadovų mano, kad bendri mokslo ir verslo projektai yra svarbūs jų institucijos prestižui, 56 proc. – kad svarbus pajamų šaltinis 
</t>
  </si>
  <si>
    <t xml:space="preserve">3.1. Gyventojų, žinančių, kur kreiptis nusprendus mokytis ar kitaip kelti savo kvalifikaciją, dalis. </t>
  </si>
  <si>
    <t>2. Duokit šansą! Pradėk dirbti sau. Motyvacija „miegantiems“</t>
  </si>
  <si>
    <t>3. Duokit šansą! Pradėk dirbti sau. Kvalifikacijos kėlimas</t>
  </si>
  <si>
    <t xml:space="preserve">1.1. Mokinių, sutinkančių, kad aukštasis mokslas nėra būtinas, jei nori būti sėkmingas, dalis. </t>
  </si>
  <si>
    <t xml:space="preserve">1.2. Mokinių, kuriems profesinė kvalifikacija suteikia tokias pačias galimybes gyvenime, kaip ir aukštojo mokslo laipsnis, dalis. </t>
  </si>
  <si>
    <t xml:space="preserve">2.1. Tėvų, sutinkančių, kad vaikas, pasirinkęs profesinį mokymą, bus sėkmingas, dalis. </t>
  </si>
  <si>
    <t xml:space="preserve">2.2. Tėvų, manančių, kad profesinės mokyklos suteikia tinkamą išsilavinimą jų vaikui, dalis. </t>
  </si>
  <si>
    <t xml:space="preserve">3.1. Gyventojų, sutinkančių, kad aukštasis mokslas nėra būtinas, jei nori būti sėkmingas gyvenime, dalis. </t>
  </si>
  <si>
    <t xml:space="preserve">3.2. Gyventojų, kuriems profesija yra vertybė, dalis. </t>
  </si>
  <si>
    <t xml:space="preserve">1. Skatinti jaunimo aktyvumą domėtis profesijų, karjeros galimybėmis.
2. Skatinti įstaigas aktyviai dalyvauti formuojant studentų karjerą.
3. Skatinti darbdavius įsitraukti į studentų praktikų formavimą ir vykdymą. </t>
  </si>
  <si>
    <t xml:space="preserve">3.2. Socialiai pažeidžiamo jaunimo, norinčio dalyvauti savivaldybės organizuojamuose visuomenei ir bendruomenei naudinguose darbuose, dalis.
</t>
  </si>
  <si>
    <t>3. Motyvacija „miegantiems“ (mokymosi ir profesijos įsigijimo, įsidarbinimo skatinimas)</t>
  </si>
  <si>
    <t>1. Didinti žinojimą, kad yra valstybės teikiamų galimybių jaunimui įsidarbinti ir įgyti praktinių įgūdžių. 
2. Skatinti suvokimą, kad dirbti yra vertybė, nes tai galimybė bendrauti, save realizuoti, įgyti patirties, būti savarankiškam. 
3. Skatinti tikslinę auditoriją aktyviai dalyvauti jaunimo užimtumo programose, renginiuose, projektuose.
4. Skatinti visuomenę vertinti dirbantį ir anksti praktikos įgyjantį jaunimą.</t>
  </si>
  <si>
    <t>4.1. Visuomenės, kuri vertina: a) dirbantį jaunimą, b) dirbantį ir kartu besimokantį jaunimą, dalis.</t>
  </si>
  <si>
    <t xml:space="preserve">1. Didinti žinojimą, kad yra valstybės teikiamų galimybių jaunimui įsidarbinti ir įgyti praktinių įgūdžių.
2. Skatinti suvokimą, kad dirbti yra vertybė, nes tai galimybė bendrauti, realizuoti save, įgyti patirties, būti savarankiškam.
</t>
  </si>
  <si>
    <t xml:space="preserve">1.1. Darbdavių, sutinkančių, kad svarbiausia yra darbuotojo kvalifikacija ir kompetencija, o ne asmeninė patirtis, dalis.
</t>
  </si>
  <si>
    <t>1.2. Visuomenės, sutinkančios, kad svarbiausia yra darbuotojo kvalifikacija ir kompetencija, o ne asmeninė patirtis, dalis.</t>
  </si>
  <si>
    <t xml:space="preserve">1.1. Šeimų, auginančių ar prižiūrinčių vaikus, sutinkančių, kad prašyti pagalbos yra normalu ir sveikintina, dalis. 
</t>
  </si>
  <si>
    <t xml:space="preserve">2.2. Šeimų, auginančių ar prižiūrinčių vaikus, žinančių, kur kreiptis dėl pagalbos, dalis. </t>
  </si>
  <si>
    <t xml:space="preserve">1.1. Visuomenės, sutinkančios, kad renkantis paslaugą ir (ar) produktą iš socialiai atsakingo ar socialinio verslo, ne tik gaunama norima paslauga ir (ar) produktas, bet kartu prisidedama darant gerą darbą įvairioms visuomenės grupėms, dalis.
</t>
  </si>
  <si>
    <t>1. Skatinti visuomenės suvokimą, kad renkantis paslaugą ir (ar) produktą iš socialiai atsakingo ar socialinio verslo, ne tik gaunama norima paslauga ir (ar) produktas, bet kartu ir prisidedama darant gerą darbą įvairioms socialinėms grupėms.
2. Skatinti verslo suvokimą, kad socialinė atsakomybė yra naudinga pačiam verslui.</t>
  </si>
  <si>
    <t xml:space="preserve">1.1. 54 metų ir vyresnių asmenų, sutinkančių, kad savanorystė, bendruomeninė veikla yra naudinga jiems patiems, dalis.
</t>
  </si>
  <si>
    <t>1.2. 54 metų ir vyresnių asmenų, žinančių, kur ir kaip galėtų neatlygintinai realizuoti save, perduodant sukauptas žinias ir patirtį, gyventi aktyvesnį ir įvairiapusiškesnį gyvenimą, dalis.</t>
  </si>
  <si>
    <t>1.3. 54 metų ir vyresnių asmenų, teigiančių, kad per pastaruosius 3 ar 6 mėnesius savanoriavo, dalyvavo bendruomeninėje veikloje ar kitaip neatlygintinai dalijosi savo sukauptomis žiniomis ir patirtimi su kitomis visuomenės grupėmis, dalis.</t>
  </si>
  <si>
    <t xml:space="preserve">1. Skatinti toleranciją socialinio būsto gyventojų atžvilgiu (informuoti, kad socialiniame būste gyvena ir savo gerovę siekiantys pagerinti asmenys, t. y. tvarkingos, tačiau mažesnes pajamas turinčios daugiavaikės šeimos, neįgalieji, pilnametystės sulaukę našlaičiai, kt.).
2. Supažindinti su socialinio būsto integravimo būdo privalumais ir egzistuojančia socialinio būsto izoliavimo problema. </t>
  </si>
  <si>
    <t xml:space="preserve">2. Savivaldybių atstovų, tikinčių, kad socialinio būsto gyventojų integravimas į visuomenę yra efektyvesnis investavimo į socialinį būstą būdas nei izoliavimas, dalis. </t>
  </si>
  <si>
    <t xml:space="preserve">1.1. Visuomenės narių, žinančių, ką reiškia gyventi sveikai, dalis.
</t>
  </si>
  <si>
    <t xml:space="preserve">1. Diegti vaikų suvokimą, kad: aš esu atsakingas už savo sveikatą; man rūpi kitų sveikata.
2. Didinti vaikų suvokimą, kad sveikai gyventi yra įdomu ir šaunu. </t>
  </si>
  <si>
    <t xml:space="preserve"> 1.1. Visuomenės, žinančios apie 2014–2020 m. siekiamus pokyčius aplinkosaugos srityje, dalis. 
</t>
  </si>
  <si>
    <t xml:space="preserve">3.1. Įmonių, įdiegusių aplinkosauginius standartus, dalis.  </t>
  </si>
  <si>
    <t xml:space="preserve"> 2.1. Įmonių, įsidiegusių aplinkosauginius standartus, dalis.</t>
  </si>
  <si>
    <t xml:space="preserve">1. Skatinti gyventojus taupyti energijos išteklius ir (ar) energiją (elektros energiją, šilumos energiją).
2. Skatinti įmones taupyti išteklius (elektros energiją, šilumos energiją, vandenį). 
3. Skatinti įmones diegti sistemas, padedančias efektyviai naudoti išteklius.
4. Skatinti naudoti energiją iš vietinių ir atsinaujinančių energijos išteklių.
5. Skatinti pastatų administravimo įmones taupyti energijos išteklius ir (ar) energiją (elektros energiją, šilumos energiją).
</t>
  </si>
  <si>
    <t>1.1. Visuomenės, per paskutinį mėnesį dėl aplinkos apsaugos priežasčių sumažinusios energijos suvartojimą (pvz., apribojant kondicionavimą, šildymą, nepaliekant prietaisų veikti budėjimo režimu, perkant energiją tausojančius įrenginius), dalis.</t>
  </si>
  <si>
    <t xml:space="preserve">4.1. Pastatų administravimo įmonių, kurios, įsigydamos prietaisus, pirmenybę teikė efektyviems (mažiausiai energijos vartojantiems) sprendimams, dalis. </t>
  </si>
  <si>
    <t xml:space="preserve">3.1. Gyventojų (15–29 m.), kurie per pastaruosius 12 mėn. aplankė ne mažiau kaip keturių skirtingų kultūros sektorių objektus, dalis. </t>
  </si>
  <si>
    <t>Visuomenė; miestų (daugiau kaip 6000 gyventojų), savivaldybių centrų gyventojai, verslo įmonės; bendruomenės, NVO, VVG (bendruomenė, verslas ir valdžia)</t>
  </si>
  <si>
    <t>3.1. Gyventojų, dalyvavusių sprendžiant vietos bendruomenės problemas, dalis.</t>
  </si>
  <si>
    <t>5.1. Sukurtų VVG skaičius miestuose.</t>
  </si>
  <si>
    <t>1.1. Gyventojų, kurie per pastaruosius 12 mėn. aplankė ne mažiau kaip keturių skirtingų kultūros sektorių objektus, dalis.</t>
  </si>
  <si>
    <t xml:space="preserve">2.1. Gyventojų (15 m. ir vyresnių), kurie gyvena iki 100 tūkst. gyventojų turinčiose vietovėse, per pastaruosius 12 mėn. aplankiusių kultūros paveldo objektą, dalis. </t>
  </si>
  <si>
    <t>2.2. Gyventojų (15 m. ir vyresnų), per pastaruosius 12 mėn. aplankiusių bent vieną kultūros paveldo objektą, dalis.</t>
  </si>
  <si>
    <t>6.2. Projektų vykdytojų, kurie pritaria nuostatai, kad įgyvendinamo projekto naudą pajus Lietuvos gyventojai, dalis.</t>
  </si>
  <si>
    <t>1000 unikalių vartotojų per metus (2015 m.)</t>
  </si>
  <si>
    <t>1. Motyvuoti tikslinę auditoriją (54 m. ir vyresni suaugusieji). 
2. Keisti gyventojų supratimą apie mokymąsi visą gyvenimą (kad tai nėra tik formalus mokymasis).</t>
  </si>
  <si>
    <t>1. Visuomenė
2. Savivaldybių atstovai</t>
  </si>
  <si>
    <t>1. Tikslinės auditorijos dalis, žinanti, kad socialiniame būste gyvena tvarkingi mažas pajamas gaunantys asmenys.</t>
  </si>
  <si>
    <t xml:space="preserve">1. Didinti žinojimą, kad yra valstybės teikiamų galimybių, kuriomis jaunimas gali naudotis. 
</t>
  </si>
  <si>
    <t xml:space="preserve">1. Aiškiai pateikti potencialiems pareiškėjams informaciją.
2. Skatinti pareiškėjų ir ES investicijas administruojančių institucijų partnerystę.
3. Skatinti partnerystę su tikslinėmis  auditorijomis, lygiavertį bendradarbiavimą siekant bendro tikslo. 
4. Skatinti projekto vykdytojus dalytis patirtimi tarpusavyje, pristatyti projektų rezultatus.
5. Aiškiai pateikti projektų vykdytojams informaciją.
6. Stiprinti įgyvendinančiųjų institucijų kaip partnerių, o ne kaip kontroliuojančiųjų institucijų įvaizdį.
</t>
  </si>
  <si>
    <t xml:space="preserve">2.2. Pramonės įmonių, įdiegusių ar planuojančių diegti energijos suvartojimo intensyvumą mažinančias technologijas, dalis. </t>
  </si>
  <si>
    <t xml:space="preserve">LVPA </t>
  </si>
  <si>
    <t>2. Savarankiški ir verslūs gyventojai („pats sau darbdavys“ skatinimas)</t>
  </si>
  <si>
    <t xml:space="preserve">1. Pateikti informaciją apie Europos Sąjungos (toliau – ES) investicijų veiksmų programos siekiamus pokyčius ir įgyvendinimo eigą.
2. Skatinti gyventojus domėtis įgyvendinamais projektais, jų teikiama nauda regionui ar šaliai.
3. Formuoti nuostatą, kad  ES investicijos padeda siekti teigiamų socialinių ir ekonominių pokyčių šalyje ir prisideda prie gyventojų gyvenimo kokybės gerinimo.
                                                    </t>
  </si>
  <si>
    <t>2. Visuomenė – aktyvesnė kūrėja</t>
  </si>
  <si>
    <t>Visuomenė; verslininkai; regionų (išskyrus 5 didžiuosius miestus) gyventojai; 5 didžiųjų miestų gyventojai</t>
  </si>
  <si>
    <t>3. Auganti Lietuva</t>
  </si>
  <si>
    <t xml:space="preserve">1.1. Mokinių nuo 14 metų, kurie dalyvavo ugdymo karjerai veiklose, dalis. 
</t>
  </si>
  <si>
    <t>Potencialūs ir esami pareiškėjai – verslo įmonės; potencialūs ir esami pareiškėjai – viešieji juridiniai asmenys; projektų vykdytojai; asocijuotosios verslo struktūros, klasteriai</t>
  </si>
  <si>
    <t>INVEGA administruojamų priemonių potencialūs pareiškėjai (smulkiojo ir vidutinio verslo (SVV) atstovai); fiziniai asmenys</t>
  </si>
  <si>
    <t xml:space="preserve">1.1. Potencialių pareiškėjų (privačių įmonių), kuriuos tenkina turima informacija, dalis. 
</t>
  </si>
  <si>
    <t>Visuomenė; 54 m. ir vyresni suaugusieji</t>
  </si>
  <si>
    <t xml:space="preserve">Socialinių pokyčių – 79, iš kurių 19 visiškai sutinka, ekonominių pokyčių – 86, iš kurių 25 visiškai sutinka (2015 m. lapkritis)
</t>
  </si>
  <si>
    <t xml:space="preserve">LMT administruojamų priemonių potencialūs pareiškėjai ir  projektų vykdytojai
</t>
  </si>
  <si>
    <t xml:space="preserve">Europos socialinio fondo agentūros administruojamų priemonių potencialūs pareiškėjai ir projektų vykdytojai
</t>
  </si>
  <si>
    <t>Valstybinio, regioninio planavimo projektų potencialūs pareiškėjai ir vykdytojai, regionų plėtros tarybos (socialiniai partneriai), vietos veiklos grupės, nevyriausybinės organizacijos,  asociacijos, verslo įmonės, bendruomenių inicijuotų vietos veiklos projektų vykdytojai, netiesiogiai galintys pasinaudoti rezultatais pagal Integruotų teritorijų vystymo programą</t>
  </si>
  <si>
    <t>1. Aiškiai pateikti potencialiems pareiškėjams informaciją.
2. Skatinti potencialių pareiškėjų ir ES investicijas administruojančių institucijų partnerystę.
3. Aiškiai pateikti projektų vykdytojams informaciją.</t>
  </si>
  <si>
    <t>51 (2016 m.)</t>
  </si>
  <si>
    <t>1. Sveikos gyvensenos populiarinimas</t>
  </si>
  <si>
    <t>2. Sveikatos kultūra: medicinos studentų iniciatyva</t>
  </si>
  <si>
    <t>1. Profesinės kompetencijos rinkos poreikiams</t>
  </si>
  <si>
    <t>1. Komunikacija apie mokslo komercinimą – mokslo žinios verslo sėkmei.</t>
  </si>
  <si>
    <t>1. Formuoti inovacijų, MTEP sampratą ir skatinti poreikį tai diegti – paaiškinti, kas yra inovacijos, kad jos įvairios ir nebūtinai yra sudėtingos, kad vystomos inovacijos duoda pelną, naudą, skatina konkurencingumą; paaiškinti, kas yra MTEP ir kuo ji naudinga verslui. Skatinti įmonių poreikį diegti inovacijas. 
2. Aiškiai ir paprastai įmonėms pateikti informaciją, kur kreiptis norint diegti inovacijas ar bendradarbiauti su Lietuvos mokslininkais. 
3. Pristatyti įmonių bendradarbiavimą su Lietuvos mokslo įstaigomis kaip prestižo dalyką.
4. Skatinti suvokimą, kad MTEP idėja gali tapti verslu.</t>
  </si>
  <si>
    <t>2. Kryptis – inovacijos</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</si>
  <si>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</si>
  <si>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 xml:space="preserve">3.1. Visuomenės, pajutusios ES investicijų naudą aplinkosaugos srityje, dalis. </t>
  </si>
  <si>
    <t xml:space="preserve">1.1. Dalis darbdavių, sutinkančių, kad: 
a) gyvenimo kokybė Lietuvos regionuose nuolat auga;
b) regionai yra patraukli vieta verslui vystyti (sutvarkyta infrastruktūra, mokestinės lengvatos, mažesnė konkurencija, kvalifikuota darbo jėga ir mažesni kaštai).
</t>
  </si>
  <si>
    <t xml:space="preserve">Unikalių vartotojų (vnt.)
</t>
  </si>
  <si>
    <r>
      <t>2.1. Lietuviško kapitalo įmonių, dalyvaujančių Nacionaliniuose atsakingo verslo apdovanojimuose</t>
    </r>
    <r>
      <rPr>
        <b/>
        <sz val="13"/>
        <rFont val="Times New Roman"/>
        <family val="1"/>
        <charset val="186"/>
      </rPr>
      <t xml:space="preserve"> </t>
    </r>
    <r>
      <rPr>
        <sz val="13"/>
        <rFont val="Times New Roman"/>
        <family val="1"/>
        <charset val="186"/>
      </rPr>
      <t>ir atitinkančių socialinės atsakomybės principus, skaičius.</t>
    </r>
  </si>
  <si>
    <t xml:space="preserve">1.1. Įmonių, kurios domėjosi būdais, kaip taikyti ekoinovacijas (beatliekes ar mažaatliekes technologijas), jų kaina, ekonomine  nauda, dalis.
</t>
  </si>
  <si>
    <t>68 (2016 m.)</t>
  </si>
  <si>
    <t xml:space="preserve">53 (2016 m. spalis)
</t>
  </si>
  <si>
    <t xml:space="preserve">86 (2015 m.)
</t>
  </si>
  <si>
    <t>55 (2015 m.)</t>
  </si>
  <si>
    <t>10 (2015 m.)</t>
  </si>
  <si>
    <t>60 (2014 m. IV ketv.)</t>
  </si>
  <si>
    <t>40 (2014 m. IV ketv.)</t>
  </si>
  <si>
    <t>53 (2015 m. IV ketv.)</t>
  </si>
  <si>
    <t>46,2 (2016 m.)</t>
  </si>
  <si>
    <t xml:space="preserve">1. Skatinti pareiškėjų ir ES investicijas administruojančių institucijų partnerystę, lygiavertį bendradarbiavimą siekiant bendro rezultato; stiprinti įgyvendinančiųjų institucijų kaip partnerių, o ne kontroliuojančiųjų institucijų įvaizdį.
2. Aiškiai pateikti informaciją esamiems ir potencialiems pareiškėjams, projektų vykdytojams. 
3. Skatinti valstybinio, regioninio planavimo projektų pareiškėjus ir vykdytojus, regionų plėtros tarybas vertinti visuomenės, projekto tikslinių auditorijų nuomonę kaip itin svarbią projekto vykdymo sėkmei.
</t>
  </si>
  <si>
    <t xml:space="preserve">1. Didinti žinomumą apie tai, kas yra sveika gyvensena ir kuo ji naudinga.
2. Ugdyti vaikų suvokimą, kad sveikai gyventi yra įdomu ir šaunu.
3. Diegti visuomenės narių suvokimą, kad aš esu pats atsakingas už savo sveikatą; man rūpi kitų sveikata.
</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</si>
  <si>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</si>
  <si>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2.2. Įmonių, kurios sutinka, kad aplinkosaugos standartų diegimas suteikia įmonei pranašumo/pagerina įmonės įvaizdį tarp klientų, dalis.</t>
  </si>
  <si>
    <t>81 (2021 m.)</t>
  </si>
  <si>
    <t>1.1. Potencialių pareiškėjų, kuriuos tenkina turima informacija, dalis (bendras rodiklis visoms institucijoms).</t>
  </si>
  <si>
    <t xml:space="preserve">75,4 iš kurių informacijos visiškai pakanka 14,5 (2015 m. lapkritis)
</t>
  </si>
  <si>
    <t>4.1. Įmonių, pradėjusių vykdyti MTEP veiklas, bei gavusių ES investicijų per MITA priemones, skaičius. (ES priemonės „Inostartas“, ES priemonės „Inočekiai“ kvietimo „Pradedantysis Inovatorius“ skaičiai)</t>
  </si>
  <si>
    <t>30 (2018 m.)</t>
  </si>
  <si>
    <t>50 (2019 m.),
70 (2020 m.)</t>
  </si>
  <si>
    <t>1.1. Studentų, žinančių apie galimybes įsidarbinti, savanoriauti ar įgyti praktinių įgūdžių, dalis</t>
  </si>
  <si>
    <t>1. Skatinti rinktis tyrėjo karjerą.</t>
  </si>
  <si>
    <t>Studentai, magistrai, doktorantai</t>
  </si>
  <si>
    <t>1.1. Studentų, kuriems tyrėjo profesija atrodo patraukli, dalis.</t>
  </si>
  <si>
    <t>2021 m. IV ketv.</t>
  </si>
  <si>
    <t>37 (2017 m.)</t>
  </si>
  <si>
    <t>45 (2020 m. gruodis)</t>
  </si>
  <si>
    <t>1. Įtraukti jaunimą į formalias ir neformalias veiklas, vykdomas kultūros ir gamtos objektuose.</t>
  </si>
  <si>
    <t>14-18 metų moksleiviai (gimnazistai).</t>
  </si>
  <si>
    <t>1.1. Jaunimo, manančio, kad Lietuvos kultūros objektai yra šiuolaikiški, modernūs, patogūs, atviri, dalis.</t>
  </si>
  <si>
    <t>1.2. Jaunimo, sužinojusio apie ES lėšomis finansuojamus kultūros objektus socialiniuose tinkluose, dalis.</t>
  </si>
  <si>
    <t>2019 m. IV ketv.</t>
  </si>
  <si>
    <t xml:space="preserve">1. Pagrindinis kiekvieno viešojo sektoriaus darbuotojo tikslas - geresnė viešųjų paslaugų kokybė. </t>
  </si>
  <si>
    <t xml:space="preserve">1. Skatinti įstaigų vadovus nuolat sekti ir tobulinti klientams teikiamų paslaugų kokybę ir veiklos procesų efektyvumą.
2. Stiprinti vadovų nuostatas, požiūrį, kad jie yra atsakingi už įstaigos darbuotojų profesionalumą, diegiamus etikos standartus, vidinę kultūrą.
3. Skatinti tarnautojus klientus aptarnauti kokybiškai.
4. Formuoti tarnautojų nuostatą, kad nuo jų sprendimų priklauso visuomenės gerovė.
5. Skatinti gyventojus iš viešosiomis lėšomis finansuojamų institucijų reikalauti kokybiškos paslaugos ir pareikšti nuomonę apie blogą ar gerą paslaugų kokybę.
6. Kurti ir puoselėti valstybės tarnautojo reputaciją visuomenės akyse. </t>
  </si>
  <si>
    <t>2021 m. I ketv.</t>
  </si>
  <si>
    <t>Viešojo valdymo institucijų (ligoninių, mokyklų, savivaldybės administracijos, seimui atskaitingų institucijų, viešąsias paslaugas teikiančių institucijų, valstybinių ir savivaldybės įmonių, teikiančių viešąsias paslaugas) vadovai; tarnautojai; viešojo valdymo institucijų darbuotojai; visuomenė</t>
  </si>
  <si>
    <t>1.1. Viešojo valdymo institucijų, įdiegusių ir diegiančių kokybės vadybos metodus ar sistemas, dalis.</t>
  </si>
  <si>
    <t>70 (2016 m.)</t>
  </si>
  <si>
    <t>25 (2016 m.)</t>
  </si>
  <si>
    <t>85 (2020 m.)</t>
  </si>
  <si>
    <t>0,9 (2016 m.)</t>
  </si>
  <si>
    <t>0,95 (2020 m.)</t>
  </si>
  <si>
    <t>36 (2016 m.)</t>
  </si>
  <si>
    <t>46 (2020 m.)</t>
  </si>
  <si>
    <t>60 (2016 m.)</t>
  </si>
  <si>
    <t>80 (2020 m.)</t>
  </si>
  <si>
    <t>Koef.</t>
  </si>
  <si>
    <t>2.1. Savivaldybių, turinčių piliečių chartijas, dalis.</t>
  </si>
  <si>
    <t>3.1. Viešojo valdymo institucijų, atliekančių asmenų apklausas apie paslaugų kokybę, dalis.</t>
  </si>
  <si>
    <t>4.1. Gyventojų, manančių, kad viešojo valdymo institucijų veikla gerėja, dalis.</t>
  </si>
  <si>
    <t>4.2. Gyventojų, manančių, kad valstybės tarnautojų veikla gerėja, dalis.</t>
  </si>
  <si>
    <t>6.1. Administracinių paslaugų teikimo ir aptarnavimo efektyvumo koeficientas.</t>
  </si>
  <si>
    <t>2.2. Potencialių APVA pareiškėjų, kuriuos tenkina turima informacija, dalis.</t>
  </si>
  <si>
    <t>87 (2015 m. IV ketv.)</t>
  </si>
  <si>
    <t>90 (2023 m.)</t>
  </si>
  <si>
    <t>2. Pažangus švietimas - technologinė kryptis (gamtos ir technologijų (STEAM) mokslų populiarinimas).</t>
  </si>
  <si>
    <t>96 proc., iš jų 65 proc. labai svarbu (2019 m.)</t>
  </si>
  <si>
    <t>28,4 (2015 m. gruodis)</t>
  </si>
  <si>
    <t>32,4 (2015 m. gruodis)</t>
  </si>
  <si>
    <t>26,6 (2015 m. gruodis)</t>
  </si>
  <si>
    <t xml:space="preserve">26 (2016 m. III ketv.)
</t>
  </si>
  <si>
    <t>72 (2015 m. gruodis)</t>
  </si>
  <si>
    <t>48,2 (2015 m. gruodis)</t>
  </si>
  <si>
    <t>58 (2021 m.)</t>
  </si>
  <si>
    <t>95 (2021 m.)</t>
  </si>
  <si>
    <t>60 (2021 m.)</t>
  </si>
  <si>
    <t>91, iš jų 64 proc. visiškai sutinka (2019 m. gruodis)</t>
  </si>
  <si>
    <t>87, iš jų 51 proc. visiškai sutinka (2019 m.)</t>
  </si>
  <si>
    <t>80 (2019 m. gruodis)</t>
  </si>
  <si>
    <t>85 (2021 m.)</t>
  </si>
  <si>
    <t>93, iš jų 56 proc. visiškai pritaria (2015 m.)
90, iš jų 61 proc. visiškai pritaria (2017 m.)</t>
  </si>
  <si>
    <t>65, iš jų 32 proc. visiškai sutinka (2017 m.)</t>
  </si>
  <si>
    <t>93, iš jų 60 proc. visiškai pritaria (2019 m. gruodis)</t>
  </si>
  <si>
    <t>70 (2019 m. gruodis)</t>
  </si>
  <si>
    <t>60 (2019 m.)</t>
  </si>
  <si>
    <t>64 (2019 m.)</t>
  </si>
  <si>
    <t>50 (2019 m.)</t>
  </si>
  <si>
    <t>83 (iš jų 39 proc. – labai svarbu, 2019 m. gruodis)</t>
  </si>
  <si>
    <t>34 (2016 m. I ketv.)</t>
  </si>
  <si>
    <t>40 (2019 m. gruodis)</t>
  </si>
  <si>
    <t>65 (2019 m. gruodis)</t>
  </si>
  <si>
    <t>51 (2020 m.)</t>
  </si>
  <si>
    <t>44 (2021 m.)</t>
  </si>
  <si>
    <t xml:space="preserve">Jaunimas nuo 15 iki 29 m. </t>
  </si>
  <si>
    <t>83 (2020 m.)</t>
  </si>
  <si>
    <t>a) 83 (2017 m. spalis)
b) 74 (2017 m. spalis)</t>
  </si>
  <si>
    <t>a) 88 (2019 m.)
b) 79 (2019 m.)</t>
  </si>
  <si>
    <t>1) 72 proc. tyrimo dalyvių mano, kad socialiniai būstai yra skiriami skurdžiai gyvenantiems žmonėms, kurie dėl objektyvių priežasčių gauna labai mažas pajamas (2017 m. IV ketv., SADM tyrimo duomenys). 2) 28 proc. nuomone, šie būstai skiriami asocialiems asmenims, kurie patys nesugeba pasirūpinti gyvenamuoju būstu. (2017 m. IV ketv., SADM tyrimo duomenys)</t>
  </si>
  <si>
    <t>1) 62 proc. savivaldybių atstovų mano, kad socialinius būstus reikia įrengti įprastuose daugiabučiuose. (2018 II ketv., CPVA apklausa) 2) 51 proc. savivaldybių atstovų mano, kad pritaikant visą daugiabutį socialinio būsto tikslams didinama gyventojų izoliacija (atsakymai - visiškai sutinku. labiau sutinku nei nesutinku) (2018 m. II ketv., CPVA apklausa)</t>
  </si>
  <si>
    <t>2022 m.</t>
  </si>
  <si>
    <t>19 (2022 m.)</t>
  </si>
  <si>
    <t>70 (2022 m.)</t>
  </si>
  <si>
    <t>91, iš jų 31 proc. labai palankiai (2017 m.)</t>
  </si>
  <si>
    <t>91, iš jų 40 proc. labai palankiai (2019 m.)</t>
  </si>
  <si>
    <t>88 proc. vadovų mano, kad bendri mokslo ir verslo projektai yra svarbūs jų institucijos prestižui, 61 proc. – kad svarbus pajamų šaltinis  (2020 m.)</t>
  </si>
  <si>
    <t>93, iš jų 34 proc., kuriems atrodo labai perspektyvu (2016 m. I ketv.)</t>
  </si>
  <si>
    <t>93, iš jų 40 proc., kuriems atrodo labai perspektyvu (2020 m. gruodis)</t>
  </si>
  <si>
    <t>97, iš jų 46 proc. atrodo labai perspektyvu (2017 m. gruodis)</t>
  </si>
  <si>
    <t>97, iš jų 51 proc. atrodo labai perspektyvu (2020 m. gruodis)</t>
  </si>
  <si>
    <t>87, iš jų 16 proc. labai perspektyvu (2017 m. gruodis)</t>
  </si>
  <si>
    <t>87, iš jų 25 proc. labai perspektyvu (2020 m. gruodis)</t>
  </si>
  <si>
    <t>94, iš jų 36 proc. atrodo labai perspektyvu (2016 m. I ketv.)</t>
  </si>
  <si>
    <t>94, iš jų 42 proc. atrodo labai perspektyvu (2020 m. IV ketv.)</t>
  </si>
  <si>
    <t>45 (2021 m.)</t>
  </si>
  <si>
    <t>2021 m. (IV ketv.)</t>
  </si>
  <si>
    <t>80 (2021 m.)</t>
  </si>
  <si>
    <t>52 (2023 m.)</t>
  </si>
  <si>
    <t>62 (2016 m. spalis)</t>
  </si>
  <si>
    <t>85 (2019 m.)</t>
  </si>
  <si>
    <t>53 (2016 m. spalis)</t>
  </si>
  <si>
    <t>56 (2016 m.)</t>
  </si>
  <si>
    <t>2021 IV ketv.</t>
  </si>
  <si>
    <t>70,6 (visiškai sutinka ir greičiau sutinka, 2016 m.)</t>
  </si>
  <si>
    <t>4.1. Projektų vykdytojų, kurie pritaria, kad institucijų profesionalumas ir skaidrumas priimant sprendimus nuolat auga, dalis</t>
  </si>
  <si>
    <t>85,6 (2016 m.)</t>
  </si>
  <si>
    <t>1.1. Projektų vykdytojų, kuriems informacija yra aiški, dalis.</t>
  </si>
  <si>
    <t>51 projektas (2017 m.)</t>
  </si>
  <si>
    <t>96 proc., iš jų 60 proc. labai svarbu (2016 m.)</t>
  </si>
  <si>
    <t>2. Naudojame išteklius efektyviai</t>
  </si>
  <si>
    <t>39 (2021 m.)</t>
  </si>
  <si>
    <t>23 (2021 m.)</t>
  </si>
  <si>
    <t>77,3 (2021 m.)</t>
  </si>
  <si>
    <t>56 (2020 m.)</t>
  </si>
  <si>
    <t>62 (2020 m.)</t>
  </si>
  <si>
    <t>25 (2020 m.)</t>
  </si>
  <si>
    <t>2021 m. II ketv.</t>
  </si>
  <si>
    <t>59 (2021 m.)</t>
  </si>
  <si>
    <t>44 (2019 m.)</t>
  </si>
  <si>
    <t>29 (2019 m.)</t>
  </si>
  <si>
    <t>2021 m. III ketv.</t>
  </si>
  <si>
    <t>Pokytis – ne mažiau kaip +10 proc. (2020 m.)</t>
  </si>
  <si>
    <t>1.4. Gyventojų, kurie pritaria nuostatai, kad ES investicijos Lietuvoje valdomos profesionaliai, dalis.</t>
  </si>
  <si>
    <t>Visiškai sutinkančiųjų pokytis – ne mažiau kaip +10 proc. (2020 m.)</t>
  </si>
  <si>
    <t xml:space="preserve">Pokytis – ne mažiau kaip +10 proc. (2020 m.)
</t>
  </si>
  <si>
    <t xml:space="preserve">Visiškai sutinkančiųjų pokytis 30 proc. (2023 m.)
</t>
  </si>
  <si>
    <t xml:space="preserve">Visiškai sutinkančiųjų pokytis – ne mažiau kaip +5 proc.
(2020 m.)
</t>
  </si>
  <si>
    <t>5. Pareiškėjų ir projektų vykdytojų informavimas</t>
  </si>
  <si>
    <t xml:space="preserve">44 (2016 m.)
</t>
  </si>
  <si>
    <t>Bus nustatyta 2020 m. (CPVA tyrimas)</t>
  </si>
  <si>
    <t>58,8 (visiškai sutinka ir greičiau sutinka, 2016 m. spalis)</t>
  </si>
  <si>
    <t xml:space="preserve">79,9, iš kurių informacijos visiškai pakanka 20,4 (2015 m. lapkritis) 
  </t>
  </si>
  <si>
    <t xml:space="preserve">88, iš kurių informacijos visiškai pakanka 30 (2018 m.), 65 (2023 m.)
</t>
  </si>
  <si>
    <t xml:space="preserve">75, iš kurių informacijos visiškai pakanka 25 (2018 m.) 
</t>
  </si>
  <si>
    <t>6.1. Projektų vykdytojų, kurie pritaria nuostatai, kad agentūros – partneriai, o ne kontroliuojančiosios institucijos, dalis.</t>
  </si>
  <si>
    <t xml:space="preserve">76, iš kurių visiškai pakanka 13,6 (2021 m.)
</t>
  </si>
  <si>
    <t>1. Aiškiai pateikti pareiškėjams informaciją.
2. Skatinti pareiškėjų ir ES investicijas administruojančių institucijų partnerystę.
3. Skatinti tikslines auditorijas vertinti visuomenės, projekto tikslinių auditorijų nuomonę kaip itin svarbų elementą projekto vykdymo sėkmei.
4. Pristatyti finansinių priemonių paslaugas kaip bankines paslaugas.
5. Skatinti tikslines auditorijas vertinti projekto komunikacijos priemonių efektyvumą iš tikslinės auditorijos pusės.</t>
  </si>
  <si>
    <t>Potencialūs pareiškėjai; regionų plėtros tarybos, finansinių priemonių naudos potencialūs gavėjai</t>
  </si>
  <si>
    <t xml:space="preserve">1. Formuoti inovacijų ir MTEPI sampratą ir skatinti poreikį juos diegti. 
2. Pristatyti įmonių bendradarbiavimą su Lietuvos mokslo įstaigomis kaip įmonėms naudingą, kuriantį pridėtinę vertę.
</t>
  </si>
  <si>
    <t xml:space="preserve">Lietuvos sumanios specializacijos strategiją atitinkančios įmonės, nevykdančios MTEPI veiklos; Lietuvos sumanios specializacijos strategiją atitinkančios įmonės, nesistemiškai vykdančios MTEPI veiklą 
</t>
  </si>
  <si>
    <t xml:space="preserve">95 (2021 m.)
</t>
  </si>
  <si>
    <t xml:space="preserve">2.1. Įmonių vadovų, kurie teigiamai vertina savo įmonės bendradarbiavimą su mokslo ir studijų institucijomis, dalis. </t>
  </si>
  <si>
    <t>3.1. Įmonių vadovų, kurie teigiamai vertina savo įmonės bendradarbiavimą su mokslo ir studijų institucijomis, dalis</t>
  </si>
  <si>
    <t>3. Konkuruok su MTEPI</t>
  </si>
  <si>
    <t>1. Formuoti MTEPI sampratą ir skatinti poreikį tai diegti – paaiškinti, kas yra MTEPI ir kuo ji naudinga verslui.
2. Pristatyti įmonių bendradarbiavimą su Lietuvos mokslo įstaigomis kaip prestižo dalyką.</t>
  </si>
  <si>
    <t xml:space="preserve"> 1.1. Įmonių, kurios investicijas į inovacijas ir MTEPI vertina kaip svarbų konkurencinį pranašumą, dalis.
</t>
  </si>
  <si>
    <t xml:space="preserve">88,8 (2015 m.)
</t>
  </si>
  <si>
    <t xml:space="preserve">1. Populiarinti gamtos ir technologijų tyrėjo profesiją.
2. Populiarinti STEAM mokslų kryptis.
3. Skatinti STEAM mokslo mokytojus gilinti bei plėsti kompetencijas.
4. Skatinti mokyklas populiarinti STEAM mokslų kryptis.
5. Keisti nepatrauklaus „tiksliuko“-mokslininko įvaizdžio stereotipą.
6. Skatinti rinktis tyrėjo karjerą.
</t>
  </si>
  <si>
    <t>Mokiniai, mokinių tėvai, mokytojai, studentai, mokyklų administracija</t>
  </si>
  <si>
    <t xml:space="preserve">78, iš jų 34 proc. skatintų rinktis tyrėjo profesiją (2016 m. I ketv.)
</t>
  </si>
  <si>
    <t xml:space="preserve">78, iš jų 40 proc. skatintų rinktis tyrėjo profesiją (2020 m. IV ketv.)
</t>
  </si>
  <si>
    <t>3.1. Dalis mokytojų, kuriems STEAM atrodo patrauklu ir perspektyvu.</t>
  </si>
  <si>
    <t>4.1 Mokyklų vadovų, kuriems STEAM atrodo patrauklu ir perspektyvu, dalis.</t>
  </si>
  <si>
    <t xml:space="preserve">5.1 Mokinių, kuriems STEAM atrodo patrauklu ir perspektyvu, dalis. </t>
  </si>
  <si>
    <t xml:space="preserve">6.1. Studentų, kuriems tyrėjo profesija atrodo patraukli, dalis. </t>
  </si>
  <si>
    <t>2. Pažangus mokslas – komercializuotas mokslas</t>
  </si>
  <si>
    <t>Mokslo ir studijų institucijų sprendimų priėmėjai, tyrėjai</t>
  </si>
  <si>
    <t>2.1. Institucijų vadovų, kurie vertina komercializuotus projektus kaip institucijos prestižo ir pajamų šaltinį, dalis.</t>
  </si>
  <si>
    <t>3.1. Mokslininkų, kurie suvokia komercializuotus projektus ne tik kaip institucijos, bet ir kaip savo prestižo ir  pajamų šaltinį, dalis.</t>
  </si>
  <si>
    <t xml:space="preserve">1. Skatinti MVĮ suprasti ir vertinti savo galimybes prekiauti su užsieniu.
</t>
  </si>
  <si>
    <t xml:space="preserve">58 (2021 m.)
</t>
  </si>
  <si>
    <t xml:space="preserve">Labai mažos, mažos ir vidutinės įmonės; ypač veikiančios regionuose.
</t>
  </si>
  <si>
    <t>SVV, MVĮ (ypač regioniniai)</t>
  </si>
  <si>
    <t>48,2 (2015 m. gruodis)
51,4 (2017 m.)</t>
  </si>
  <si>
    <t xml:space="preserve">1. Skatinti suvokimą, kad kiekvienas gali tapti verslininku bet kuriame gyvenimo etape.
2. Šviesti, mokyti, ugdyti ir informuoti apie priemones, konsultacijas verslo įkūrimo pradžiai.
3. Gerinti verslininko įvaizdį, verslo reputaciją.
4. Formuoti įvaizdį, kad pradėti verslą dabar - pats tinkamiausias laikas.
</t>
  </si>
  <si>
    <t>Gyventojai, potencialūs SVV atstovai (ypač jaunimas, moterys ir pažeidžiamos grupės)</t>
  </si>
  <si>
    <t xml:space="preserve">85 (2021 m.)
</t>
  </si>
  <si>
    <t>91 (2015 m. lapkritis), iš jų 47 proc. visiškai sutinka
94, iš jų 59 visiškai sutinka (2017 m.)</t>
  </si>
  <si>
    <t>2.1. Gyventojų, pripažįstančių, kad savišvieta yra vienas iš mokymosi visą gyvenimą būdų, dalis.</t>
  </si>
  <si>
    <t>87 (2015 m. lapkritis), iš jų 46 proc. visiškai sutinka
92, iš jų 57 visiškai sutinka (2017 m.)</t>
  </si>
  <si>
    <t>71 (2015 m. lapkritis)
76 (2017 m.)</t>
  </si>
  <si>
    <t>MVĮ ir SVV atstovai, darbdaviai</t>
  </si>
  <si>
    <t xml:space="preserve">79,3 (2015 m. gruodis)
79,2 (2017 m.)
</t>
  </si>
  <si>
    <t>81,5 (2015 m. gruodis)
90,1 (2017 m.)</t>
  </si>
  <si>
    <t>1. Skatinti moksleivius, kad rinktųsi profesinį mokymąsi. 
2. Skatinti tėvus palaikyti vaikus, kurie renkasi profesinį mokymąsi. 
3. Kelti profesijos prestižą (profesija yra vertybė). 
4. Skatinti įmonių ir profesinių mokymo įstaigų bendradarbiavimą</t>
  </si>
  <si>
    <t>Mokiniai, mokinių tėvai, visuomenė, darbdaviai</t>
  </si>
  <si>
    <t xml:space="preserve">1. Skatinti tėvų įsitraukimą siekiant spręsti problemas mokykloje, atpažinti patyčias.
2. Skatinti tikslines auditorijas motyvuoti vaikus dalyvauti atliekant standartizuoto ugdymo testus.
3. Skatinti ugdymo kokybės gerinimą įvairiais būdais ir formomis.
4. Informuoti tėvus apie tai, kad visose mokyklose veikia nemokami būreliai, kad vaikas gali gauti nemokamas konsultacijas.
5. Skatinti tėvus leisti vaikus į ikimokyklinio ugdymo įstaigas.
6. Pristatyti geruosius edukacinių erdvių pavyzdžius, lanksčius ikimokyklinio ugdymo modelius savivaldybėse, skleisti gerąją patirtį.
</t>
  </si>
  <si>
    <t xml:space="preserve">60 (2019 m.)
</t>
  </si>
  <si>
    <t>2.1. Tėvų, kurie supranta standartizuotų testų naudą, dalis.</t>
  </si>
  <si>
    <t xml:space="preserve">3.1. Mokyklų, kurios dalyvauja pažangios mokyklos projektuose, skaičius.  </t>
  </si>
  <si>
    <t>100 (iki 2022 m.)</t>
  </si>
  <si>
    <t xml:space="preserve">4.1. Mokinių, kurie gauna mokymosi pagalbą mokyklose, dalis. </t>
  </si>
  <si>
    <t xml:space="preserve">80 (2019 m. gruodis)
</t>
  </si>
  <si>
    <t>55,1 (2015 m.)
62 (2017 m.)</t>
  </si>
  <si>
    <t xml:space="preserve">39 (2020 m.)
</t>
  </si>
  <si>
    <t>a) 55 (2020 m.)
b) 75 (2020 m.)</t>
  </si>
  <si>
    <t xml:space="preserve">34 (2016 m.)
33,4 (2017 m.)
</t>
  </si>
  <si>
    <t xml:space="preserve">39 (2021 m.)
</t>
  </si>
  <si>
    <t xml:space="preserve">a) Pokytis – ne mažiau kaip + 5 proc.
b) Pokytis ne mažiau kaip + 5 proc.
(2020 m.)
</t>
  </si>
  <si>
    <t xml:space="preserve">a) 74 (2020 m.)
b) Pokytis – ne mažiau kaip +5 proc.
(2020 m.)
</t>
  </si>
  <si>
    <t xml:space="preserve">Visiškai sutinkančiųjų dalies pokytis – ne mažiau kaip +10 proc. (2019 m.)
</t>
  </si>
  <si>
    <t>84, iš kurių visiškai sutinka 30 proc. (2016 m. gegužė)</t>
  </si>
  <si>
    <t>27 (2015 m. IV ketv.)</t>
  </si>
  <si>
    <t>40 (2018 m.)
40 (2019 m.)</t>
  </si>
  <si>
    <t xml:space="preserve">90 (2022 m.)
</t>
  </si>
  <si>
    <t xml:space="preserve">32 (2017 m.)
51 (2018 m.)
55 (2019 m.)
61 (2020 m.)
65 (2021 m.)
68 (2022 m.) </t>
  </si>
  <si>
    <t>76 (2017 m.)
80 (2018 m.)
82 (2019 m.)
83 (2020 m.)
85 (2021 m.)
86 (2022 m.)</t>
  </si>
  <si>
    <t>49 (2017 m.)
60 (2018 m.)
64 (2019 m.)
67 (2020 m.)
72 (2021 m.)
75 (2022 m.)</t>
  </si>
  <si>
    <t xml:space="preserve">39 (2021 m.)
</t>
  </si>
  <si>
    <t xml:space="preserve">Pramonės, gamybos įmonės
</t>
  </si>
  <si>
    <t>40 (2021 m.)</t>
  </si>
  <si>
    <t xml:space="preserve">37,2
(2021 m.)
</t>
  </si>
  <si>
    <t>33 (2021 m.)</t>
  </si>
  <si>
    <t xml:space="preserve">1.1. Įmonių, per paskutinį mėnesį sumažinusių energijos suvartojimą dėl aplinkos apsaugos (apribotas kondicionavimas, šildymas, prietaisai nepaliekami budėjimo rėžime, perkami energiją tausojantys prietaisai), dalis. </t>
  </si>
  <si>
    <t xml:space="preserve">1. Gerinti kultūros paslaugų ir produktų įvaizdį, kelti gamtos ir kultūros objektų reputaciją.
2. Mažinti kultūrinę atskirtį tarp didmiesčių ir regionų.
3. Įtraukti jaunimą į formalias ir neformalias veiklas, vykdomas kultūros ir gamtos objektuose.
</t>
  </si>
  <si>
    <t>29,9 (2015 m. gruodis)</t>
  </si>
  <si>
    <t>71 proc. tyrėjų mano, kad bendri mokslo ir verslo projektai yra svarbūs jų prestižui, 65 proc. – kad svarbus pajamų šaltinis iš jų 30 proc. labai svarbus (2016 m.)</t>
  </si>
  <si>
    <t>71 proc. tyrėjų mano, kad bendri mokslo ir verslo projektai yra svarbūs jų prestižui, 70 proc. – kad svarbus pajamų šaltinis iš jų 35 proc. labai svarbus (2020 m.)</t>
  </si>
  <si>
    <t>Komunikacijos kampanijų skaičius</t>
  </si>
  <si>
    <t xml:space="preserve">LMT </t>
  </si>
  <si>
    <t>1. Pažangi įmonė – MTEP taikanti įmonė (konkurencingu-mas, grįstas MTEP)</t>
  </si>
  <si>
    <t>2. Pažangus švietimas</t>
  </si>
  <si>
    <t>1. Verslo augimo galimybių paieškos ir išnaudojimo skatinimas</t>
  </si>
  <si>
    <t>VISO:</t>
  </si>
  <si>
    <t xml:space="preserve">Finansinė pažanga, proc. </t>
  </si>
  <si>
    <t>Kampanijos pavadinimas</t>
  </si>
  <si>
    <t>NVO, asociacijos, prekybos, pramonės ir amatų rūmai, „Europe Direct“ informacijos centrus priimančios institucijos</t>
  </si>
  <si>
    <t>Institucija</t>
  </si>
  <si>
    <t>Finansų ministerija</t>
  </si>
  <si>
    <t>Socialinės apsaugos ir darbo ministerija</t>
  </si>
  <si>
    <t>Aplinkos ministerija</t>
  </si>
  <si>
    <t>Kultūros ministerija</t>
  </si>
  <si>
    <t>Susisiekimo ministerija</t>
  </si>
  <si>
    <t>Sveikatos apsaugos ministerija</t>
  </si>
  <si>
    <t>Energetikos ministerija</t>
  </si>
  <si>
    <t>Vidaus reikalų ministerija</t>
  </si>
  <si>
    <t>VISO</t>
  </si>
  <si>
    <t>NVO (visuotinės dotacijos priemonė)</t>
  </si>
  <si>
    <t>LIETUVA, KURIĄ KURIAME 
EUROPOS SĄJUNGOS INVESTICIJOMIS</t>
  </si>
  <si>
    <t>Be visuotinės dotacijos</t>
  </si>
  <si>
    <t>91, iš jų daug girdėjo – 31 (2016 m. rugsėjis)</t>
  </si>
  <si>
    <t>91 , iš jų daug girdėjo - 27 (2017 m. lapkritis)</t>
  </si>
  <si>
    <t xml:space="preserve">70
(2016 m. rugsėjis)
</t>
  </si>
  <si>
    <t>58, iš jų visiškai pakanka - 16 (2017 m. lapkritis)</t>
  </si>
  <si>
    <t>60 (2016 m. rugsėjis)</t>
  </si>
  <si>
    <t>26, iš jų visiškai sutinka - 3 (2017 m. lapkritis)</t>
  </si>
  <si>
    <t>81, iš kurių tikrai pajuto – 27 (2016 m. rugsėjis)</t>
  </si>
  <si>
    <t>72, iš jų tikrai pajutusių - 26 (2017 m. lapkritis)</t>
  </si>
  <si>
    <t>Socialinių pokyčių – 80, iš kurių 19 – visiškai sutinka; ekonominių pokyčių – 82, iš kurių 23 – visiškai sutinka (2016 m. rugsėjis)</t>
  </si>
  <si>
    <t>Socialinių pokyčių - 69, iš kurių visiškai sutinka - 15; ekonominių pokyčių - 71, iš kurių visiškai sutinka - 16 (2017 m. lapkritis)</t>
  </si>
  <si>
    <t>87, iš jų visiškai sutinka – 28 (2016 m. rugsėjis)</t>
  </si>
  <si>
    <t>68, iš jų visiškai sutinkančių - 15 (2017 m. lapkritis)</t>
  </si>
  <si>
    <t>75, iš kurių visiškai sutinka – 21 (2016 m. rugsėjis)</t>
  </si>
  <si>
    <t>51, iš kurių visiškai sutinka 9 (2017 m. lapkritis)</t>
  </si>
  <si>
    <t>81, iš jų visiškai pritaria  -  24 (2017 m. lapkritis)</t>
  </si>
  <si>
    <t>71, iš kurių visiškai sutinka – 13 (2016 m. rugsėjis)</t>
  </si>
  <si>
    <t>54, iš jų visiškai sutinka - 5 (2017 m. lapkritis)</t>
  </si>
  <si>
    <t>73, iš kurių informacijos visiškai pakanka – 22 (2016 m. rugsėjis)</t>
  </si>
  <si>
    <t>67, iš jų visiškai pakanka - 22 (2017 m. lapkritis)</t>
  </si>
  <si>
    <t>47 (2016 m. rugsėjis)</t>
  </si>
  <si>
    <t>32 (2017 m. lapkritis)</t>
  </si>
  <si>
    <t>62 (2017 m. lapkritis)</t>
  </si>
  <si>
    <t>a) 70 (2016 m. spalis)
b) 66 (2016 m. spalis)</t>
  </si>
  <si>
    <t>54,2 (2016 m. rugsėjis)</t>
  </si>
  <si>
    <t>46 (2017 m. lapkrtis)</t>
  </si>
  <si>
    <t>83,8 (2016 m. rugsėjis)</t>
  </si>
  <si>
    <t>79,4 (2016 m. rugsėjis</t>
  </si>
  <si>
    <t>84 (2017 m. lapkritis)</t>
  </si>
  <si>
    <t>81,7 (2016 m. rugsėjis)</t>
  </si>
  <si>
    <t>58,8 (2016 m. spalis)</t>
  </si>
  <si>
    <t>79 (2017 m. lapkritis)</t>
  </si>
  <si>
    <t>75, iš jų visiškai pakanka - 23 (2017 m. lapkritis)</t>
  </si>
  <si>
    <t>73,2 iš kurių informacijos visiškai pakanka – 22 (2016 m. rugsėjis)</t>
  </si>
  <si>
    <t>66, iš jų visiškai pakanka - 21,5 (2017 m. lapkritis)</t>
  </si>
  <si>
    <t>46,7 (2016 m. rugsėjis)</t>
  </si>
  <si>
    <t>64,8 (2016 m. rugsėjis)</t>
  </si>
  <si>
    <t>68 (2017 m. lapkritis)</t>
  </si>
  <si>
    <t>71,4 (2016 m. rugsėjis)</t>
  </si>
  <si>
    <t>55 (2017 m. lapkritis)</t>
  </si>
  <si>
    <t>57 (2016 m. rugsėjis)</t>
  </si>
  <si>
    <t>66 (2017 m. lapkritis)</t>
  </si>
  <si>
    <t>72,8 (2016 m. spalis)</t>
  </si>
  <si>
    <t>77 (2017 m. lapkritis)</t>
  </si>
  <si>
    <t>Profesionalumas nuolat auga –61,8 proc., skaidrumas nuolat auga –56,2 proc. (2016 m. spalis)</t>
  </si>
  <si>
    <t xml:space="preserve">profesionalumas - 84, skaidrumas - 81 (2017 m. lapkritis) </t>
  </si>
  <si>
    <t>73,2, iš kurių informacijos visiškai pakanka – 22 (2016 m. rugsėjis)</t>
  </si>
  <si>
    <t xml:space="preserve">56,3 
(2016 m. spalis)
</t>
  </si>
  <si>
    <t>63 (2017 m. lapkritis)</t>
  </si>
  <si>
    <t>78,5 (2016 m. spalis)</t>
  </si>
  <si>
    <t>59,8, iš kurių visiškai sutinka – 16 (2016 m. spalis)</t>
  </si>
  <si>
    <t>86, iš kurių visiškai sutinka 32 (2017 m. lapkritis)</t>
  </si>
  <si>
    <t xml:space="preserve">94,5 
(2016 m. spalis)
</t>
  </si>
  <si>
    <t>97, iš kurių visiškai sutinka 69 (2017 m. lapkritis)</t>
  </si>
  <si>
    <t>75, iš kurių informacijos pilnai pakanka - 23 (2017 m. lapkritis)</t>
  </si>
  <si>
    <t>83,3 (2016 m. rugsėjis)</t>
  </si>
  <si>
    <t>76,7 (2016 m. rugsėjis)</t>
  </si>
  <si>
    <t>75 (2017 m. lapkritis)</t>
  </si>
  <si>
    <t xml:space="preserve">67,3 
(2016 m. spalis)
</t>
  </si>
  <si>
    <t>74 (2017 m. lapkritis)</t>
  </si>
  <si>
    <t>74,6 (2016 m. rugsėjis)</t>
  </si>
  <si>
    <t>58 (2017 m. lapkritis)</t>
  </si>
  <si>
    <t>69,6 (2016 m. rugsėjis)</t>
  </si>
  <si>
    <t>88, iš jų pilnai pakanka - 28 (2017 m. lapkritis)</t>
  </si>
  <si>
    <t>49 (2016 m. spalis)</t>
  </si>
  <si>
    <t>78 (2017 m. lapkritis)</t>
  </si>
  <si>
    <t>64,1 (2016 m. rugsėjis)</t>
  </si>
  <si>
    <t>71 (2016 m. rugsėjis)</t>
  </si>
  <si>
    <t>60 (2017 m. lapkritis)</t>
  </si>
  <si>
    <t>86 (2016 m. rugsėjis)</t>
  </si>
  <si>
    <t>77, iš kurių informacijos visiškai pakanka - 23 (2017 m. lapkritis)</t>
  </si>
  <si>
    <t>73, iš kurių informacijos visiškai sutinka 22 – (2016 m. rugsėjis)</t>
  </si>
  <si>
    <t>64, iš jų pilnai pritaria - 5 (2017 m. lapkritis)</t>
  </si>
  <si>
    <t>60 (2016 m. spalis)</t>
  </si>
  <si>
    <t>100 (2016 m. spalis)</t>
  </si>
  <si>
    <t>81, iš jų pilnai pakanka - 19 (2017 m. lapkritis)</t>
  </si>
  <si>
    <t>65,6 (2016 m. rugsėjis)</t>
  </si>
  <si>
    <t>nematuota</t>
  </si>
  <si>
    <t>65 (2017 m. lapkritis)</t>
  </si>
  <si>
    <t>86, iš jų pilnai pakanka 17 (2017 m. lapkritis)</t>
  </si>
  <si>
    <t>83,8, iš kurių visiškai sutinkančių – 41,9 (2016 m. rugsėjis)</t>
  </si>
  <si>
    <t>76 (2017 m. lapkritis)</t>
  </si>
  <si>
    <t>64,4 (2016 m. spalis)</t>
  </si>
  <si>
    <t>45,1 (2016 m. rugsėjis)</t>
  </si>
  <si>
    <t>57 (2017 m. lapkritis)</t>
  </si>
  <si>
    <t>36 (įmonių vadovai); 92 (darbuotojai)</t>
  </si>
  <si>
    <t>39 (įmonių vadovai); 94 (darbuotojai)</t>
  </si>
  <si>
    <t>4800 (2017 m. sausis - lapkritis)</t>
  </si>
  <si>
    <t>82 (2016 m. rugsėjis)</t>
  </si>
  <si>
    <t>31 (2017 m. birželis)</t>
  </si>
  <si>
    <t>75 (2016 m. rugsėjis)</t>
  </si>
  <si>
    <t>82 (2017 m. lapkritis)</t>
  </si>
  <si>
    <t>78 (2016 m. gruodis)</t>
  </si>
  <si>
    <t>79 (2017 m. spalis)</t>
  </si>
  <si>
    <t>93 (2016 m. gruodis)</t>
  </si>
  <si>
    <t>90 (2017 m. lapkritis)</t>
  </si>
  <si>
    <t>54 (2016 m. gruodis)</t>
  </si>
  <si>
    <t>56 (2017 m. lapkritis)</t>
  </si>
  <si>
    <t>90, iš jų 46 – visiškai sutinka (2016 m. rugsėjis)</t>
  </si>
  <si>
    <t>94, iš  jų visiškai sutinka - 59 (2017 m. lapkritis)</t>
  </si>
  <si>
    <t>89 proc., iš jų 45 proc. – visiškai sutinka (2016 m. rugsėjis)</t>
  </si>
  <si>
    <t>92, iš jų visiškai sutinka - 57  (2017 m. lapkritis)</t>
  </si>
  <si>
    <t>50-59 m. amžiaus kategorijoje visiškai sutinkančių - 53; 60-74 m. amžiaus kategorijoje visiškai sutinkančių - 48</t>
  </si>
  <si>
    <t>46 (2016 m. rugsėjis; tikslinė grupė - visuomenė)</t>
  </si>
  <si>
    <t>59 (2017 m. lapkritis, tikslinė grupė - visuomenė)</t>
  </si>
  <si>
    <t>nematuota (ŠMM tyrimas)</t>
  </si>
  <si>
    <t>91 - (31 proc. vertina labai palankiai, 60 proc. – greičiau palankiai)</t>
  </si>
  <si>
    <t>63 (2016 m. gruodis)</t>
  </si>
  <si>
    <t>33 (2017 m. lapkritis)</t>
  </si>
  <si>
    <t>47 (2017 m. lapkritis)</t>
  </si>
  <si>
    <t>a) 58 (2016 m. rugsėjis) b)  79 (2016 m. rugsėjis)</t>
  </si>
  <si>
    <t>a) 33 (2016 m. gruodis);                 b) 32 (2016 m. gruodis)</t>
  </si>
  <si>
    <t>a) 25 (2017 m. lapkritis);                    b) 25 (2017 m. lapkritis)</t>
  </si>
  <si>
    <t>89 (2017 m. lapkritis)</t>
  </si>
  <si>
    <t>a) 70 (2016 m. rugsėjis) b) 32</t>
  </si>
  <si>
    <t>a) 78 b) 25</t>
  </si>
  <si>
    <t>49 (2016 m. gruodis)</t>
  </si>
  <si>
    <t>49 (2017 m. lapkritis)</t>
  </si>
  <si>
    <t>80 (2017 m. lapkritis)</t>
  </si>
  <si>
    <t>81, iš kurių visiškai sutinka – 33 (2016 m. rugsėjis)</t>
  </si>
  <si>
    <t>71, iš kurių visiškai sutinka - 27 (2017 m. lapkritis)</t>
  </si>
  <si>
    <t>81 (2017 m. lapkritis)</t>
  </si>
  <si>
    <t>87 (2017 m. lapkritis)</t>
  </si>
  <si>
    <t>20 (2017 m. rugsėjis)</t>
  </si>
  <si>
    <t>a) 83 b) 74</t>
  </si>
  <si>
    <t>37 (2017 m. lapkritis)</t>
  </si>
  <si>
    <t>12 (2017 m. lapritis)</t>
  </si>
  <si>
    <t>96, iš jų 57 tikrai žino (2017 m. lapritis)</t>
  </si>
  <si>
    <t>72 (2017 m. gruodis)</t>
  </si>
  <si>
    <t>47,3 (2016 m. sausis)</t>
  </si>
  <si>
    <t>89 (2016 m. sausis)</t>
  </si>
  <si>
    <t>61 (2016 m. sausis)</t>
  </si>
  <si>
    <t>32 (2016 m. gruodis)</t>
  </si>
  <si>
    <t>34 (2017 m. spalis)</t>
  </si>
  <si>
    <t>76 (2016 m. gruodis)</t>
  </si>
  <si>
    <t>51 (2016 m. gruodis)</t>
  </si>
  <si>
    <t>54 (2017 m. lapkritis)</t>
  </si>
  <si>
    <t>17 (2016 m. gruodis)</t>
  </si>
  <si>
    <t>20 (2017 m. lapkritis)</t>
  </si>
  <si>
    <t>35 (2016 m. gruodis)</t>
  </si>
  <si>
    <t>35 (2017 m. spalis)</t>
  </si>
  <si>
    <t xml:space="preserve"> 76 (2016 m.)</t>
  </si>
  <si>
    <t xml:space="preserve"> 80 (2016 m.)</t>
  </si>
  <si>
    <t>27 (2017 m. sausis)</t>
  </si>
  <si>
    <t>51 (2017 m. sausis)</t>
  </si>
  <si>
    <t>37 (2017 m. sausis)</t>
  </si>
  <si>
    <t>42 (2016 m. rugsėjis)</t>
  </si>
  <si>
    <t>19 (2016 m. rugsėjis)</t>
  </si>
  <si>
    <t>16 (2017 m. lapkritis)</t>
  </si>
  <si>
    <t xml:space="preserve">n.d. </t>
  </si>
  <si>
    <t xml:space="preserve">73  (2016 m. gegužė)  
</t>
  </si>
  <si>
    <t>81  (2017 m. lapkritis)</t>
  </si>
  <si>
    <t>84 (2018 m. lapkritis)</t>
  </si>
  <si>
    <t>48  (2018 m. lapkritis)</t>
  </si>
  <si>
    <t>61  (2017 m. lapkritis)</t>
  </si>
  <si>
    <t>45 (2018 m. lapkritis)</t>
  </si>
  <si>
    <t>Visiškai sutinka 35 (2016 m. gegužė)</t>
  </si>
  <si>
    <t>Visiškai sutinka 37 (2017 m. lapkritis)</t>
  </si>
  <si>
    <t>Visiškai sutinka 35 (2018 m. lapkritis)</t>
  </si>
  <si>
    <t>Labai svarbu 39 (2016 m. gegužė)</t>
  </si>
  <si>
    <t>Labai svarbu 34  (2017 m. lapkritis)</t>
  </si>
  <si>
    <t>Labai svarbu 40  (2018 m. lapkritis)</t>
  </si>
  <si>
    <t>41 (2018 m. lapkritis)</t>
  </si>
  <si>
    <t>69 (2018 m. lapkritis)</t>
  </si>
  <si>
    <t xml:space="preserve">26 (2018 m. lapkritis) </t>
  </si>
  <si>
    <t xml:space="preserve">38 (2018 m. lapkritis) </t>
  </si>
  <si>
    <t xml:space="preserve">12 (2018 m. lapkritis) </t>
  </si>
  <si>
    <t>Siektina reikšmė: pasiekta (=1) / nepasiekta (=0)</t>
  </si>
  <si>
    <t>4 800 (2017 m. sausis - lapkritis)</t>
  </si>
  <si>
    <t>5 314 (2017.10 - 2018 10)</t>
  </si>
  <si>
    <t>52 582 (2017.10 - 2018 10)</t>
  </si>
  <si>
    <r>
      <t>90, iš jų daug girdėjo -</t>
    </r>
    <r>
      <rPr>
        <b/>
        <sz val="13"/>
        <rFont val="Times New Roman"/>
        <family val="1"/>
        <charset val="186"/>
      </rPr>
      <t xml:space="preserve"> 28</t>
    </r>
    <r>
      <rPr>
        <sz val="13"/>
        <rFont val="Times New Roman"/>
        <family val="1"/>
        <charset val="186"/>
      </rPr>
      <t xml:space="preserve"> (2018 m. lapkritis)</t>
    </r>
  </si>
  <si>
    <t>Metinis pokytis: teigiamas (=1) / neigiamas (=0).  Jei reikšmė tokia pati =1</t>
  </si>
  <si>
    <t>65, iš jų visiškai pakanka -16 (2018 m. lapkritis)</t>
  </si>
  <si>
    <t>31, iš jų visiškai sutinka - 2 (2018 m. lapkritis)</t>
  </si>
  <si>
    <t>76, iš jų tikrai pajutusių - 32 (2018 m. lapkritis)</t>
  </si>
  <si>
    <r>
      <t>74 (2015 m. lapkritis), iš kurių tikrai pajuto</t>
    </r>
    <r>
      <rPr>
        <b/>
        <sz val="13"/>
        <rFont val="Times New Roman"/>
        <family val="1"/>
        <charset val="186"/>
      </rPr>
      <t xml:space="preserve"> 26  </t>
    </r>
  </si>
  <si>
    <t>72, iš jų visiškai sutinkančių - 18 (2018 m. lapkritis)</t>
  </si>
  <si>
    <t>Socialinių pokyčių - 71, iš kurių visiškai sutinka - 13; ekonominių pokyčių - 72, iš kurių visiškai sutinka - 14 (2018 m. lapkritis)</t>
  </si>
  <si>
    <t>53, iš kurių visiškai sutinka 9 (2018 m. lapkritis)</t>
  </si>
  <si>
    <t>51, iš jų visiškai sutinka - 5 (2018 m. lapkritis)</t>
  </si>
  <si>
    <t>66, iš jų visiškai pakanka - 22 (2018 m. lapkritis)</t>
  </si>
  <si>
    <t>31 (2018 m. lapkritis)</t>
  </si>
  <si>
    <t>80, iš jų visiškai sutinka 27 (2018 m. lapkritis)</t>
  </si>
  <si>
    <t>76, iš jų visiškai pakanka - 25 (2018 m. lapkritis)</t>
  </si>
  <si>
    <t>55, iš jų visiškai sutinka - 19 (2018 m. lapkritis)</t>
  </si>
  <si>
    <t>95, iš jų 58 tikrai žino (2018 m. lapritis)</t>
  </si>
  <si>
    <t>n.d.</t>
  </si>
  <si>
    <t>46 (2017 m. lapritis)</t>
  </si>
  <si>
    <t>33 (2018 m. lapkritis)</t>
  </si>
  <si>
    <t>80 (2018 m. lapkritis)</t>
  </si>
  <si>
    <t>15 (2018 m. lapkritis)</t>
  </si>
  <si>
    <t xml:space="preserve">79 (2018 m. lapkritis) </t>
  </si>
  <si>
    <t>44 (2016 m. rugsėjis)</t>
  </si>
  <si>
    <t>91 (2018 m. lapkritis)</t>
  </si>
  <si>
    <t xml:space="preserve">APVA </t>
  </si>
  <si>
    <t>94 (2017 m. laprkitis)</t>
  </si>
  <si>
    <t>71 (2018 m. lapritis)</t>
  </si>
  <si>
    <t>profesionalumas - 76, skaidrumas - 80 (2018 m. lapkritis)</t>
  </si>
  <si>
    <t>a) 68,7, iš kurių visiškai sutinka – 20,8 (2016 m. spalis)
b) 59,8</t>
  </si>
  <si>
    <t>a) 91, iš kurių visiškai sutinka 34                b) 85</t>
  </si>
  <si>
    <t>5.2. Projektų vykdytojų, kurie pritaria, kad institucijų (a) profesionalumas, (b) skaidrumas priimant sprendimus nuolat auga, dalis</t>
  </si>
  <si>
    <t xml:space="preserve">74 proc. (2018 m. lapkritis) </t>
  </si>
  <si>
    <t>52 (2018 m. lapritis)</t>
  </si>
  <si>
    <t>87 (2018 m. lapkritis)</t>
  </si>
  <si>
    <t>a) 96   , iš kurių visiškai sutinka - 34  b) 99 ( 2018 m. lapkritis)</t>
  </si>
  <si>
    <t>89 ,iš kurių visiškai sutinka 33 (2018 m. lapkritis)</t>
  </si>
  <si>
    <t>97, iš kurių visiškai sutinka 65 (2018 m. lapkritis)</t>
  </si>
  <si>
    <t>66 (2018 m. lapkritis)</t>
  </si>
  <si>
    <t>74 (2018 m. lapkritis)</t>
  </si>
  <si>
    <t>77 (2018 m. lapkritis)</t>
  </si>
  <si>
    <t>71 (2018 m. lapkritis)</t>
  </si>
  <si>
    <t>83  (2016 m. spalis)</t>
  </si>
  <si>
    <t>63 (2017 m. lapritis)</t>
  </si>
  <si>
    <t>63 (2018 m. lapritis)</t>
  </si>
  <si>
    <t>77, iš kurių informacijos pilnai pakanka - 21 (2018 m. lapkritis)</t>
  </si>
  <si>
    <t>63 (2018 m. lapkritis)</t>
  </si>
  <si>
    <t>58 (2018 m. lapkritis)</t>
  </si>
  <si>
    <t>66, iš kurių visiškai sutinka 5 (2018 m. lapkritis)</t>
  </si>
  <si>
    <t>58, iš jų visiškai sutinka - 20 (2017 m. lapkritis)</t>
  </si>
  <si>
    <t>55 (2018 m. lapkritis)</t>
  </si>
  <si>
    <r>
      <t xml:space="preserve">84, iš jų pilnai pakanka - </t>
    </r>
    <r>
      <rPr>
        <b/>
        <sz val="13"/>
        <rFont val="Times New Roman"/>
        <family val="1"/>
        <charset val="186"/>
      </rPr>
      <t>36</t>
    </r>
    <r>
      <rPr>
        <sz val="13"/>
        <rFont val="Times New Roman"/>
        <family val="1"/>
        <charset val="186"/>
      </rPr>
      <t xml:space="preserve"> (2018 m. lapkritis)</t>
    </r>
  </si>
  <si>
    <t xml:space="preserve">79, iš jų visiškai sutinka - 24 (2018 m. lapkritis) </t>
  </si>
  <si>
    <t>85  iš jų pilnai pakanka - 29 (2018 m. lapkritis)</t>
  </si>
  <si>
    <t>83 (2018 m. lapkritis)</t>
  </si>
  <si>
    <t>48 (2018 m. lapkritis)</t>
  </si>
  <si>
    <t>86, iš jų pilnai pakanka 19 (2018 m. lapkritis)</t>
  </si>
  <si>
    <t>53 (2018 m. lapkritis)</t>
  </si>
  <si>
    <t xml:space="preserve">62 (2018 m. lapkritis) </t>
  </si>
  <si>
    <t>39 (2018 m. lapkritis)</t>
  </si>
  <si>
    <t>77, iš jų visiškai sutinka 26 (2018 m. lapkritis)</t>
  </si>
  <si>
    <r>
      <t>77, iš jų visiškai sutinka</t>
    </r>
    <r>
      <rPr>
        <b/>
        <sz val="13"/>
        <rFont val="Times New Roman"/>
        <family val="1"/>
        <charset val="186"/>
      </rPr>
      <t xml:space="preserve"> 26</t>
    </r>
    <r>
      <rPr>
        <sz val="13"/>
        <rFont val="Times New Roman"/>
        <family val="1"/>
        <charset val="186"/>
      </rPr>
      <t xml:space="preserve"> (2018 m. lapkritis)</t>
    </r>
  </si>
  <si>
    <t>83 (2016 m. spalis)</t>
  </si>
  <si>
    <t>69 (2017 m. lapkritis)</t>
  </si>
  <si>
    <t>72 (2018 m. lapkritis)</t>
  </si>
  <si>
    <t>77, iš jų visiškai sutinka 27 (2017 m. lapkritis)</t>
  </si>
  <si>
    <t>51 (įmonių vadovai), 89 (darbuotojai)</t>
  </si>
  <si>
    <t>51 (2018 m. lapkritis)</t>
  </si>
  <si>
    <t>56 (2018 m. lapkritis)</t>
  </si>
  <si>
    <t>a) 30 (2018 m. lapkritis) b) 23 (2018 m. lapkritis)</t>
  </si>
  <si>
    <t>a) 87 (2018 m. lapkritis) b) 23 (2018 m. lapkritis)</t>
  </si>
  <si>
    <t>46 (2018 m. lapkritis)</t>
  </si>
  <si>
    <t>66, iš kurių visiškai sutinka - 21 (2018 m. lapkritis)</t>
  </si>
  <si>
    <t>a) 83, b) 81</t>
  </si>
  <si>
    <t>85 (2018 m. gegužė)</t>
  </si>
  <si>
    <t>76 (2017 m. gruodis)</t>
  </si>
  <si>
    <t>83 (2017 m. gruodis)</t>
  </si>
  <si>
    <t>51 (2017 m. gruodis)</t>
  </si>
  <si>
    <t>67 (2018 m. lapkritis)</t>
  </si>
  <si>
    <t>19 (2018 m. lapkritis)</t>
  </si>
  <si>
    <t>34 (2017 m. lapkritis)</t>
  </si>
  <si>
    <t>34 (2018 m. lapkritis)</t>
  </si>
  <si>
    <t>95, iš  jų visiškai sutinka -63 (2018 m. lapkritis)</t>
  </si>
  <si>
    <t>95, iš  jų visiškai sutinka - 61 (2018 m. lapkritis)</t>
  </si>
  <si>
    <t>65, iš jų 27 proc. visiškai sutinka (2018 m. lapkritis)</t>
  </si>
  <si>
    <t>65, iš jų 32 proc. visiškai sutinka (2017 m. lapkritis)</t>
  </si>
  <si>
    <t>69, iš jų 21 proc. visiškai sutinka (2016 m.)</t>
  </si>
  <si>
    <t>93, iš jų 54 visiškai pritaria (2016 spalis)</t>
  </si>
  <si>
    <t>93, iš jų 61 visiškai pritaria (2017 m. lapkritis)</t>
  </si>
  <si>
    <t>94, iš jų 59 visiškai pritaria (2018 m. lapkritis)</t>
  </si>
  <si>
    <t>90 (2018 m. lapkritis)</t>
  </si>
  <si>
    <t>36 (2017 m. lapkritis)</t>
  </si>
  <si>
    <t>54 proc. (2016 m. gegužė)</t>
  </si>
  <si>
    <t xml:space="preserve">60 (2018 m. lapkritis) </t>
  </si>
  <si>
    <t>61 (2018 m. lapkritis)</t>
  </si>
  <si>
    <t>94, jų 46 proc. labai palankiai (2018 m. lapkritis)</t>
  </si>
  <si>
    <t>50-59 m. amžiaus kategorijoje visiškai sutinkančių - 56; 60-74 m. amžiaus kategorijoje visiškai sutinkančių - 55</t>
  </si>
  <si>
    <t>86 (2018 m. lapkritis)</t>
  </si>
  <si>
    <t>84, iš kurių visiškai sutinka 37 (2018 m. lapkritis)</t>
  </si>
  <si>
    <t>40 (2018 m. lapkritis)</t>
  </si>
  <si>
    <t>a) 74 b) 82 (2018 m. lapritis)</t>
  </si>
  <si>
    <t>a)79 b) 85 (2017 m. lapkritis)</t>
  </si>
  <si>
    <t>42 (2017 m. lapkritis)</t>
  </si>
  <si>
    <t xml:space="preserve">87 (2018 m. lapkritis) </t>
  </si>
  <si>
    <t>2.1. ir 3.1. Dalis gyventojų, sutinkančių, kad: 
a) gyvenimo kokybė Lietuvos regionuose nuolat auga;
b) regionai yra patraukli vieta verslui vystyti (sutvarkyta infrastruktūra, mokestinės lengvatos, mažesnė konkurencija, kvalifikuota darbo jėga ir mažesni kaštai).</t>
  </si>
  <si>
    <t xml:space="preserve">2.1. Besikreipiančiųjų ir žinančiųjų apie verslo konsultacijas, pasinaudojusiųjų jomis didėjimas.
</t>
  </si>
  <si>
    <t>9 (2018 m. spalis)</t>
  </si>
  <si>
    <t>3.1. Įmonių, per paskutinį mėnesį įsigijusių energijos iš vietinių šaltinių, dalis.</t>
  </si>
  <si>
    <t>Įvertinimas</t>
  </si>
  <si>
    <t>KVALIFIKUOTA LIETUVA</t>
  </si>
  <si>
    <t>86, iš jų visiškai pritaria  -  27 (2018 m. lapkritis)</t>
  </si>
  <si>
    <t>a)74  b) 88 (2017 m. lapkritis)</t>
  </si>
  <si>
    <t>a) 73  b) 86 (2018 m. lapkritis)</t>
  </si>
  <si>
    <t xml:space="preserve"> </t>
  </si>
  <si>
    <t>46 (2018 m. lapritis)</t>
  </si>
  <si>
    <r>
      <t>1)</t>
    </r>
    <r>
      <rPr>
        <b/>
        <sz val="13"/>
        <rFont val="Times New Roman"/>
        <family val="1"/>
        <charset val="186"/>
      </rPr>
      <t xml:space="preserve"> 77 </t>
    </r>
    <r>
      <rPr>
        <sz val="13"/>
        <rFont val="Times New Roman"/>
        <family val="1"/>
        <charset val="186"/>
      </rPr>
      <t xml:space="preserve">proc. tyrimo dalyvių mano, kad socialiniai būstai yra skiriami skurdžiai gyvenantiems žmonėms, kurie dėl objektyvių priežasčių gauna labai mažas pajamas. (2018 m lapkrits) 2) </t>
    </r>
    <r>
      <rPr>
        <b/>
        <sz val="13"/>
        <rFont val="Times New Roman"/>
        <family val="1"/>
        <charset val="186"/>
      </rPr>
      <t xml:space="preserve">23 </t>
    </r>
    <r>
      <rPr>
        <sz val="13"/>
        <rFont val="Times New Roman"/>
        <family val="1"/>
        <charset val="186"/>
      </rPr>
      <t>proc. nuomone, šie būstai skiriami asocialiems asmenims, kurie patys nesugeba pasirūpinti gyvenamuoju būstu. (2018 m.lapkritis)</t>
    </r>
  </si>
  <si>
    <t>EIM</t>
  </si>
  <si>
    <t>ŠMSM</t>
  </si>
  <si>
    <t>5. Neįgaliųjų kvalifikacijos kėlimas</t>
  </si>
  <si>
    <t>1. Motyvuoti neįgaliuosius kelti savo kvalifikaciją</t>
  </si>
  <si>
    <t>Neįgalieji</t>
  </si>
  <si>
    <t>1.1. Tikslinės auditorijos, manančios, kad neįgalumas ne kliūtis mokytis ir dirbti, dalis.</t>
  </si>
  <si>
    <t>Bus nustatyta 2019 m. IV ketv.</t>
  </si>
  <si>
    <t>Augimas ne mažiau kaip 3 proc. punktais</t>
  </si>
  <si>
    <t>2020 m. IV ketv.</t>
  </si>
  <si>
    <t xml:space="preserve">CPVA </t>
  </si>
  <si>
    <t>2. Profesinės kompetencijos darbo rinkai</t>
  </si>
  <si>
    <t>1. Skatinti įmonių ir profesinių mokyklų bendradarbiavimą.</t>
  </si>
  <si>
    <t>Profesinių mokyklų vadovai, įmonių atstovai</t>
  </si>
  <si>
    <t>1.1. Profesinių mokyklų vadovų, sutinkančių, kad profesinės mokyklos turi imtis iniciatyvos bendradarbiauti su įmonėmis, dalis.</t>
  </si>
  <si>
    <t>Bus nustatyta 2020 m. I ketv.</t>
  </si>
  <si>
    <t xml:space="preserve">Ne mažiau kaip + 3 proc. (2020 m. IV ketv.)
</t>
  </si>
  <si>
    <t xml:space="preserve">ŠMSM
</t>
  </si>
  <si>
    <t>2. Gyvenimas yra gražus 1</t>
  </si>
  <si>
    <t>Regione sukurta viešoji infrastruktūra yra patraukli visiems - nuo jauno iki seno, tiek gyventi, tiek dirbti</t>
  </si>
  <si>
    <t>Regionų (išskyrus 5 didžiuosius miestus) gyventojai</t>
  </si>
  <si>
    <t>1.1. Gyventojų, manančių, kad regionai yra patraukli vieta gyventi, auginti vaikus ir dirbti (aktyvus kultūrinis gyvenimas, bendruomeninė veikla, kokybiškos viešosios paslaugos, patrauklios galimybės verslui, kokybiška ir saugi gyvenamoji aplinka), dalis.</t>
  </si>
  <si>
    <t>Bus nustatyta 2019 m.</t>
  </si>
  <si>
    <t>Pokytis – ne mažiau kaip + 3 proc. (2020 m.)</t>
  </si>
  <si>
    <t>2020 m. III ketv.</t>
  </si>
  <si>
    <t>6. Darnus judumas</t>
  </si>
  <si>
    <t>1. Populiarinti darnų judumą ir ekologišką transportą.                                    
2. Skatinti gyventojų aktyvumą domėtis ir dalyvauti savo gyvenamoje ar artimoje vietovėje planuojamais ir įgyvendinamais darnaus judumo projektais ir vietoj asmenininio automobilio kasdieniam susisiekimui naudotis sukurtomis darnaus judumo galimybėmis.</t>
  </si>
  <si>
    <t>18-39 m. gyventojai, turintieji šeimas ir vaikų iki 18 m.</t>
  </si>
  <si>
    <t>1.1. Tikslinės auditorijos dalis, kasdieniam susisiekimui ketinanti mažiau naudotis asmeniniu automobiliu ir pirmenybę teikti kitoms susisiekimo priemonėms (eiti pėsčiomis, važiuoti dviračiu, rinktis viešąjį transportą).</t>
  </si>
  <si>
    <t>Bus nustatyta kampanijos arba veiklos pradžioje 2020 m. I ketv.</t>
  </si>
  <si>
    <t>2. Aktyvus kultūros vartojimas: gimnazistų konkursas</t>
  </si>
  <si>
    <t>Bus nustatyta 2019 m. III ketv.</t>
  </si>
  <si>
    <t>Bus nustatyta 2020 m. III ketv.</t>
  </si>
  <si>
    <t>2. Menas moka!</t>
  </si>
  <si>
    <t>1. Skatinti suvokimą, kad kūryba ir kūrybiškumas yra mano konkurencinis pranašumas.
2. Skatinti visuomenę tapti aktyvesne kultūros produktų kūrėja.
3. Kovoti su stereotipu, kad aukštoji kultūra yra vertė savaime ir turi būti remiama valsytbės.</t>
  </si>
  <si>
    <t>Visuomenė, jaunimas, kūrėjai, menininkai, kultūros įstaigos</t>
  </si>
  <si>
    <t>1.1. Gyventojų, dalyvaujančių kultūrinėje veikloje (užsiimančių tradiciniais amatais, dalyvaujančių bendruomenės kultūrinėje veikloje, kultūros įstaigų veikloje ir t.t.), dalis</t>
  </si>
  <si>
    <t>2.1. Gyventojų, pritariančių nuostatai, kad asmens kūrybiškumas yra jo konkurencinis pranašumas, dalis</t>
  </si>
  <si>
    <t>3.1. Kultūros įstaigų sutartys su verslu ar menininkais.</t>
  </si>
  <si>
    <t>Pokytis – ne mažiau kaip + 3 proc. (2021 m.)</t>
  </si>
  <si>
    <t>2. Gyvenimas yra gražus 2</t>
  </si>
  <si>
    <t>1. Skatinti gyventojus dalyvauti savanoriškoje ir bendruomeninėje veikloje</t>
  </si>
  <si>
    <t>1.1. Gyventojų, manančių, kad gali patys prisidėti prie socialinių pokyčių ir problemų sprendimo, dalis.</t>
  </si>
  <si>
    <t>46 (2018 m.)</t>
  </si>
  <si>
    <t>48 (2020 m.)</t>
  </si>
  <si>
    <t>3. Drauge spręsti verta</t>
  </si>
  <si>
    <t>1. Skatinti viešąjį sektorių nuosekliai konsultuotis su NVO, bendruomenėmis, rasti priimtinus būdus juos įtraukti į sprendimų priėmimo ir socialinių pokyčių procesą.
2. Skatinti piliečių įsitraukimą ir iniciatyvumą.</t>
  </si>
  <si>
    <t>Savivaldybės, visuomenė</t>
  </si>
  <si>
    <t>1.1. Gyventojų, kurie pritaria nuostatai, kad ES investicijų dėka bendruomenės, nevyriausybinės organizacijos, verslo atstovai ir vietos valdžia yra pajėgūs kartu spręsti socialines problemas, dalis.</t>
  </si>
  <si>
    <t>Pradinė reikšmė bus nustatyta 2019 m. IV ketv.</t>
  </si>
  <si>
    <t>Siektina reikšmė bus nustatyta 2019 m. IV ketv.</t>
  </si>
  <si>
    <t>Komunika-cijos kampanijai skirtas finansavimas 2019-2021 m.</t>
  </si>
  <si>
    <t>Finansavimo poreikio paraiškose 2019 m. numatyta suma</t>
  </si>
  <si>
    <t>11 421</t>
  </si>
  <si>
    <t>2019 m. II ketv.</t>
  </si>
  <si>
    <t>2023 m. IV ketv.</t>
  </si>
  <si>
    <t>2022 m. IV ketv.</t>
  </si>
  <si>
    <t>2022 m, IV ketv.</t>
  </si>
  <si>
    <t xml:space="preserve">2022 m. </t>
  </si>
  <si>
    <t>Kampanijų skaičius, kurioms 2019 m. skirtas finansavimas</t>
  </si>
  <si>
    <t xml:space="preserve">2019 m. plano vykdymas, proc. </t>
  </si>
  <si>
    <t xml:space="preserve">Komunikacijos kampanijų vertė, 2019 m. </t>
  </si>
  <si>
    <t xml:space="preserve">Panaudotas biudžetas, 2019 m. </t>
  </si>
  <si>
    <t xml:space="preserve">Finansinė pažanga 2019 m., proc. </t>
  </si>
  <si>
    <t>Ekonomikos ir inovacijų ministerija</t>
  </si>
  <si>
    <t>Švietimo, mokslo ir sporto ministerija</t>
  </si>
  <si>
    <r>
      <t xml:space="preserve">180 000 (2018 m.) 
200 000 (2019 m.)
210 000 (2022 m.)
</t>
    </r>
    <r>
      <rPr>
        <sz val="12"/>
        <color rgb="FFFF0000"/>
        <rFont val="Times New Roman"/>
        <family val="1"/>
        <charset val="186"/>
      </rPr>
      <t/>
    </r>
  </si>
  <si>
    <t>92 proc. girdėjusių ir daug girdėjusių (2023 m.)</t>
  </si>
  <si>
    <t>82 (2023 m.)</t>
  </si>
  <si>
    <t>Pokytis – ne mažiau kaip +3 proc. (2021 m.)</t>
  </si>
  <si>
    <t>77 proc. pajutusių ar greičiau pajutusių (2023 m.)</t>
  </si>
  <si>
    <t>75 proc. sutinkančių ar greičiau sutinkančių (2023 m.)</t>
  </si>
  <si>
    <t>Visiškai sutinkančiųjų pokytis – ne mažiau kaip +10 proc. (2019 m.)
2018 m. birželio mėnesio apklausos duomenimis pasiekta 33% visiškai sutinkančių</t>
  </si>
  <si>
    <t xml:space="preserve">Pokytis – ne mažiau kaip +10 proc. (2020 m.)
</t>
  </si>
  <si>
    <t xml:space="preserve">36 (2021 m.)
</t>
  </si>
  <si>
    <t>9 (2021 m.)</t>
  </si>
  <si>
    <t>12 (2021 m.)</t>
  </si>
  <si>
    <t>3 (2021 m.)</t>
  </si>
  <si>
    <t>15 (2021 m.)</t>
  </si>
  <si>
    <t>36 (2021 m.)</t>
  </si>
  <si>
    <t xml:space="preserve">1.2. Potencialių pareiškėjų (valstybės ir savivaldybių institucijų ar įstaigų), kurie žino svetainę www.esinvesticijos.lt kaip pagrindinę svetainę informacijai apie ES investicijas gauti, dalis. </t>
  </si>
  <si>
    <t xml:space="preserve">1.3. Potencialių pareiškėjų (valstybės ir savivaldybių institucijų ar įstaigų), kurie pritaria nuostatai, kad ES investicijos valdomos profesionaliai, dalis. </t>
  </si>
  <si>
    <t>1.4. Potencialių pareiškėjų (valstybės ir savivaldybių institucijų ar įstaigų), kurie ES investicijų administravimą vertina kaip skaidrų, dalis.</t>
  </si>
  <si>
    <t>1.5. Potencialių pareiškėjų (valstybės ir savivaldybių institucijų ar įstaigų), kurie suvokia, kad, siekdami savo projekto rezultatų, prisideda prie visos šalies rezultatų, dalis.</t>
  </si>
  <si>
    <t xml:space="preserve">38,2 (2015 m. gruodis)
</t>
  </si>
  <si>
    <t>43,2 (2021 m.)</t>
  </si>
  <si>
    <t xml:space="preserve">78,3 (2015 m. gruodis) </t>
  </si>
  <si>
    <t>83,3 (2021 m.)</t>
  </si>
  <si>
    <t>96,7 (2015 m. gruodis)</t>
  </si>
  <si>
    <t>99,7 (2021 m.)</t>
  </si>
  <si>
    <t xml:space="preserve">Pokytis – ne mažiau kaip +10 proc. (2022 m.)
</t>
  </si>
  <si>
    <t>Pokytis – ne mažiau kaip + 5 proc. (2022 m.)</t>
  </si>
  <si>
    <t>Pokytis – ne mažiau kaip +10 proc. (2022 m.)</t>
  </si>
  <si>
    <t>Pokytis - ne mažiau kaip +10 proc. (2020 m.)
Pokytis visiškai sutinkančiųjų – ne mažiau kaip 30 (2023 m.)</t>
  </si>
  <si>
    <t>70 (2023 m.)</t>
  </si>
  <si>
    <t>70 (2015 m. lapkritis)</t>
  </si>
  <si>
    <t xml:space="preserve">Pokytis – ne mažiau kaip +12 proc. (2023 m.)
</t>
  </si>
  <si>
    <t>Pokytis – ne mažiau kaip +10 proc. (2023 m.)</t>
  </si>
  <si>
    <t>53 (2023 m.)</t>
  </si>
  <si>
    <t>Pokytis – ne mažiau kaip +18 proc. (2023 m.)</t>
  </si>
  <si>
    <t>88 (2023 m.)</t>
  </si>
  <si>
    <t>89 (2023 m.)</t>
  </si>
  <si>
    <t xml:space="preserve">80, iš kurių informacijos visiškai pakanka 25
 (2022 m.)
</t>
  </si>
  <si>
    <t xml:space="preserve">2.1. Potencialių pareiškėjų, kurie pritaria nuostatai, kad ES investicijos valdomos profesionaliai, dalis.  
</t>
  </si>
  <si>
    <t>78 proc. (2022 m.)</t>
  </si>
  <si>
    <t>72 (2022 m.)</t>
  </si>
  <si>
    <t>87 (2022 m.)</t>
  </si>
  <si>
    <t>81 (2022 m.)</t>
  </si>
  <si>
    <t xml:space="preserve">Ne mažiau kaip 75 (2023 m.)
</t>
  </si>
  <si>
    <t xml:space="preserve">Visiškai sutinkančiųjų pokytis – ne mažiau kaip +5 proc. (2022 m. I ketv.)
</t>
  </si>
  <si>
    <t>65 (2022 m. I ketv.)</t>
  </si>
  <si>
    <t>2019 m. bus vykdoma VIPA projektų vykdytojų apklausa ir nustatyta pradinė reikšmė</t>
  </si>
  <si>
    <t>50 (2008)</t>
  </si>
  <si>
    <t>96 (2022 m.)</t>
  </si>
  <si>
    <t>80 (2022 m.)</t>
  </si>
  <si>
    <t>8000 unikalių vartotojų per metus (2020 m.)</t>
  </si>
  <si>
    <t xml:space="preserve">1.1. MVĮ vadovų, kurie galvodami apie verslo plėtrą tarp kitų alternatyvų svarsto savo verslo plėtrą į užsienio rinkas, dalis.
</t>
  </si>
  <si>
    <t>60 (2022 m.)</t>
  </si>
  <si>
    <t xml:space="preserve">1.1. Labai mažų, mažų ir vidutinių įmonių vadovų, kurie galvodami apie verslo plėtrą, tarp kitų alternatyvų svarsto savo verslo plėtrą į užsienio rinkas, dalis.
</t>
  </si>
  <si>
    <t>75 (2021 m.)</t>
  </si>
  <si>
    <t xml:space="preserve">50 (2019 m.)
</t>
  </si>
  <si>
    <t xml:space="preserve">65 (2019 m.)
</t>
  </si>
  <si>
    <t xml:space="preserve">47,6 (2016 m.)
</t>
  </si>
  <si>
    <t xml:space="preserve">1.1. Tikslinės auditorijos (bedarbių), sutinkančios, kad turi nuolat mokytis ir kitais būdais kelti savo kvalifikaciją, jei nori būti paklausūs darbo rinkoje, dalis. 
</t>
  </si>
  <si>
    <t>63 (2019 m.)</t>
  </si>
  <si>
    <t>45 (2016 m.)</t>
  </si>
  <si>
    <t>64 (2021 m.)</t>
  </si>
  <si>
    <t>56 (2017 m.)</t>
  </si>
  <si>
    <t xml:space="preserve">Labai svarbu 44 proc.  (2020 m.) </t>
  </si>
  <si>
    <t>Visiškai sutinka 40 proc. (2020 m.)</t>
  </si>
  <si>
    <t xml:space="preserve">78 (2019 m.)
</t>
  </si>
  <si>
    <t>1) 75 proc. tyrimo dalyvių mano, kad socialiniai būstai yra skiriami skurdžiai gyvenantiems žmonėms, kurie dėl objektyvių priežasčių gauna labai mažas pajamas. (2019 m. I ketv., SADM tyrimo duomenys). 2) 25 proc. nuomone, šie būstai skiriami asocialiems asmenims, kurie patys nesugeba pasirūpinti gyvenamuoju būstu. (2019 m. I ketv., SADM tyrimo duomenys)</t>
  </si>
  <si>
    <t>1) 65 proc. savivaldybių atstovų mano, kad socialinius būstus reikia įrengti įprastuose daugiabučiuose. (2019 m. II ketv., CPVA apklausa). 2) 54 proc. savivaldybių atstovų mano, kad pritaikant visą daugiabutį socialinio būsto tikslams didinama gyventojų izoliacija (atsakymai – visiškai sutinku, labiau sutinku, nei nesutinku) (2019 m. II ketv., CPVA apklausa)</t>
  </si>
  <si>
    <t>3. Tikslinės auditorijos dalis, žinanti, kad socialiniame būste gyvena ir sąmoningi, savo gerovės pagerinimo siekiantys asmenys.</t>
  </si>
  <si>
    <t>77 (2018 m. IV ketv.)</t>
  </si>
  <si>
    <t>80 (2019 m. IV ketv. )</t>
  </si>
  <si>
    <t>Ne mažiau kaip + 3 proc.
2018 m. IV ketv. pasiektas rodiklis 93 proc.</t>
  </si>
  <si>
    <t>Ne mažiau kaip + 3 proc.</t>
  </si>
  <si>
    <t xml:space="preserve">70 (2018 m.)
</t>
  </si>
  <si>
    <t>40 (2018 m. III ketv.)</t>
  </si>
  <si>
    <t>Planuota 74 (2019 m.)
2018 m. IV ketv. pasiekta 90 proc.</t>
  </si>
  <si>
    <t>40 (2020 m. IV ketv.)</t>
  </si>
  <si>
    <t>53 (2014 m.)</t>
  </si>
  <si>
    <t>41,5 (2014 m.)</t>
  </si>
  <si>
    <t xml:space="preserve">48 (2020 m.)
</t>
  </si>
  <si>
    <t>38 (2020 m.)</t>
  </si>
  <si>
    <t xml:space="preserve">2019 m. finansinio plano įgyvendinimas, proc. </t>
  </si>
  <si>
    <r>
      <t>Komentarai apie metinio plano įgyvendinimą; ar įvykdyta pagrindinė veikla? (</t>
    </r>
    <r>
      <rPr>
        <sz val="12"/>
        <rFont val="Times New Roman"/>
        <family val="1"/>
        <charset val="186"/>
      </rPr>
      <t>pagrindinė veikla ta, kuriai 2019 m. planuota didžioji lėšų dalis</t>
    </r>
    <r>
      <rPr>
        <b/>
        <sz val="12"/>
        <rFont val="Times New Roman"/>
        <family val="1"/>
        <charset val="186"/>
      </rPr>
      <t>). TAIP (=1)/ NE (=0)</t>
    </r>
  </si>
  <si>
    <t>80, iš jų visiškai pritaria  -  29 (2019 m. spalis)</t>
  </si>
  <si>
    <t>61, iš jų visiškai sutinka - 6 (2019 m. spalis)</t>
  </si>
  <si>
    <t>63, iš jų visiškai pakanka - 20 (2019 m. spalis)</t>
  </si>
  <si>
    <t>32 (2019 m. spalis)</t>
  </si>
  <si>
    <t>67 (2019 m. spalis)</t>
  </si>
  <si>
    <t>a) 72  b) 78 (2019 m. spalis)</t>
  </si>
  <si>
    <t>61 (2019 m. spalis)</t>
  </si>
  <si>
    <t>77 (2019 m. spalis)</t>
  </si>
  <si>
    <t>76 (2019 m. spalis)</t>
  </si>
  <si>
    <t>95 (2019 m. spalis)</t>
  </si>
  <si>
    <t>84 (2019 m. spalis)</t>
  </si>
  <si>
    <t>84, iš jų visiškai pakanka - 28 (2019 m. spalis)</t>
  </si>
  <si>
    <t>69 (2019 m. spalis)</t>
  </si>
  <si>
    <t xml:space="preserve">68 proc. (2019 m. spalis) </t>
  </si>
  <si>
    <t>84, iš kurių informacijos pilnai pakanka - 28 (2019 m. spalis)</t>
  </si>
  <si>
    <t>78 (2019 m. spalis)</t>
  </si>
  <si>
    <r>
      <t>82, iš jų visiškai sutinka</t>
    </r>
    <r>
      <rPr>
        <b/>
        <sz val="13"/>
        <rFont val="Times New Roman"/>
        <family val="1"/>
        <charset val="186"/>
      </rPr>
      <t xml:space="preserve"> 26</t>
    </r>
    <r>
      <rPr>
        <sz val="13"/>
        <rFont val="Times New Roman"/>
        <family val="1"/>
        <charset val="186"/>
      </rPr>
      <t xml:space="preserve"> (2019 m. spalis)</t>
    </r>
  </si>
  <si>
    <t>46, iš jų visiškai sutinka - 15 (2019 m. spalis)</t>
  </si>
  <si>
    <t xml:space="preserve">46 (2019 m. spalis) </t>
  </si>
  <si>
    <t>82, iš jų visiškai sutinka 26 (2019 m. spalis)</t>
  </si>
  <si>
    <t>69, iš kurių visiškai sutinka 9 (2019 m. spalis)</t>
  </si>
  <si>
    <t>86 (2019 m. spalis)</t>
  </si>
  <si>
    <t>86, iš jų visiškai sutinka 29 (2019 m. spalis)</t>
  </si>
  <si>
    <t>56 (2019 m. spalis)</t>
  </si>
  <si>
    <t>64 (2017 m. lapkritis)</t>
  </si>
  <si>
    <t>99,3 (2016 m. rugsėjis)</t>
  </si>
  <si>
    <t>99 (2017 m. rugsėjis)</t>
  </si>
  <si>
    <t>98 (2018 m. lapkritis)</t>
  </si>
  <si>
    <t>80,0 proc. (17,1 proc. labai perspektyvu), 2019 III ketv.</t>
  </si>
  <si>
    <t>89,1 proc. (17,8 proc. labai perspektyvu), 2019 III ketv.</t>
  </si>
  <si>
    <t>94,8 proc. (29,7 proc. labai perspektyvu), 2019 III ketv.</t>
  </si>
  <si>
    <t>78,3 proc. (18,4 proc. labai perspektyvu), 2019 III ketv.</t>
  </si>
  <si>
    <t>7.1. Dalis mokyklų, pasirašiusios bendradarbiavimo sutartis su socialiniais partneriais dėl STEAM įgyvendinimo</t>
  </si>
  <si>
    <t>14 (2017 m. gruodis)</t>
  </si>
  <si>
    <t>18 (2020 m. gruodis)</t>
  </si>
  <si>
    <t>31,3 proc., 2019 III ketv.</t>
  </si>
  <si>
    <t>Tyrimas vyks 2020 m. rudenį</t>
  </si>
  <si>
    <t xml:space="preserve">4.1. Dalis švietimo įstaigų vadovų, kurie teigia, kad dirbdami kartu su verslu gaus geresnę profesinio mokymo kokybę </t>
  </si>
  <si>
    <t>2019 m. I ketv. rodiklio nustatymas</t>
  </si>
  <si>
    <t>2020 m. IV ketv. pokytis 5 proc.</t>
  </si>
  <si>
    <t>Bus matuojama 2020 m.</t>
  </si>
  <si>
    <t>63,9 proc., 2019 III ketv.</t>
  </si>
  <si>
    <t>51,9 proc., 2019 III ketv.</t>
  </si>
  <si>
    <t>65,2 proc., 2019 III ketv.</t>
  </si>
  <si>
    <t>83,5 proc. (iš jų 32,7 proc. labai svarbu ), 2019 III ketv.</t>
  </si>
  <si>
    <t>48,5 proc., 2019 III ketv.</t>
  </si>
  <si>
    <t>5.1. Tėvų, kurie suvokia ankstyvojo ugdymo naudą vaiko vystymui, dalis.</t>
  </si>
  <si>
    <t xml:space="preserve">5.1. Dalis mokytojų, manančių, kad  yra kompetentingi atpažinti mokinių tarpusavio patyčias </t>
  </si>
  <si>
    <t>92 proc. (2015 m.), iš jų 30 proc. labai kompetentingi</t>
  </si>
  <si>
    <t>92 proc. (2020 m.), iš jų 40 proc. labai kompetentingi</t>
  </si>
  <si>
    <t>92,4 proc. (iš jų 57,4 proc. labai svarbu), 2019 III ketv.</t>
  </si>
  <si>
    <t>98,1 proc. (iš jų 29,3 proc. labai kompetentingi), 2019 III ketv.</t>
  </si>
  <si>
    <t>90,1 proc., 2019 III ketv.</t>
  </si>
  <si>
    <t>88 (2019 m. spalis)</t>
  </si>
  <si>
    <t>83, iš kurių visiškai sutinka 35 (2019 m. spalis)</t>
  </si>
  <si>
    <t>85, iš jų visiškai sutinka – 25 (2019 m. spalis)</t>
  </si>
  <si>
    <t>75 (2019 m. spalis)</t>
  </si>
  <si>
    <t>83 (2019 m. spalis)</t>
  </si>
  <si>
    <r>
      <t xml:space="preserve">87, iš jų pilnai pakanka - </t>
    </r>
    <r>
      <rPr>
        <b/>
        <sz val="13"/>
        <rFont val="Times New Roman"/>
        <family val="1"/>
        <charset val="186"/>
      </rPr>
      <t>38</t>
    </r>
    <r>
      <rPr>
        <sz val="13"/>
        <rFont val="Times New Roman"/>
        <family val="1"/>
        <charset val="186"/>
      </rPr>
      <t xml:space="preserve"> (2019 m. spalis)</t>
    </r>
  </si>
  <si>
    <t>78, iš jų pilnai pakanka 26 (2019 m. spalis)</t>
  </si>
  <si>
    <t>33 (2019 m. spalis)</t>
  </si>
  <si>
    <t>57 (2019 m. spalis)</t>
  </si>
  <si>
    <t>45 (2019 m. spalis)</t>
  </si>
  <si>
    <r>
      <t>90, iš jų daug girdėjo -</t>
    </r>
    <r>
      <rPr>
        <b/>
        <sz val="13"/>
        <rFont val="Times New Roman"/>
        <family val="1"/>
        <charset val="186"/>
      </rPr>
      <t xml:space="preserve"> 28</t>
    </r>
    <r>
      <rPr>
        <sz val="13"/>
        <rFont val="Times New Roman"/>
        <family val="1"/>
        <charset val="186"/>
      </rPr>
      <t xml:space="preserve"> (2019 m. spalis)</t>
    </r>
  </si>
  <si>
    <t>64, iš jų visiškai pakanka -16 (2019 m. spalis)</t>
  </si>
  <si>
    <t>34, iš jų visiškai sutinka - 4 (2019 m. spalis)</t>
  </si>
  <si>
    <t>83, iš jų tikrai pajutusių - 36 (2019 m. spalis)</t>
  </si>
  <si>
    <t>Socialinių pokyčių - 78, iš kurių visiškai sutinka - 17; ekonominių pokyčių - 76, iš kurių visiškai sutinka - 20 (2019 m. spalis)</t>
  </si>
  <si>
    <t>76, iš jų visiškai sutinkančių - 20 (2019 m. spalis)</t>
  </si>
  <si>
    <t>57, iš kurių visiškai sutinka 10 (2019 m. spalis)</t>
  </si>
  <si>
    <t>82 (2019 m. spalis)</t>
  </si>
  <si>
    <t>96, iš  jų visiškai sutinka - 63 (2019 m. spalis)</t>
  </si>
  <si>
    <t>95, iš  jų visiškai sutinka - 61 (2019 m. spalis)</t>
  </si>
  <si>
    <t>51 (2019 m. spalis)</t>
  </si>
  <si>
    <t>50 (2019 m. spalis)</t>
  </si>
  <si>
    <t>66, iš jų 26 proc. visiškai sutinka (2019 m. spalis)</t>
  </si>
  <si>
    <t>92, iš jų 59 visiškai pritaria (2019 m. spalis)</t>
  </si>
  <si>
    <t>a) 78 b) 87 (2019 m. spalis)</t>
  </si>
  <si>
    <t>95, iš jų 54 tikrai žino (2019 m. spalis)</t>
  </si>
  <si>
    <t>91 (2019 m. spalis)</t>
  </si>
  <si>
    <t xml:space="preserve">38 (2019 m. spalis) </t>
  </si>
  <si>
    <t>47 (2019 m. spalis)</t>
  </si>
  <si>
    <t>52 (2019 m. spalis)</t>
  </si>
  <si>
    <t>profesionalumas – 67 proc. (2019 m. spalis); skaidrumas – 87 proc. (2019 m. spalis)</t>
  </si>
  <si>
    <t>a) 89, iš kurių visiškai sutinka 32 (2019 m. spalis); b) 91, iš kurių visiškai sutinka 38 (2019 m. spalis)</t>
  </si>
  <si>
    <t>52 (2018 m. gruodis)</t>
  </si>
  <si>
    <t>2019.01.01-2019.11.01 laikotarpiu panaudotos lėšos (faktinė situacija)</t>
  </si>
  <si>
    <t>Lėšų panaudojimo iki 2019.12.31 prognozė</t>
  </si>
  <si>
    <t>Faktinė situacija + prognozė</t>
  </si>
  <si>
    <t>Kampanija prasidės 2020 m.</t>
  </si>
  <si>
    <t>Komunikacijos kampanija prasidės 2020 m.</t>
  </si>
  <si>
    <t>48 (2018 m.)</t>
  </si>
  <si>
    <t xml:space="preserve">14,8 (2018 m.) </t>
  </si>
  <si>
    <t>67,4 (2018 m.)</t>
  </si>
  <si>
    <t>5.1. Gyventojų, pasitikinčių valstybės ir savivaldybių institucijomis  ir įstaigomis, dalis.</t>
  </si>
  <si>
    <t xml:space="preserve">2019 gegužės mėnesį buvo pasirašyta renginių organizavimo sutartis, pagal kurią 2020 ir 2021 metais bus organizuojamos : kontaktų mugės - 2 vnt. ir Burės - 2 vnt. </t>
  </si>
  <si>
    <t>Visus metus vyksta žiniasklaidos monitoringas, atliktos visuomenės apklausos</t>
  </si>
  <si>
    <t>2019 m. komunikacijos veiklos nevykdytos. Mokomieji - informaciniai seminarai galimiems pareiškėjams, projektų vykdytojams bus organizuojami turint aiškią 2020-2021 m. finansavimo laikotarpio strategiją.</t>
  </si>
  <si>
    <t>Buvo planuota suorganizuoti 23 mokymus, iš jų 16 jau suorganizuota, o 7 planuojami suorganizuoti iki metų pabaigos</t>
  </si>
  <si>
    <t>Renginiai pareiškėjams naujame 2021-2027 m. periode jau vyksta, dar 3 renginiai skirtingomis tematikomis bus organizuojami gruodžio mėn. viduryje</t>
  </si>
  <si>
    <t>Mokymai pareiškėjams vyksta, tačiau nesudaryta sutartis dėl televizijos laidų ciklo, skirto podoktorantūros stažuočių projektų viešinimui, kūrimo</t>
  </si>
  <si>
    <t>Organizuoti renginiai ESF pareiškėjams ir projektų vykdytojams, reklamam Facebook,  konkursas "Žingsniai", svetainės esf.lt administravimas ir kt.</t>
  </si>
  <si>
    <t>Renginiai projektų pareiškėjams</t>
  </si>
  <si>
    <t>Vyko mokomieji renginiai pareiškėjams ir projektų vykdytojams, pirktos informacijos srautų architektūros modeliavimo paslaugos, siekiant atnaujinti informacijos teikimą ir gavimą klientams, formuojant jų potencialius lūkesčius ir patenkinant poreikius, vyko komunikacija socialinuose tinkluose, sukurti  infografikai ES projektų viešinimo tematika, ES investicijų viešinimas verslo portale "Bzn start, reprezentacinės priemonė, žiniasklaidos monitoringas, klientų nuomonės tyrimas, ES investicijų viešinimo renginių organizavimas ir dalyvavimas juose</t>
  </si>
  <si>
    <t>TV laida, BZN premium projektas, Verslo gazelės, renginių ciklas "Verslo pradžios finansavimo šaltiniai - karštos galimybės", straipsniai 15 min.lt</t>
  </si>
  <si>
    <t>Mokymai,  elektroniniai naujienlaiškiai, atributika, vizualios medžiagos kūrimas soc. medijoms</t>
  </si>
  <si>
    <t>Seminarai pareiškėjams, rinkodaros priemonės, ES priemonių pristatymas "Gazelės 2019" renginių cikle</t>
  </si>
  <si>
    <t>Viešinimo straipsnio publikavimas ir pranešimo spaudai parengimas. Surengti mokymai/konsultacijos pareiškėjams</t>
  </si>
  <si>
    <t>Kampanija įgyvendinta iki 2019 m.</t>
  </si>
  <si>
    <t>Informaciniai renginiai</t>
  </si>
  <si>
    <t>Antrasis konkuras nepaskelbtas</t>
  </si>
  <si>
    <t>23 (2019 lapkritis)</t>
  </si>
  <si>
    <t>93 (2019 birželis)</t>
  </si>
  <si>
    <t>40 (2018 III ketv.)</t>
  </si>
  <si>
    <t>47 (2019 II ketv.)</t>
  </si>
  <si>
    <t>neaktualu</t>
  </si>
  <si>
    <t>94 (2019 m. spalis)</t>
  </si>
  <si>
    <t>94 (iš jų, 45 visiškai sutinka)</t>
  </si>
  <si>
    <t>78 (įmonių vadovai)</t>
  </si>
  <si>
    <t>36 (iš jų, 11 visiškai sutinka)</t>
  </si>
  <si>
    <t>86 (2019 m. lapkritis)</t>
  </si>
  <si>
    <t>85 (2019 m. lapkritis)</t>
  </si>
  <si>
    <t>61 (2019 m. lapkritis)</t>
  </si>
  <si>
    <t>67 (iš jų, 24 visiškai sutinka) 2019 m. lapkritis</t>
  </si>
  <si>
    <t>71, iš kurių visiškai sutinka - 25 (2019 m. lapkritis)</t>
  </si>
  <si>
    <t>a) 84, b) 85 (2019 m. lapkritis)</t>
  </si>
  <si>
    <t>72 (2019 m. lapkritis)</t>
  </si>
  <si>
    <t>63 (2019 m. lapkritis)</t>
  </si>
  <si>
    <t>24 (2019 m. lapkritis)</t>
  </si>
  <si>
    <t>35 (2019 m. lapkritis)</t>
  </si>
  <si>
    <t>37 (2019 m. lapkritis)</t>
  </si>
  <si>
    <t>33 (2019 m. lapkritis)</t>
  </si>
  <si>
    <t>94 (iš jų, 45 visiškai sutinka) 2019 m. lapkritis</t>
  </si>
  <si>
    <t>50 (įmonių vadovai); 93 (darbuotojai)</t>
  </si>
  <si>
    <t>80, iš kurių informacijos visiškai pakanka - 29 (2017 m. lapkritis)</t>
  </si>
  <si>
    <t>77, iš jų visiškai sutinka 25 (2018 m. lapkritis)</t>
  </si>
  <si>
    <t>76, iš jų visiškai sutinka 24 (2017 m. lapkritis)</t>
  </si>
  <si>
    <t>48 (2019 spalis)</t>
  </si>
  <si>
    <t>Publikuoti straipsniai nacionalinėje, regioninėje spaudoje, internetiniuose portaluose, informacija radijuje, reklaminiai skydeliai</t>
  </si>
  <si>
    <t>Radijo laidų kūrimas ir transliacija (30) laidų, kampanija socialiniuose tinkluose</t>
  </si>
  <si>
    <t>Mokomieji seminarai ir kiti renginiai, videoklipai</t>
  </si>
  <si>
    <t>Interneto turinio projektas, skirtas populiarinti STEAM</t>
  </si>
  <si>
    <t>10 straipsnių, 10 radijo laidų, 1-2 renginai žiniasklaidai, 5 video, pranešimai žiniasklaidai, kampanija socialiniuose tinkluose</t>
  </si>
  <si>
    <t>Buvo planuojamas pirkimas dėl komunikacijos kampanijos, skirtos mokslo ir verslo bendradarbiavimui skatinti, idėjos sukūrimo, tačiau lėšų panaudojimo prognozė rodo, kad veiklos lapkričio mėn. nebuvo pradėtos įgyvendinti</t>
  </si>
  <si>
    <t>Mokomieji seminarai ir kiti renginiai, videoklipai; vidiniai ir išoriniai renginiai; informacinė sklaida žiniasklaidos priemonėse</t>
  </si>
  <si>
    <t>Vyko mokomieji seminarai ir kiti renginiai, sukurti videoklipai; vyko vidiniai ir išoriniai renginiai; informacinė sklaida žiniasklaidos priemonėse, tačiau paraiškoje numatyta, kad didžiausia lėšų dalis bus skiriama lauko reklamoms</t>
  </si>
  <si>
    <t>Laida "Misija: dirbame sau"  TV3 eteryje , straipsnių publikavimas 15 min portale, dalyvavimas Verslo gazelės 2019</t>
  </si>
  <si>
    <t>Informacijos publikavimas nacionaliniuose, regioniniuose laikraščiuose, verslo leidiniuose,  interneto naujienų portaluose, reklaminių skydelių sukūrimas ir talpinimas interento naujienų portaluose, informacijos skelbimas nacionaliuose ir regioniniuose radijuose. Interaktyvus Ekonomikos ir inovacijų ministerijos administruojamų  Europos Sąjungos investicijų priemonių vedlys ir jo viešinimas</t>
  </si>
  <si>
    <t xml:space="preserve">Informacijos publikavimas nacionaliniuose, regioniniuose laikraščiuose, verslo leidiniuose,  interneto naujienų portaluose, reklaminių skydelių sukūrimas ir talpinimas interento naujienų portaluose, informacijos skelbimas nacionaliuose ir regioniniuose radijuose. Interaktyvus Ekonomikos ir inovacijų ministerijos administruojamų  Europos Sąjungos investicijų priemonių vedlys ir jo viešinimas </t>
  </si>
  <si>
    <t>Export partners reklamos projektas oro uoste, BZN premium projektas, straipsniai 15 min., Verslo gazelės 2019, diskusijų festivalis "Būtent"</t>
  </si>
  <si>
    <t>Socialinės reklamos vaizdo klipo sukūrimas transliavimas televizijoje ir interneto naujienų portaluose</t>
  </si>
  <si>
    <t>Specialios rubrikos, skirtos ugdymo temoms, interneto naujienų portale sukūrimas ir administravimas</t>
  </si>
  <si>
    <t>Specialios rubrikos, skirtos skatinti jaunimą domėtis profesijų ir karjeros galimybėmis Lietuvoje, interneto naujienų portale sukūrimas ir administravimas</t>
  </si>
  <si>
    <t>Paraiškoje numatyta didžiausia suma renginių organizacimui, o per 2019  buvo suorganizuota kasmetinė studentų darbų mokslinė konferencijas ir išleistas geriausių darbų leidinys. Antra  veikla pagal skiriamų lėšų dalį yra straipsnių publikavimas spaudoje ir internetiniuose portaluose, tačiau ši veikla neįgyvendinta</t>
  </si>
  <si>
    <t>Socialinio turinio reklaminio klipo ir plakato sukūrimas. Visuomenės nuomonės apklausa</t>
  </si>
  <si>
    <t>TV laida, BZN premium projektas, straipsniai 15 min., Verslo gazelės 2019, diskusijų festivalis "Būtent"</t>
  </si>
  <si>
    <t>Paskaitos, kūrybinės dirbtuvės vaikams, viešinimas socialiniuose tinkluose, vaizdo klipai</t>
  </si>
  <si>
    <t>Lauko reklama, viešinimas ir reklama internetiniame naujienų portale, radijo laidų ciklas ir audio reklama, focus grupė, konferencija darbdaviams</t>
  </si>
  <si>
    <t>Lauko reklama, socialinio turinio reklaminio klipo transliavimas televizijoje. Visuomenės nuomonės apklausa</t>
  </si>
  <si>
    <t>Lauko reklama, idėjų bankas</t>
  </si>
  <si>
    <t>Reklaminio klipo transliavimas televizijoje ir prekybos centruose, radijo laidų ciklas ir audio reklama, straipsniai ir reklama internetiniuose naujienų portaluose, Facebook testas, dalyvavimas renginiuose</t>
  </si>
  <si>
    <t xml:space="preserve">Radijo viktorinų/žaidimų sveikos gyvensenos tema Lietuvos gyventojams transliacijos, leidyba, kampanija "Sveikai gyventi gera", socialinės reklamos klipų sveikos gyvensenos tema transliavimas Lietuvos TV ir interneto naujienų portaluose    </t>
  </si>
  <si>
    <t>Aplinkosauginė socialinė reklama per TV, radiją, lauko reklamą, socialinius tinklus</t>
  </si>
  <si>
    <t>Informacinė/viešųjų ryšių akcija, socialinės reklamos kampanijos koncepcijos sukūrimas ir įgyvendinimas</t>
  </si>
  <si>
    <t>Viešinimas 2 interneto portaluose (delfi.lt ir 15min.lt) ir jų paskyrose socialiniuose tinkluose: skelbiami straipsniai, interviu, filmuoti siužetai, informuojantys apie darnaus judumo principus ir privalumus, apie ekologiško transporto plėtrą Lietuvoje, jo naudojimo galimybes ir perspektyvas</t>
  </si>
  <si>
    <t>1. Energijos nešvaistau</t>
  </si>
  <si>
    <t xml:space="preserve"> Kampanijos svetainės, Facebook puslapio turinio palaikymo darbai, animaciniai filmukai vaikams, kampanijos reklaminės medžiagos parengimas, žaidimo idėjo susderinimas </t>
  </si>
  <si>
    <t>Mokomieji seminarai ir kiti renginiai, videoklipai; vidiniai ir išoriniai renginiai; informacinė sklaida žiniasklaidos priemonėse.</t>
  </si>
  <si>
    <t>Metinės veiklos buvo planuotos nustatyti paskelbus pirkimą, pirkimas neįvyko</t>
  </si>
  <si>
    <t>Kadangi Kultūros ministerijos komunikacijos kampanijos Nr. 1 „Aktuali kultūra“ įgyvendinimą planuojama pradėti 2019 m. spalio mėn., o kampanijos  Nr. 4 ir Nr. 5 turi papildyti kampaniją Nr. 1 „Aktuali kultūra“, t. y. jos turi daryti tai, ko nepadengia kampanija Nr. 1,  Kultūros ministerijos komunikacijos kampanijų Nr. 4 „Gyvenimas yra gražus 1“ ir Nr. 5 „Gyvenimas yra gražus 2“ įgyvendinimą planuojama pradėti 2020 m</t>
  </si>
  <si>
    <t>Transliuoti trumpi video klipai apie valstybės tarnybos stereotipus „Mažai uždirba“, „Geria kavą visą dieną“, TV, viešajame transporte, tačiau nebuvo sukurtos TV laidos, erengtos apvalaus stalo diskusijos (TV laidos yra pagrindinė araiškoje numatyta veikla)</t>
  </si>
  <si>
    <t>2019 m. pagal planą vykdomų kampanijų skaičius</t>
  </si>
  <si>
    <t>Rubrika #gyviregionai</t>
  </si>
  <si>
    <t>Socialinės reklamos transliavimas TV,  radijo laidų kūrimas ir transliavimas, socialiniai tinklai – šioms veikloms pirkimai neįvykdyti</t>
  </si>
  <si>
    <t>a) 0 b) 1</t>
  </si>
  <si>
    <t>50 ( 2018 m. gruodis)</t>
  </si>
  <si>
    <t>80 (2018 m. gruodis)</t>
  </si>
  <si>
    <t>n.d.  (vertinami 2018 m. duomenys)</t>
  </si>
  <si>
    <t>68 939 (2018.10.01–2019.10.01</t>
  </si>
  <si>
    <t>7 816 (2018.10.01–2019.10.01)</t>
  </si>
  <si>
    <t xml:space="preserve">1.1. Svetainės www.mita.lrv.lt lankomumas. 
</t>
  </si>
  <si>
    <t>1. Aiškiai pateikti potencialiems pareiškėjams informaciją. 
2. Skatinti potencialių pareiškėjų ir ES investicijas administruojančių institucijų partnerystę. 
3. Skatinti tikslines auditorijas vertinti visuomenės, projekto tikslinių auditorijų nuomonę kaip itin svarbią projekto vykdymo sėkmei.
4. Skatinti tikslines auditorijas vertinti projekto komunikacijos priemonių efektyvumą iš tikslinės auditorijos pusės. Skatinti partnerystę su tikslinėmis auditorijomis, lygiavertį bendradarbiavimą kartu siekiant bendro rezultato.</t>
  </si>
  <si>
    <t>Pirkimas dėl komunikacijos kampanijos koncepcijos ir įgyvendinimo pirkimo numatytas metų pabaigoje, pirkimai dėl studentų ir žurnalistų darbų įvykdyti</t>
  </si>
  <si>
    <t>44 (2019 birželis)</t>
  </si>
  <si>
    <t xml:space="preserve">37 (2018 m. birželis) </t>
  </si>
  <si>
    <t>75 (2019 m. lapkritis)</t>
  </si>
  <si>
    <t>EM planuoja matuoti 2021 m.</t>
  </si>
  <si>
    <t>SAM planuoja matuoti 2020 m.</t>
  </si>
  <si>
    <t>Buvo planuota gimnazistams skirta veikla socialiniuose tinkluose; gimnazistams skirta veikla (-os), kviečianti (-čios) teikti idėjas, kaip padaryti kultūros objektus patrauklia vieta laisvalaikiui – sudaryta sutartis tik dėl komunikacjos plano, vyksta pirkimas dėl veiklų įgyvendinimo, veiklos bus pradėtos įgyvendinti 2020 m.</t>
  </si>
  <si>
    <t>50-59 m. amžiaus kategorijoje visiškai sutinkančių - 58; 60-74 m. amžiaus kategorijoje visiškai sutinkančių - 48</t>
  </si>
  <si>
    <t>Sukurti 6 mokslo populiarinimo reportažai lietuvių kalba. Pradėtas interaktyvų filmukų anglų kalba (yra ir lietuvių) ciklas ir platintinimas socialiniuose tinkluose (Youtube) bei internetiniuose portaluose.</t>
  </si>
  <si>
    <t>53 (2019 m. lapkritis)</t>
  </si>
  <si>
    <t>44 (2019 m. lapkritis)</t>
  </si>
  <si>
    <t>49 (2019 m. lapkrtitis)</t>
  </si>
  <si>
    <t>54 (2019 m. lapkritis)</t>
  </si>
  <si>
    <t>29 (2019 m. lapkritis)</t>
  </si>
  <si>
    <t>14 (2019 m. lapkritis)</t>
  </si>
  <si>
    <t>69 proc. mano, kad socialinio būsto integravimas yra efektyvesnis būdas socialinio būsto investicijoms nei izoliavimas</t>
  </si>
  <si>
    <t>a) 1 b) n.d.</t>
  </si>
  <si>
    <t>Bus nustatyta po apklausos, pradėjus įgyvendinti kampanijos veiklas</t>
  </si>
  <si>
    <t>Įvykdytas pirkimas dėl kampanijos idėjos ir plano skūrimo. Vertinimo metu paskelbtas pirkimas dėl kampnaijos veiklų įgyvendinimo, kurio vertė 34 000 Eur.</t>
  </si>
  <si>
    <t>VRM nori atsisakyti rodiklio  a dalies: a) 21 , b) 30 (2019 m. lapkritis)</t>
  </si>
  <si>
    <t xml:space="preserve">a) 90 (2019 m. spalis) b) nematuota. VRM nori atsisakyti rodiklio </t>
  </si>
  <si>
    <t>46 (2019 m. lapkritis) VRM rodiklio nori atsisakyti</t>
  </si>
  <si>
    <t>16 (2019 m. spalis). VRM rodiklio nori atsisakyti</t>
  </si>
  <si>
    <t>24. VRM rodiklio nori atsisakyti</t>
  </si>
  <si>
    <t>0,89. VRM nori mažinti rodiklio reikšmę arba atsisakyti rodiklio</t>
  </si>
  <si>
    <t>43 (2019 m. lapkritis)</t>
  </si>
  <si>
    <t>84, iš kurių visiškai sutinka 39 (2019 m. lapkritis)</t>
  </si>
  <si>
    <t xml:space="preserve"> Svarbu 89, iš jų labai svarbu 43 (2019 m. lapkritis)</t>
  </si>
  <si>
    <t>Sutinka 89, iš jų visiškai sutinka 33 (2019 m. lapkritis)</t>
  </si>
  <si>
    <t>Komunikacijos idėjos, skirtos skatinti rinktis profesinį mokymą, įgyvendinimo veiksmų plano parengimas ir įvykdymas. Kampanija 2019 m. uždaroma.</t>
  </si>
  <si>
    <t>99, iš kurių visiškai sutinka 66 (2019 spalis)</t>
  </si>
  <si>
    <t>64 (2019 spalis)</t>
  </si>
  <si>
    <t>84, iš jų pilnai pakanka - 40 (2019 m. spalis)</t>
  </si>
  <si>
    <t xml:space="preserve">64 (2019 spalis) </t>
  </si>
  <si>
    <t>77 (2019 spalis)</t>
  </si>
  <si>
    <t>5. Apgalvotas išteklių naudojimas</t>
  </si>
  <si>
    <t>26 (2019 m. gruodis)</t>
  </si>
  <si>
    <t>53 (2019 m. gruodis)</t>
  </si>
  <si>
    <t>50 (2019 m. gruodis)</t>
  </si>
  <si>
    <t>84 (2019 m. gruodis)</t>
  </si>
  <si>
    <t>96, iš jų 50 labai palankiai (2019 m. lapkritis)</t>
  </si>
  <si>
    <t xml:space="preserve">1. Aktyvi visuomenė ir pilietinė veikla </t>
  </si>
  <si>
    <t>1. Kokybiškas aptarnavimas viešajame sektoriuje (darbuotojų kompetencijos ir paslaugos)</t>
  </si>
  <si>
    <t>1. Sveikatos kultūra (asmeninė ir valstybinė sveiko gyvenimo būdo motyvacija)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</si>
</sst>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3C]#,##0.00"/>
    <numFmt numFmtId="165" formatCode="#,##0\ _L_t"/>
    <numFmt numFmtId="166" formatCode="#,##0\ &quot;€&quot;"/>
  </numFmts>
  <fonts count="30" x14ac:knownFonts="1">
    <font>
      <sz val="11"/>
      <color theme="1"/>
      <name val="Calibri"/>
      <family val="2"/>
      <charset val="186"/>
      <scheme val="minor"/>
    </font>
    <font>
      <b/>
      <sz val="12"/>
      <name val="Times New Roman"/>
      <family val="1"/>
      <charset val="186"/>
    </font>
    <font>
      <sz val="11"/>
      <name val="Calibri"/>
      <family val="2"/>
      <charset val="186"/>
      <scheme val="minor"/>
    </font>
    <font>
      <sz val="12"/>
      <name val="Times New Roman"/>
      <family val="1"/>
      <charset val="186"/>
    </font>
    <font>
      <sz val="12"/>
      <color rgb="FFFF0000"/>
      <name val="Times New Roman"/>
      <family val="1"/>
      <charset val="186"/>
    </font>
    <font>
      <b/>
      <sz val="14"/>
      <name val="Calibri"/>
      <family val="2"/>
      <charset val="186"/>
      <scheme val="minor"/>
    </font>
    <font>
      <sz val="14"/>
      <name val="Calibri"/>
      <family val="2"/>
      <charset val="186"/>
      <scheme val="minor"/>
    </font>
    <font>
      <sz val="14"/>
      <name val="Times New Roman"/>
      <family val="1"/>
      <charset val="186"/>
    </font>
    <font>
      <b/>
      <sz val="13"/>
      <name val="Times New Roman"/>
      <family val="1"/>
      <charset val="186"/>
    </font>
    <font>
      <sz val="13"/>
      <name val="Times New Roman"/>
      <family val="1"/>
      <charset val="186"/>
    </font>
    <font>
      <i/>
      <sz val="13"/>
      <name val="Times New Roman"/>
      <family val="1"/>
      <charset val="186"/>
    </font>
    <font>
      <sz val="11"/>
      <name val="Times New Roman"/>
      <family val="1"/>
      <charset val="186"/>
    </font>
    <font>
      <sz val="13"/>
      <name val="Calibri"/>
      <family val="2"/>
      <charset val="186"/>
      <scheme val="minor"/>
    </font>
    <font>
      <sz val="12"/>
      <color theme="1"/>
      <name val="Times New Roman"/>
      <family val="1"/>
      <charset val="186"/>
    </font>
    <font>
      <u/>
      <sz val="12"/>
      <name val="Times New Roman"/>
      <family val="1"/>
      <charset val="186"/>
    </font>
    <font>
      <sz val="11"/>
      <color theme="1"/>
      <name val="Calibri"/>
      <family val="2"/>
      <charset val="186"/>
      <scheme val="minor"/>
    </font>
    <font>
      <sz val="13"/>
      <color theme="0"/>
      <name val="Times New Roman"/>
      <family val="1"/>
      <charset val="186"/>
    </font>
    <font>
      <b/>
      <sz val="13"/>
      <color theme="0"/>
      <name val="Times New Roman"/>
      <family val="1"/>
      <charset val="186"/>
    </font>
    <font>
      <b/>
      <sz val="10"/>
      <color rgb="FFFF0000"/>
      <name val="Cambria"/>
      <family val="1"/>
      <charset val="186"/>
      <scheme val="major"/>
    </font>
    <font>
      <b/>
      <sz val="11"/>
      <color rgb="FFFF0000"/>
      <name val="Calibri"/>
      <family val="2"/>
      <charset val="186"/>
      <scheme val="minor"/>
    </font>
    <font>
      <sz val="14"/>
      <name val="Cambria"/>
      <family val="1"/>
      <charset val="186"/>
      <scheme val="major"/>
    </font>
    <font>
      <sz val="13"/>
      <name val="Cambria"/>
      <family val="1"/>
      <charset val="186"/>
      <scheme val="major"/>
    </font>
    <font>
      <sz val="13"/>
      <color theme="1"/>
      <name val="Cambria"/>
      <family val="1"/>
      <charset val="186"/>
      <scheme val="major"/>
    </font>
    <font>
      <sz val="13"/>
      <color theme="1"/>
      <name val="Calibri"/>
      <family val="2"/>
      <charset val="186"/>
      <scheme val="minor"/>
    </font>
    <font>
      <b/>
      <sz val="13"/>
      <name val="Cambria"/>
      <family val="1"/>
      <charset val="186"/>
      <scheme val="major"/>
    </font>
    <font>
      <b/>
      <sz val="13"/>
      <color theme="1"/>
      <name val="Calibri"/>
      <family val="2"/>
      <charset val="186"/>
      <scheme val="minor"/>
    </font>
    <font>
      <b/>
      <sz val="13"/>
      <color theme="1"/>
      <name val="Cambria"/>
      <family val="1"/>
      <charset val="186"/>
      <scheme val="major"/>
    </font>
    <font>
      <sz val="13"/>
      <name val="Times New Roman"/>
      <family val="1"/>
    </font>
    <font>
      <sz val="13"/>
      <color rgb="FFFF0000"/>
      <name val="Times New Roman"/>
      <family val="1"/>
      <charset val="186"/>
    </font>
    <font>
      <sz val="13"/>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9" fontId="15" fillId="0" borderId="0" applyFont="0" applyFill="0" applyBorder="0" applyAlignment="0" applyProtection="0"/>
    <xf numFmtId="0" fontId="15" fillId="0" borderId="0"/>
  </cellStyleXfs>
  <cellXfs count="339">
    <xf numFmtId="0" fontId="0" fillId="0" borderId="0" xfId="0"/>
    <xf numFmtId="0" fontId="5"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3" fontId="7" fillId="2" borderId="0" xfId="0" applyNumberFormat="1"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xf numFmtId="0" fontId="2" fillId="2" borderId="0" xfId="0" applyFont="1" applyFill="1" applyAlignment="1">
      <alignment horizontal="left" vertical="top" wrapText="1"/>
    </xf>
    <xf numFmtId="0" fontId="3" fillId="2" borderId="0" xfId="0" applyFont="1" applyFill="1"/>
    <xf numFmtId="0" fontId="11" fillId="2" borderId="0" xfId="0" applyFont="1" applyFill="1"/>
    <xf numFmtId="0" fontId="2" fillId="2" borderId="6" xfId="0" applyFont="1" applyFill="1" applyBorder="1"/>
    <xf numFmtId="0" fontId="9" fillId="2" borderId="0" xfId="0" applyFont="1" applyFill="1" applyBorder="1" applyAlignment="1">
      <alignment horizontal="left" vertical="top"/>
    </xf>
    <xf numFmtId="0" fontId="12" fillId="2" borderId="0" xfId="0" applyFont="1" applyFill="1" applyBorder="1" applyAlignment="1">
      <alignment horizontal="left" vertical="top"/>
    </xf>
    <xf numFmtId="0" fontId="2" fillId="2" borderId="0" xfId="0" applyFont="1" applyFill="1" applyBorder="1" applyAlignment="1">
      <alignment horizontal="left"/>
    </xf>
    <xf numFmtId="0" fontId="12" fillId="2" borderId="0" xfId="0" applyFont="1" applyFill="1" applyBorder="1" applyAlignment="1">
      <alignment horizontal="left"/>
    </xf>
    <xf numFmtId="0" fontId="2" fillId="2" borderId="0" xfId="0" applyFont="1" applyFill="1" applyAlignment="1">
      <alignment horizontal="left"/>
    </xf>
    <xf numFmtId="0" fontId="2" fillId="2" borderId="0" xfId="0" applyFont="1" applyFill="1" applyBorder="1" applyAlignment="1">
      <alignment horizontal="left" vertical="top"/>
    </xf>
    <xf numFmtId="0" fontId="3" fillId="2" borderId="0" xfId="0" applyFont="1" applyFill="1" applyBorder="1" applyAlignment="1">
      <alignment horizontal="left" vertical="center" wrapText="1"/>
    </xf>
    <xf numFmtId="3" fontId="0" fillId="0" borderId="0" xfId="0" applyNumberFormat="1"/>
    <xf numFmtId="3" fontId="2" fillId="2" borderId="0" xfId="0" applyNumberFormat="1" applyFont="1" applyFill="1"/>
    <xf numFmtId="0" fontId="18" fillId="3" borderId="0" xfId="0" applyFont="1" applyFill="1" applyBorder="1" applyAlignment="1">
      <alignment horizontal="right"/>
    </xf>
    <xf numFmtId="0" fontId="18" fillId="3" borderId="0" xfId="0" applyFont="1" applyFill="1" applyBorder="1" applyAlignment="1">
      <alignment horizontal="center" vertical="top"/>
    </xf>
    <xf numFmtId="9" fontId="18" fillId="3" borderId="0" xfId="1" applyFont="1" applyFill="1" applyBorder="1" applyAlignment="1">
      <alignment horizontal="center" vertical="top"/>
    </xf>
    <xf numFmtId="3" fontId="18" fillId="3" borderId="0" xfId="0" applyNumberFormat="1" applyFont="1" applyFill="1" applyBorder="1" applyAlignment="1">
      <alignment horizontal="center" vertical="top"/>
    </xf>
    <xf numFmtId="9" fontId="19" fillId="3" borderId="0" xfId="1" applyFont="1" applyFill="1" applyBorder="1" applyAlignment="1">
      <alignment horizontal="center"/>
    </xf>
    <xf numFmtId="0" fontId="3" fillId="2" borderId="0" xfId="0" applyFont="1" applyFill="1" applyBorder="1" applyAlignment="1">
      <alignment horizontal="left" vertical="center" wrapText="1"/>
    </xf>
    <xf numFmtId="0" fontId="20" fillId="4" borderId="2" xfId="0" applyFont="1" applyFill="1" applyBorder="1" applyAlignment="1">
      <alignment horizontal="center" vertical="top" wrapText="1"/>
    </xf>
    <xf numFmtId="0" fontId="21" fillId="2" borderId="2" xfId="0" applyFont="1" applyFill="1" applyBorder="1" applyAlignment="1">
      <alignment horizontal="center" vertical="top"/>
    </xf>
    <xf numFmtId="0" fontId="22" fillId="0" borderId="2" xfId="0" applyFont="1" applyBorder="1" applyAlignment="1">
      <alignment horizontal="center"/>
    </xf>
    <xf numFmtId="3" fontId="21" fillId="0" borderId="2" xfId="0" applyNumberFormat="1" applyFont="1" applyBorder="1" applyAlignment="1">
      <alignment horizontal="center"/>
    </xf>
    <xf numFmtId="3" fontId="22" fillId="0" borderId="2" xfId="0" applyNumberFormat="1" applyFont="1" applyBorder="1" applyAlignment="1">
      <alignment horizontal="center"/>
    </xf>
    <xf numFmtId="0" fontId="24" fillId="4" borderId="2" xfId="0" applyFont="1" applyFill="1" applyBorder="1" applyAlignment="1">
      <alignment horizontal="center" vertical="top"/>
    </xf>
    <xf numFmtId="9" fontId="24" fillId="4" borderId="2" xfId="1" applyFont="1" applyFill="1" applyBorder="1" applyAlignment="1">
      <alignment horizontal="center" vertical="top"/>
    </xf>
    <xf numFmtId="3" fontId="24" fillId="4" borderId="2" xfId="0" applyNumberFormat="1" applyFont="1" applyFill="1" applyBorder="1" applyAlignment="1">
      <alignment horizontal="center" vertical="top"/>
    </xf>
    <xf numFmtId="9" fontId="25" fillId="4" borderId="2" xfId="1" applyFont="1" applyFill="1" applyBorder="1" applyAlignment="1">
      <alignment horizontal="center"/>
    </xf>
    <xf numFmtId="0" fontId="26" fillId="4" borderId="2" xfId="0" applyFont="1" applyFill="1" applyBorder="1" applyAlignment="1">
      <alignment horizontal="right"/>
    </xf>
    <xf numFmtId="0" fontId="22" fillId="0" borderId="2" xfId="0" applyFont="1" applyBorder="1"/>
    <xf numFmtId="0" fontId="26" fillId="4" borderId="2" xfId="0" applyFont="1" applyFill="1" applyBorder="1"/>
    <xf numFmtId="0" fontId="26" fillId="4" borderId="2" xfId="0" applyFont="1" applyFill="1" applyBorder="1" applyAlignment="1">
      <alignment horizontal="center"/>
    </xf>
    <xf numFmtId="9" fontId="26" fillId="4" borderId="2" xfId="1" applyFont="1" applyFill="1" applyBorder="1" applyAlignment="1">
      <alignment horizontal="center"/>
    </xf>
    <xf numFmtId="3" fontId="26" fillId="4" borderId="2" xfId="0" applyNumberFormat="1" applyFont="1" applyFill="1" applyBorder="1" applyAlignment="1">
      <alignment horizontal="center"/>
    </xf>
    <xf numFmtId="3" fontId="9" fillId="5" borderId="2" xfId="0" applyNumberFormat="1" applyFont="1" applyFill="1" applyBorder="1" applyAlignment="1">
      <alignment horizontal="left" vertical="top" wrapText="1"/>
    </xf>
    <xf numFmtId="3" fontId="9" fillId="5" borderId="2" xfId="0" applyNumberFormat="1" applyFont="1" applyFill="1" applyBorder="1" applyAlignment="1">
      <alignment horizontal="center" vertical="top" wrapText="1"/>
    </xf>
    <xf numFmtId="3" fontId="3" fillId="5" borderId="21" xfId="0" applyNumberFormat="1" applyFont="1" applyFill="1" applyBorder="1" applyAlignment="1">
      <alignment horizontal="center" vertical="top"/>
    </xf>
    <xf numFmtId="3" fontId="3" fillId="5" borderId="23" xfId="0" applyNumberFormat="1" applyFont="1" applyFill="1" applyBorder="1" applyAlignment="1">
      <alignment horizontal="center" vertical="top"/>
    </xf>
    <xf numFmtId="3" fontId="3" fillId="5" borderId="15" xfId="0" applyNumberFormat="1" applyFont="1" applyFill="1" applyBorder="1" applyAlignment="1">
      <alignment horizontal="center" vertical="top"/>
    </xf>
    <xf numFmtId="0" fontId="9" fillId="5" borderId="2" xfId="0" applyFont="1" applyFill="1" applyBorder="1" applyAlignment="1">
      <alignment horizontal="center" vertical="top" wrapText="1"/>
    </xf>
    <xf numFmtId="3" fontId="3" fillId="5" borderId="22" xfId="0" applyNumberFormat="1" applyFont="1" applyFill="1" applyBorder="1" applyAlignment="1">
      <alignment horizontal="center" vertical="top"/>
    </xf>
    <xf numFmtId="3" fontId="3" fillId="5" borderId="14" xfId="0" applyNumberFormat="1" applyFont="1" applyFill="1" applyBorder="1" applyAlignment="1">
      <alignment horizontal="center" vertical="top"/>
    </xf>
    <xf numFmtId="3" fontId="3" fillId="5" borderId="31" xfId="0" applyNumberFormat="1" applyFont="1" applyFill="1" applyBorder="1" applyAlignment="1">
      <alignment horizontal="center" vertical="top"/>
    </xf>
    <xf numFmtId="3" fontId="3" fillId="5" borderId="20" xfId="0" applyNumberFormat="1" applyFont="1" applyFill="1" applyBorder="1" applyAlignment="1">
      <alignment horizontal="center" vertical="top"/>
    </xf>
    <xf numFmtId="2" fontId="9" fillId="5" borderId="2" xfId="0" applyNumberFormat="1" applyFont="1" applyFill="1" applyBorder="1" applyAlignment="1">
      <alignment horizontal="left" vertical="top" wrapText="1" shrinkToFit="1"/>
    </xf>
    <xf numFmtId="2" fontId="9" fillId="5" borderId="2" xfId="0" applyNumberFormat="1" applyFont="1" applyFill="1" applyBorder="1" applyAlignment="1">
      <alignment horizontal="left" vertical="top" wrapText="1"/>
    </xf>
    <xf numFmtId="0" fontId="9" fillId="5" borderId="2" xfId="0" applyNumberFormat="1" applyFont="1" applyFill="1" applyBorder="1" applyAlignment="1">
      <alignment horizontal="center" vertical="top" wrapText="1"/>
    </xf>
    <xf numFmtId="0" fontId="9" fillId="5" borderId="2" xfId="0" applyNumberFormat="1" applyFont="1" applyFill="1" applyBorder="1" applyAlignment="1">
      <alignment horizontal="left" vertical="top" wrapText="1"/>
    </xf>
    <xf numFmtId="1" fontId="9" fillId="5" borderId="2" xfId="0" applyNumberFormat="1" applyFont="1" applyFill="1" applyBorder="1" applyAlignment="1">
      <alignment horizontal="left" vertical="top" wrapText="1"/>
    </xf>
    <xf numFmtId="49" fontId="9" fillId="5" borderId="2" xfId="0" applyNumberFormat="1" applyFont="1" applyFill="1" applyBorder="1" applyAlignment="1">
      <alignment horizontal="left" vertical="top" wrapText="1"/>
    </xf>
    <xf numFmtId="165" fontId="3" fillId="5" borderId="2" xfId="0" applyNumberFormat="1" applyFont="1" applyFill="1" applyBorder="1" applyAlignment="1">
      <alignment horizontal="left" vertical="top" wrapText="1"/>
    </xf>
    <xf numFmtId="3" fontId="3" fillId="5" borderId="14" xfId="0" applyNumberFormat="1" applyFont="1" applyFill="1" applyBorder="1" applyAlignment="1">
      <alignment horizontal="center" vertical="top" wrapText="1"/>
    </xf>
    <xf numFmtId="3" fontId="14" fillId="5" borderId="17" xfId="0" applyNumberFormat="1" applyFont="1" applyFill="1" applyBorder="1" applyAlignment="1">
      <alignment horizontal="center" vertical="top"/>
    </xf>
    <xf numFmtId="3" fontId="14" fillId="5" borderId="31" xfId="0" applyNumberFormat="1" applyFont="1" applyFill="1" applyBorder="1" applyAlignment="1">
      <alignment horizontal="center" vertical="top"/>
    </xf>
    <xf numFmtId="3" fontId="14" fillId="5" borderId="20" xfId="0" applyNumberFormat="1" applyFont="1" applyFill="1" applyBorder="1" applyAlignment="1">
      <alignment horizontal="center" vertical="top"/>
    </xf>
    <xf numFmtId="2" fontId="9" fillId="5" borderId="2" xfId="0" applyNumberFormat="1" applyFont="1" applyFill="1" applyBorder="1" applyAlignment="1">
      <alignment horizontal="center" vertical="top" wrapText="1"/>
    </xf>
    <xf numFmtId="3" fontId="3" fillId="5" borderId="15" xfId="0" applyNumberFormat="1" applyFont="1" applyFill="1" applyBorder="1" applyAlignment="1">
      <alignment horizontal="center" vertical="top" wrapText="1"/>
    </xf>
    <xf numFmtId="3" fontId="3" fillId="5" borderId="32" xfId="0" applyNumberFormat="1" applyFont="1" applyFill="1" applyBorder="1" applyAlignment="1">
      <alignment horizontal="center" vertical="top"/>
    </xf>
    <xf numFmtId="3" fontId="3" fillId="5" borderId="18" xfId="0" applyNumberFormat="1" applyFont="1" applyFill="1" applyBorder="1" applyAlignment="1">
      <alignment horizontal="center" vertical="top"/>
    </xf>
    <xf numFmtId="3" fontId="3" fillId="5" borderId="19" xfId="0" applyNumberFormat="1" applyFont="1" applyFill="1" applyBorder="1" applyAlignment="1">
      <alignment horizontal="center" vertical="top"/>
    </xf>
    <xf numFmtId="2" fontId="8" fillId="5" borderId="8" xfId="0" applyNumberFormat="1" applyFont="1" applyFill="1" applyBorder="1" applyAlignment="1">
      <alignment horizontal="left" vertical="top" wrapText="1"/>
    </xf>
    <xf numFmtId="1" fontId="9" fillId="5" borderId="2" xfId="0" applyNumberFormat="1" applyFont="1" applyFill="1" applyBorder="1" applyAlignment="1">
      <alignment horizontal="center" vertical="top" wrapText="1"/>
    </xf>
    <xf numFmtId="3" fontId="3" fillId="5" borderId="22" xfId="0" applyNumberFormat="1" applyFont="1" applyFill="1" applyBorder="1" applyAlignment="1">
      <alignment horizontal="center" vertical="top" wrapText="1"/>
    </xf>
    <xf numFmtId="0" fontId="3" fillId="5" borderId="22" xfId="0" applyNumberFormat="1" applyFont="1" applyFill="1" applyBorder="1" applyAlignment="1">
      <alignment horizontal="center" vertical="top"/>
    </xf>
    <xf numFmtId="2" fontId="17" fillId="5" borderId="9" xfId="0" applyNumberFormat="1" applyFont="1" applyFill="1" applyBorder="1" applyAlignment="1">
      <alignment horizontal="left" vertical="top" wrapText="1"/>
    </xf>
    <xf numFmtId="3" fontId="3" fillId="5" borderId="32" xfId="0" applyNumberFormat="1" applyFont="1" applyFill="1" applyBorder="1" applyAlignment="1">
      <alignment horizontal="center" vertical="top" readingOrder="1"/>
    </xf>
    <xf numFmtId="3" fontId="3" fillId="5" borderId="18" xfId="0" applyNumberFormat="1" applyFont="1" applyFill="1" applyBorder="1" applyAlignment="1">
      <alignment horizontal="center" vertical="top" readingOrder="1"/>
    </xf>
    <xf numFmtId="3" fontId="3" fillId="5" borderId="19" xfId="0" applyNumberFormat="1" applyFont="1" applyFill="1" applyBorder="1" applyAlignment="1">
      <alignment horizontal="center" vertical="top" wrapText="1" readingOrder="1"/>
    </xf>
    <xf numFmtId="0" fontId="9" fillId="5" borderId="2" xfId="0" applyFont="1" applyFill="1" applyBorder="1" applyAlignment="1">
      <alignment vertical="top" wrapText="1"/>
    </xf>
    <xf numFmtId="3" fontId="3" fillId="5" borderId="21" xfId="0" applyNumberFormat="1" applyFont="1" applyFill="1" applyBorder="1" applyAlignment="1">
      <alignment horizontal="center" vertical="top" readingOrder="1"/>
    </xf>
    <xf numFmtId="165" fontId="9" fillId="5" borderId="2" xfId="0" applyNumberFormat="1" applyFont="1" applyFill="1" applyBorder="1" applyAlignment="1">
      <alignment horizontal="left" vertical="top" wrapText="1"/>
    </xf>
    <xf numFmtId="3" fontId="3" fillId="5" borderId="22" xfId="0" applyNumberFormat="1" applyFont="1" applyFill="1" applyBorder="1" applyAlignment="1">
      <alignment horizontal="center" vertical="top" wrapText="1" readingOrder="1"/>
    </xf>
    <xf numFmtId="3" fontId="3" fillId="5" borderId="11" xfId="0" applyNumberFormat="1" applyFont="1" applyFill="1" applyBorder="1" applyAlignment="1">
      <alignment horizontal="center" vertical="top" wrapText="1" readingOrder="1"/>
    </xf>
    <xf numFmtId="0" fontId="9" fillId="5" borderId="1" xfId="0" applyFont="1" applyFill="1" applyBorder="1" applyAlignment="1">
      <alignment horizontal="left" vertical="top" wrapText="1"/>
    </xf>
    <xf numFmtId="3" fontId="3" fillId="5" borderId="21" xfId="0" applyNumberFormat="1" applyFont="1" applyFill="1" applyBorder="1" applyAlignment="1">
      <alignment horizontal="center" vertical="top" wrapText="1"/>
    </xf>
    <xf numFmtId="0" fontId="9" fillId="5" borderId="2" xfId="0" applyFont="1" applyFill="1" applyBorder="1" applyAlignment="1">
      <alignment horizontal="left" vertical="top"/>
    </xf>
    <xf numFmtId="3" fontId="3" fillId="5" borderId="2" xfId="0" applyNumberFormat="1" applyFont="1" applyFill="1" applyBorder="1" applyAlignment="1">
      <alignment horizontal="left" vertical="top" wrapText="1"/>
    </xf>
    <xf numFmtId="0" fontId="9" fillId="5" borderId="35" xfId="0" applyFont="1" applyFill="1" applyBorder="1" applyAlignment="1">
      <alignment horizontal="left" vertical="top" wrapText="1"/>
    </xf>
    <xf numFmtId="0" fontId="9" fillId="5" borderId="40" xfId="0" applyFont="1" applyFill="1" applyBorder="1" applyAlignment="1">
      <alignment horizontal="left" vertical="top" wrapText="1"/>
    </xf>
    <xf numFmtId="0" fontId="8" fillId="5" borderId="3" xfId="0" applyFont="1" applyFill="1" applyBorder="1" applyAlignment="1">
      <alignment horizontal="center" vertical="center" wrapText="1"/>
    </xf>
    <xf numFmtId="2" fontId="8" fillId="5" borderId="3" xfId="0" applyNumberFormat="1" applyFont="1" applyFill="1" applyBorder="1" applyAlignment="1">
      <alignment horizontal="center" vertical="center" wrapText="1"/>
    </xf>
    <xf numFmtId="1" fontId="8" fillId="5" borderId="3" xfId="0" applyNumberFormat="1" applyFont="1" applyFill="1" applyBorder="1" applyAlignment="1">
      <alignment horizontal="center" vertical="center" wrapText="1"/>
    </xf>
    <xf numFmtId="0" fontId="3" fillId="5" borderId="1" xfId="0" applyFont="1" applyFill="1" applyBorder="1" applyAlignment="1">
      <alignment horizontal="left" vertical="top" wrapText="1"/>
    </xf>
    <xf numFmtId="0" fontId="3" fillId="5" borderId="29" xfId="0" applyFont="1" applyFill="1" applyBorder="1" applyAlignment="1">
      <alignment horizontal="center"/>
    </xf>
    <xf numFmtId="0" fontId="9" fillId="5" borderId="7"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22" fillId="0" borderId="2" xfId="0" applyFont="1" applyBorder="1" applyAlignment="1">
      <alignment wrapText="1"/>
    </xf>
    <xf numFmtId="2" fontId="22" fillId="0" borderId="2" xfId="0" applyNumberFormat="1" applyFont="1" applyBorder="1"/>
    <xf numFmtId="0" fontId="21" fillId="0" borderId="2" xfId="0" applyFont="1" applyBorder="1"/>
    <xf numFmtId="0" fontId="21" fillId="0" borderId="2" xfId="0" applyFont="1" applyFill="1" applyBorder="1"/>
    <xf numFmtId="0" fontId="22" fillId="0" borderId="2" xfId="0" applyFont="1" applyFill="1" applyBorder="1"/>
    <xf numFmtId="0" fontId="0" fillId="0" borderId="0" xfId="0" applyAlignment="1">
      <alignment wrapText="1"/>
    </xf>
    <xf numFmtId="0" fontId="22" fillId="0" borderId="0" xfId="0" applyFont="1" applyBorder="1"/>
    <xf numFmtId="0" fontId="22" fillId="0" borderId="0" xfId="0" applyFont="1" applyFill="1" applyBorder="1"/>
    <xf numFmtId="166" fontId="0" fillId="0" borderId="0" xfId="0" applyNumberFormat="1"/>
    <xf numFmtId="10" fontId="0" fillId="0" borderId="0" xfId="0" applyNumberFormat="1"/>
    <xf numFmtId="0" fontId="9" fillId="5" borderId="1" xfId="0" applyFont="1" applyFill="1" applyBorder="1" applyAlignment="1">
      <alignment horizontal="left" vertical="top" wrapText="1"/>
    </xf>
    <xf numFmtId="0" fontId="3" fillId="2" borderId="0" xfId="0" applyFont="1" applyFill="1" applyBorder="1" applyAlignment="1">
      <alignment horizontal="left" vertical="center" wrapText="1"/>
    </xf>
    <xf numFmtId="0" fontId="27" fillId="5" borderId="2" xfId="0" applyFont="1" applyFill="1" applyBorder="1" applyAlignment="1">
      <alignment horizontal="left" vertical="top" wrapText="1"/>
    </xf>
    <xf numFmtId="0" fontId="2" fillId="0" borderId="0" xfId="0" applyFont="1" applyFill="1"/>
    <xf numFmtId="0" fontId="9" fillId="0" borderId="0" xfId="0" applyFont="1" applyFill="1" applyBorder="1" applyAlignment="1">
      <alignment horizontal="left" vertical="top" wrapText="1"/>
    </xf>
    <xf numFmtId="0" fontId="9" fillId="5" borderId="1" xfId="0" applyNumberFormat="1" applyFont="1" applyFill="1" applyBorder="1" applyAlignment="1">
      <alignment horizontal="center" vertical="top" wrapText="1"/>
    </xf>
    <xf numFmtId="2" fontId="9" fillId="5" borderId="2" xfId="2" applyNumberFormat="1" applyFont="1" applyFill="1" applyBorder="1" applyAlignment="1">
      <alignment horizontal="left" vertical="top" wrapText="1"/>
    </xf>
    <xf numFmtId="1" fontId="9" fillId="5" borderId="2" xfId="2" applyNumberFormat="1" applyFont="1" applyFill="1" applyBorder="1" applyAlignment="1">
      <alignment horizontal="left" vertical="top" wrapText="1"/>
    </xf>
    <xf numFmtId="0" fontId="9" fillId="5" borderId="2" xfId="2" applyNumberFormat="1" applyFont="1" applyFill="1" applyBorder="1" applyAlignment="1">
      <alignment horizontal="left" vertical="top" wrapText="1"/>
    </xf>
    <xf numFmtId="0" fontId="0" fillId="5" borderId="22" xfId="0" applyFill="1" applyBorder="1" applyAlignment="1">
      <alignment horizontal="center" vertical="top"/>
    </xf>
    <xf numFmtId="0" fontId="9" fillId="5" borderId="2" xfId="0" applyFont="1" applyFill="1" applyBorder="1" applyAlignment="1">
      <alignment horizontal="left" vertical="top" wrapText="1"/>
    </xf>
    <xf numFmtId="3" fontId="9" fillId="5" borderId="2" xfId="2" applyNumberFormat="1" applyFont="1" applyFill="1" applyBorder="1" applyAlignment="1">
      <alignment horizontal="left" vertical="top" wrapText="1"/>
    </xf>
    <xf numFmtId="0" fontId="9" fillId="5" borderId="2" xfId="2" applyFont="1" applyFill="1" applyBorder="1" applyAlignment="1">
      <alignment horizontal="left" vertical="top" wrapText="1"/>
    </xf>
    <xf numFmtId="0" fontId="9" fillId="5" borderId="8" xfId="2" applyFont="1" applyFill="1" applyBorder="1" applyAlignment="1">
      <alignment vertical="top" wrapText="1"/>
    </xf>
    <xf numFmtId="0" fontId="9" fillId="5" borderId="2" xfId="2" applyFont="1" applyFill="1" applyBorder="1" applyAlignment="1">
      <alignment horizontal="center" vertical="top" wrapText="1"/>
    </xf>
    <xf numFmtId="0" fontId="9" fillId="5" borderId="1" xfId="0" applyFont="1" applyFill="1" applyBorder="1" applyAlignment="1">
      <alignment horizontal="left" vertical="top" wrapText="1"/>
    </xf>
    <xf numFmtId="0" fontId="0" fillId="5" borderId="31" xfId="0" applyFill="1" applyBorder="1" applyAlignment="1">
      <alignment horizontal="center" vertical="top"/>
    </xf>
    <xf numFmtId="0" fontId="2" fillId="5" borderId="22" xfId="0" applyFont="1" applyFill="1" applyBorder="1" applyAlignment="1">
      <alignment horizontal="center" vertical="top"/>
    </xf>
    <xf numFmtId="1" fontId="3" fillId="5" borderId="21" xfId="0" applyNumberFormat="1" applyFont="1" applyFill="1" applyBorder="1" applyAlignment="1">
      <alignment horizontal="center" vertical="top"/>
    </xf>
    <xf numFmtId="1" fontId="0" fillId="5" borderId="22" xfId="0" applyNumberFormat="1" applyFill="1" applyBorder="1" applyAlignment="1">
      <alignment horizontal="center" vertical="top"/>
    </xf>
    <xf numFmtId="3" fontId="0" fillId="5" borderId="22" xfId="0" applyNumberFormat="1" applyFill="1" applyBorder="1" applyAlignment="1">
      <alignment horizontal="center" vertical="top"/>
    </xf>
    <xf numFmtId="3" fontId="3" fillId="5" borderId="6" xfId="0" applyNumberFormat="1" applyFont="1" applyFill="1" applyBorder="1" applyAlignment="1">
      <alignment horizontal="center" vertical="top" wrapText="1"/>
    </xf>
    <xf numFmtId="3" fontId="3" fillId="5" borderId="0" xfId="0" applyNumberFormat="1" applyFont="1" applyFill="1" applyBorder="1" applyAlignment="1">
      <alignment horizontal="center" vertical="top" wrapText="1"/>
    </xf>
    <xf numFmtId="4" fontId="3" fillId="5" borderId="37" xfId="0" applyNumberFormat="1" applyFont="1" applyFill="1" applyBorder="1" applyAlignment="1">
      <alignment horizontal="center" vertical="top"/>
    </xf>
    <xf numFmtId="4" fontId="3" fillId="5" borderId="14" xfId="0" applyNumberFormat="1" applyFont="1" applyFill="1" applyBorder="1" applyAlignment="1">
      <alignment horizontal="center" vertical="top" wrapText="1"/>
    </xf>
    <xf numFmtId="4" fontId="3" fillId="5" borderId="12" xfId="0" applyNumberFormat="1" applyFont="1" applyFill="1" applyBorder="1" applyAlignment="1">
      <alignment horizontal="center" vertical="top" wrapText="1"/>
    </xf>
    <xf numFmtId="9" fontId="0" fillId="0" borderId="0" xfId="0" applyNumberFormat="1"/>
    <xf numFmtId="3" fontId="3" fillId="5" borderId="18" xfId="0" applyNumberFormat="1" applyFont="1" applyFill="1" applyBorder="1" applyAlignment="1">
      <alignment horizontal="center" vertical="top" wrapText="1"/>
    </xf>
    <xf numFmtId="3" fontId="3" fillId="5" borderId="37" xfId="0" applyNumberFormat="1" applyFont="1" applyFill="1" applyBorder="1" applyAlignment="1">
      <alignment horizontal="center" vertical="top"/>
    </xf>
    <xf numFmtId="3" fontId="3" fillId="5" borderId="0" xfId="0" applyNumberFormat="1" applyFont="1" applyFill="1" applyBorder="1" applyAlignment="1">
      <alignment horizontal="center" vertical="top"/>
    </xf>
    <xf numFmtId="3" fontId="3" fillId="5" borderId="27" xfId="0" applyNumberFormat="1" applyFont="1" applyFill="1" applyBorder="1" applyAlignment="1">
      <alignment horizontal="left" vertical="top" wrapText="1"/>
    </xf>
    <xf numFmtId="3" fontId="13" fillId="5" borderId="18" xfId="0" applyNumberFormat="1" applyFont="1" applyFill="1" applyBorder="1" applyAlignment="1">
      <alignment horizontal="center" vertical="top" wrapText="1"/>
    </xf>
    <xf numFmtId="3" fontId="3" fillId="5" borderId="30" xfId="0" applyNumberFormat="1" applyFont="1" applyFill="1" applyBorder="1" applyAlignment="1">
      <alignment horizontal="left" vertical="top" wrapText="1"/>
    </xf>
    <xf numFmtId="3" fontId="13" fillId="5" borderId="17" xfId="0" applyNumberFormat="1" applyFont="1" applyFill="1" applyBorder="1" applyAlignment="1">
      <alignment horizontal="center" vertical="top" readingOrder="1"/>
    </xf>
    <xf numFmtId="3" fontId="13" fillId="5" borderId="11" xfId="0" applyNumberFormat="1" applyFont="1" applyFill="1" applyBorder="1" applyAlignment="1">
      <alignment horizontal="center" vertical="top" readingOrder="1"/>
    </xf>
    <xf numFmtId="0" fontId="2" fillId="5" borderId="0" xfId="0" applyFont="1" applyFill="1"/>
    <xf numFmtId="9" fontId="3" fillId="5" borderId="18" xfId="1" applyFont="1" applyFill="1" applyBorder="1" applyAlignment="1">
      <alignment horizontal="center" vertical="top"/>
    </xf>
    <xf numFmtId="0" fontId="2" fillId="2" borderId="22" xfId="0" applyFont="1" applyFill="1" applyBorder="1"/>
    <xf numFmtId="4" fontId="3" fillId="5" borderId="12" xfId="0" applyNumberFormat="1" applyFont="1" applyFill="1" applyBorder="1" applyAlignment="1">
      <alignment horizontal="center" vertical="top"/>
    </xf>
    <xf numFmtId="3" fontId="21" fillId="0" borderId="2" xfId="0" applyNumberFormat="1" applyFont="1" applyFill="1" applyBorder="1" applyAlignment="1">
      <alignment horizontal="center"/>
    </xf>
    <xf numFmtId="9" fontId="23" fillId="0" borderId="2" xfId="1" applyFont="1" applyFill="1" applyBorder="1" applyAlignment="1">
      <alignment horizontal="center"/>
    </xf>
    <xf numFmtId="3" fontId="22" fillId="0" borderId="2" xfId="0" applyNumberFormat="1" applyFont="1" applyFill="1" applyBorder="1" applyAlignment="1">
      <alignment horizontal="center"/>
    </xf>
    <xf numFmtId="165" fontId="1" fillId="5" borderId="23" xfId="0" applyNumberFormat="1" applyFont="1" applyFill="1" applyBorder="1" applyAlignment="1">
      <alignment horizontal="center" vertical="top" wrapText="1"/>
    </xf>
    <xf numFmtId="3" fontId="3" fillId="2" borderId="6" xfId="0" applyNumberFormat="1" applyFont="1" applyFill="1" applyBorder="1" applyAlignment="1">
      <alignment horizontal="left" wrapText="1"/>
    </xf>
    <xf numFmtId="0" fontId="3" fillId="2" borderId="6" xfId="0" applyFont="1" applyFill="1" applyBorder="1"/>
    <xf numFmtId="0" fontId="9" fillId="5" borderId="43" xfId="0" applyFont="1" applyFill="1" applyBorder="1" applyAlignment="1">
      <alignment horizontal="left" vertical="top" wrapText="1"/>
    </xf>
    <xf numFmtId="0" fontId="3" fillId="2" borderId="6" xfId="0" applyFont="1" applyFill="1" applyBorder="1" applyAlignment="1">
      <alignment horizontal="left" vertical="top" wrapText="1"/>
    </xf>
    <xf numFmtId="9" fontId="1" fillId="5" borderId="23" xfId="1" applyFont="1" applyFill="1" applyBorder="1" applyAlignment="1">
      <alignment horizontal="center" vertical="top"/>
    </xf>
    <xf numFmtId="9" fontId="22" fillId="0" borderId="2" xfId="1" applyFont="1" applyFill="1" applyBorder="1" applyAlignment="1">
      <alignment horizontal="center"/>
    </xf>
    <xf numFmtId="3" fontId="3" fillId="5" borderId="20" xfId="0" applyNumberFormat="1" applyFont="1" applyFill="1" applyBorder="1" applyAlignment="1">
      <alignment horizontal="center" vertical="top" wrapText="1"/>
    </xf>
    <xf numFmtId="3" fontId="3" fillId="5" borderId="11" xfId="0" applyNumberFormat="1" applyFont="1" applyFill="1" applyBorder="1" applyAlignment="1">
      <alignment vertical="top" wrapText="1"/>
    </xf>
    <xf numFmtId="3" fontId="3" fillId="5" borderId="17" xfId="0" applyNumberFormat="1" applyFont="1" applyFill="1" applyBorder="1" applyAlignment="1">
      <alignment vertical="top" wrapText="1"/>
    </xf>
    <xf numFmtId="9" fontId="23" fillId="0" borderId="2" xfId="1" applyNumberFormat="1" applyFont="1" applyFill="1" applyBorder="1" applyAlignment="1">
      <alignment horizontal="center"/>
    </xf>
    <xf numFmtId="0" fontId="29" fillId="5" borderId="2" xfId="0" applyFont="1" applyFill="1" applyBorder="1" applyAlignment="1">
      <alignment horizontal="left" vertical="top" wrapText="1"/>
    </xf>
    <xf numFmtId="3" fontId="3" fillId="5" borderId="19" xfId="0" applyNumberFormat="1" applyFont="1" applyFill="1" applyBorder="1" applyAlignment="1">
      <alignment horizontal="center" vertical="top" wrapText="1"/>
    </xf>
    <xf numFmtId="0" fontId="9" fillId="5" borderId="32" xfId="0" applyFont="1" applyFill="1" applyBorder="1" applyAlignment="1">
      <alignment horizontal="center" vertical="top" wrapText="1"/>
    </xf>
    <xf numFmtId="3" fontId="21" fillId="2" borderId="2" xfId="0" applyNumberFormat="1" applyFont="1" applyFill="1" applyBorder="1" applyAlignment="1">
      <alignment horizontal="center"/>
    </xf>
    <xf numFmtId="9" fontId="21" fillId="2" borderId="2" xfId="1" applyFont="1" applyFill="1" applyBorder="1" applyAlignment="1">
      <alignment horizontal="center"/>
    </xf>
    <xf numFmtId="3" fontId="22" fillId="2" borderId="2" xfId="0" applyNumberFormat="1" applyFont="1" applyFill="1" applyBorder="1" applyAlignment="1">
      <alignment horizontal="center"/>
    </xf>
    <xf numFmtId="9" fontId="22" fillId="2" borderId="2" xfId="1" applyFont="1" applyFill="1" applyBorder="1" applyAlignment="1">
      <alignment horizontal="center"/>
    </xf>
    <xf numFmtId="0" fontId="0" fillId="2" borderId="0" xfId="0" applyFill="1"/>
    <xf numFmtId="0" fontId="2" fillId="0" borderId="22" xfId="0" applyFont="1" applyFill="1" applyBorder="1"/>
    <xf numFmtId="0" fontId="3" fillId="0" borderId="0" xfId="0" applyFont="1" applyFill="1"/>
    <xf numFmtId="0" fontId="9" fillId="5" borderId="9" xfId="0" applyFont="1" applyFill="1" applyBorder="1" applyAlignment="1">
      <alignment horizontal="left" vertical="top" wrapText="1"/>
    </xf>
    <xf numFmtId="0" fontId="9" fillId="5" borderId="1" xfId="0" applyFont="1" applyFill="1" applyBorder="1" applyAlignment="1">
      <alignment horizontal="left" vertical="top" wrapText="1"/>
    </xf>
    <xf numFmtId="3" fontId="3" fillId="5" borderId="12" xfId="0" applyNumberFormat="1" applyFont="1" applyFill="1" applyBorder="1" applyAlignment="1">
      <alignment horizontal="center" vertical="top" wrapText="1"/>
    </xf>
    <xf numFmtId="0" fontId="9" fillId="5" borderId="8" xfId="0" applyFont="1" applyFill="1" applyBorder="1" applyAlignment="1">
      <alignment horizontal="left" vertical="top" wrapText="1"/>
    </xf>
    <xf numFmtId="165" fontId="9" fillId="5" borderId="8" xfId="0" applyNumberFormat="1" applyFont="1" applyFill="1" applyBorder="1" applyAlignment="1">
      <alignment horizontal="left" vertical="top" wrapText="1"/>
    </xf>
    <xf numFmtId="2" fontId="9" fillId="5" borderId="8" xfId="0" applyNumberFormat="1" applyFont="1" applyFill="1" applyBorder="1" applyAlignment="1">
      <alignment horizontal="left" vertical="top" wrapText="1"/>
    </xf>
    <xf numFmtId="2" fontId="9" fillId="5" borderId="1" xfId="0" applyNumberFormat="1" applyFont="1" applyFill="1" applyBorder="1" applyAlignment="1">
      <alignment horizontal="left" vertical="top" wrapText="1"/>
    </xf>
    <xf numFmtId="2" fontId="9" fillId="5" borderId="9" xfId="0" applyNumberFormat="1"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0" fontId="8" fillId="5" borderId="8" xfId="0"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3" fontId="3" fillId="5" borderId="36" xfId="0" applyNumberFormat="1" applyFont="1" applyFill="1" applyBorder="1" applyAlignment="1">
      <alignment horizontal="left" vertical="top" wrapText="1"/>
    </xf>
    <xf numFmtId="3" fontId="9" fillId="5" borderId="8" xfId="0" applyNumberFormat="1" applyFont="1" applyFill="1" applyBorder="1" applyAlignment="1">
      <alignment horizontal="left" vertical="top" wrapText="1"/>
    </xf>
    <xf numFmtId="3" fontId="3" fillId="5" borderId="12" xfId="0" applyNumberFormat="1" applyFont="1" applyFill="1" applyBorder="1" applyAlignment="1">
      <alignment horizontal="center" vertical="top"/>
    </xf>
    <xf numFmtId="0" fontId="0" fillId="5" borderId="17" xfId="0" applyFill="1" applyBorder="1" applyAlignment="1">
      <alignment horizontal="center" vertical="top"/>
    </xf>
    <xf numFmtId="3" fontId="3" fillId="5" borderId="11" xfId="0" applyNumberFormat="1" applyFont="1" applyFill="1" applyBorder="1" applyAlignment="1">
      <alignment horizontal="center" vertical="top" wrapText="1"/>
    </xf>
    <xf numFmtId="9" fontId="3" fillId="5" borderId="12" xfId="1" applyFont="1" applyFill="1" applyBorder="1" applyAlignment="1">
      <alignment horizontal="center" vertical="top"/>
    </xf>
    <xf numFmtId="3" fontId="13" fillId="5" borderId="12" xfId="0" applyNumberFormat="1" applyFont="1" applyFill="1" applyBorder="1" applyAlignment="1">
      <alignment horizontal="center" vertical="top" wrapText="1"/>
    </xf>
    <xf numFmtId="3" fontId="13" fillId="5" borderId="11" xfId="0" applyNumberFormat="1" applyFont="1" applyFill="1" applyBorder="1" applyAlignment="1">
      <alignment horizontal="center" vertical="top" wrapText="1"/>
    </xf>
    <xf numFmtId="3" fontId="13" fillId="5" borderId="17"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3" fontId="13" fillId="5" borderId="12" xfId="0" applyNumberFormat="1" applyFont="1" applyFill="1" applyBorder="1" applyAlignment="1">
      <alignment horizontal="center" vertical="top" readingOrder="1"/>
    </xf>
    <xf numFmtId="3" fontId="3" fillId="5" borderId="12" xfId="0" applyNumberFormat="1" applyFont="1" applyFill="1" applyBorder="1" applyAlignment="1">
      <alignment horizontal="center" vertical="top" readingOrder="1"/>
    </xf>
    <xf numFmtId="0" fontId="0" fillId="5" borderId="11" xfId="0" applyFill="1" applyBorder="1" applyAlignment="1">
      <alignment horizontal="center" vertical="top"/>
    </xf>
    <xf numFmtId="0" fontId="9" fillId="5" borderId="8" xfId="0" applyFont="1" applyFill="1" applyBorder="1" applyAlignment="1">
      <alignment vertical="top" wrapText="1"/>
    </xf>
    <xf numFmtId="3" fontId="3" fillId="5" borderId="17" xfId="0" applyNumberFormat="1" applyFont="1" applyFill="1" applyBorder="1" applyAlignment="1">
      <alignment horizontal="center" vertical="top"/>
    </xf>
    <xf numFmtId="9" fontId="3" fillId="5" borderId="22" xfId="1" applyFont="1" applyFill="1" applyBorder="1" applyAlignment="1">
      <alignment horizontal="center" vertical="top"/>
    </xf>
    <xf numFmtId="0" fontId="28" fillId="5" borderId="2" xfId="0" applyFont="1" applyFill="1" applyBorder="1" applyAlignment="1">
      <alignment horizontal="left" vertical="top" wrapText="1"/>
    </xf>
    <xf numFmtId="3" fontId="3" fillId="5" borderId="42" xfId="0" applyNumberFormat="1" applyFont="1" applyFill="1" applyBorder="1" applyAlignment="1">
      <alignment horizontal="left" vertical="top" wrapText="1"/>
    </xf>
    <xf numFmtId="3" fontId="13" fillId="5" borderId="11" xfId="0" applyNumberFormat="1" applyFont="1" applyFill="1" applyBorder="1" applyAlignment="1">
      <alignment horizontal="center" vertical="top"/>
    </xf>
    <xf numFmtId="10" fontId="3" fillId="5" borderId="18" xfId="1" applyNumberFormat="1" applyFont="1" applyFill="1" applyBorder="1" applyAlignment="1">
      <alignment horizontal="center" vertical="top"/>
    </xf>
    <xf numFmtId="3" fontId="9" fillId="5" borderId="5" xfId="0" applyNumberFormat="1" applyFont="1" applyFill="1" applyBorder="1" applyAlignment="1">
      <alignment horizontal="left" vertical="top" wrapText="1"/>
    </xf>
    <xf numFmtId="3" fontId="3" fillId="5" borderId="48" xfId="0" applyNumberFormat="1" applyFont="1" applyFill="1" applyBorder="1" applyAlignment="1">
      <alignment horizontal="center" vertical="top"/>
    </xf>
    <xf numFmtId="9" fontId="3" fillId="5" borderId="11" xfId="1" applyFont="1" applyFill="1" applyBorder="1" applyAlignment="1">
      <alignment vertical="top"/>
    </xf>
    <xf numFmtId="0" fontId="9" fillId="5" borderId="8" xfId="0" applyNumberFormat="1" applyFont="1" applyFill="1" applyBorder="1" applyAlignment="1">
      <alignment horizontal="center" vertical="top" wrapText="1"/>
    </xf>
    <xf numFmtId="9" fontId="3" fillId="5" borderId="17" xfId="1" applyFont="1" applyFill="1" applyBorder="1" applyAlignment="1">
      <alignment vertical="top"/>
    </xf>
    <xf numFmtId="3" fontId="3" fillId="5" borderId="2" xfId="0" applyNumberFormat="1" applyFont="1" applyFill="1" applyBorder="1" applyAlignment="1">
      <alignment horizontal="center" vertical="top"/>
    </xf>
    <xf numFmtId="9" fontId="9" fillId="5" borderId="18" xfId="0" applyNumberFormat="1" applyFont="1" applyFill="1" applyBorder="1" applyAlignment="1">
      <alignment horizontal="center" vertical="top" wrapText="1"/>
    </xf>
    <xf numFmtId="0" fontId="9" fillId="5" borderId="0" xfId="0" applyFont="1" applyFill="1" applyAlignment="1">
      <alignment horizontal="center" vertical="top" wrapText="1"/>
    </xf>
    <xf numFmtId="3" fontId="3" fillId="5" borderId="49" xfId="0" applyNumberFormat="1" applyFont="1" applyFill="1" applyBorder="1" applyAlignment="1">
      <alignment horizontal="center" vertical="top"/>
    </xf>
    <xf numFmtId="3" fontId="9" fillId="5" borderId="36" xfId="0" applyNumberFormat="1" applyFont="1" applyFill="1" applyBorder="1" applyAlignment="1">
      <alignment horizontal="left" vertical="top" wrapText="1"/>
    </xf>
    <xf numFmtId="0" fontId="9" fillId="5" borderId="10" xfId="0" applyFont="1" applyFill="1" applyBorder="1" applyAlignment="1">
      <alignment horizontal="left" vertical="top" wrapText="1"/>
    </xf>
    <xf numFmtId="0" fontId="9" fillId="5" borderId="3" xfId="0" applyFont="1" applyFill="1" applyBorder="1" applyAlignment="1">
      <alignment horizontal="left" vertical="top" wrapText="1"/>
    </xf>
    <xf numFmtId="2" fontId="9" fillId="5" borderId="8" xfId="0" applyNumberFormat="1" applyFont="1" applyFill="1" applyBorder="1" applyAlignment="1">
      <alignment vertical="top" wrapText="1"/>
    </xf>
    <xf numFmtId="2" fontId="9" fillId="5" borderId="9" xfId="0" applyNumberFormat="1" applyFont="1" applyFill="1" applyBorder="1" applyAlignment="1">
      <alignment vertical="top" wrapText="1"/>
    </xf>
    <xf numFmtId="2" fontId="9" fillId="5" borderId="1" xfId="0" applyNumberFormat="1" applyFont="1" applyFill="1" applyBorder="1" applyAlignment="1">
      <alignment vertical="top" wrapText="1"/>
    </xf>
    <xf numFmtId="2" fontId="16" fillId="5" borderId="8" xfId="0" applyNumberFormat="1" applyFont="1" applyFill="1" applyBorder="1" applyAlignment="1">
      <alignment vertical="top" wrapText="1"/>
    </xf>
    <xf numFmtId="2" fontId="16" fillId="5" borderId="9" xfId="0" applyNumberFormat="1" applyFont="1" applyFill="1" applyBorder="1" applyAlignment="1">
      <alignment vertical="top" wrapText="1"/>
    </xf>
    <xf numFmtId="2" fontId="16" fillId="5" borderId="1" xfId="0" applyNumberFormat="1" applyFont="1" applyFill="1" applyBorder="1" applyAlignment="1">
      <alignmen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1"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5" borderId="10" xfId="0" applyFont="1" applyFill="1" applyBorder="1" applyAlignment="1">
      <alignment horizontal="left" vertical="top" wrapText="1"/>
    </xf>
    <xf numFmtId="2" fontId="9" fillId="5" borderId="8" xfId="0" applyNumberFormat="1" applyFont="1" applyFill="1" applyBorder="1" applyAlignment="1">
      <alignment horizontal="left" vertical="top" wrapText="1"/>
    </xf>
    <xf numFmtId="2" fontId="9" fillId="5" borderId="1" xfId="0" applyNumberFormat="1" applyFont="1" applyFill="1" applyBorder="1" applyAlignment="1">
      <alignment horizontal="left" vertical="top" wrapText="1"/>
    </xf>
    <xf numFmtId="2" fontId="8" fillId="5" borderId="8" xfId="0" applyNumberFormat="1" applyFont="1" applyFill="1" applyBorder="1" applyAlignment="1">
      <alignment horizontal="left" vertical="top" wrapText="1"/>
    </xf>
    <xf numFmtId="2" fontId="8" fillId="5" borderId="9" xfId="0" applyNumberFormat="1" applyFont="1" applyFill="1" applyBorder="1" applyAlignment="1">
      <alignment horizontal="left" vertical="top" wrapText="1"/>
    </xf>
    <xf numFmtId="2" fontId="8" fillId="5" borderId="1" xfId="0" applyNumberFormat="1" applyFont="1" applyFill="1" applyBorder="1" applyAlignment="1">
      <alignment horizontal="left" vertical="top" wrapText="1"/>
    </xf>
    <xf numFmtId="2" fontId="9" fillId="5" borderId="9" xfId="0" applyNumberFormat="1" applyFont="1" applyFill="1" applyBorder="1" applyAlignment="1">
      <alignment horizontal="left" vertical="top" wrapText="1"/>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5" borderId="6"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50" xfId="0" applyFont="1" applyFill="1" applyBorder="1" applyAlignment="1">
      <alignment horizontal="left" vertical="top" wrapText="1"/>
    </xf>
    <xf numFmtId="0" fontId="9" fillId="5" borderId="12" xfId="0" applyFont="1" applyFill="1" applyBorder="1" applyAlignment="1">
      <alignment horizontal="center" vertical="top" wrapText="1"/>
    </xf>
    <xf numFmtId="0" fontId="9" fillId="5" borderId="11" xfId="0" applyFont="1" applyFill="1" applyBorder="1" applyAlignment="1">
      <alignment horizontal="center" vertical="top" wrapText="1"/>
    </xf>
    <xf numFmtId="0" fontId="9" fillId="5" borderId="17" xfId="0" applyFont="1" applyFill="1" applyBorder="1" applyAlignment="1">
      <alignment horizontal="center" vertical="top" wrapText="1"/>
    </xf>
    <xf numFmtId="3" fontId="3" fillId="5" borderId="11" xfId="0" applyNumberFormat="1" applyFont="1" applyFill="1" applyBorder="1" applyAlignment="1">
      <alignment horizontal="center" vertical="top"/>
    </xf>
    <xf numFmtId="3" fontId="3" fillId="5" borderId="17" xfId="0" applyNumberFormat="1" applyFont="1" applyFill="1" applyBorder="1" applyAlignment="1">
      <alignment horizontal="center" vertical="top"/>
    </xf>
    <xf numFmtId="3" fontId="3" fillId="5" borderId="12" xfId="0" applyNumberFormat="1" applyFont="1" applyFill="1" applyBorder="1" applyAlignment="1">
      <alignment horizontal="center" vertical="top" wrapText="1"/>
    </xf>
    <xf numFmtId="0" fontId="0" fillId="5" borderId="11" xfId="0" applyFill="1" applyBorder="1" applyAlignment="1">
      <alignment horizontal="center" vertical="top"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0" fillId="5" borderId="45" xfId="0"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34" xfId="0" applyFont="1" applyFill="1" applyBorder="1" applyAlignment="1">
      <alignment horizontal="center" vertical="center" wrapText="1"/>
    </xf>
    <xf numFmtId="165" fontId="9" fillId="5" borderId="8" xfId="0" applyNumberFormat="1" applyFont="1" applyFill="1" applyBorder="1" applyAlignment="1">
      <alignment horizontal="left" vertical="top" wrapText="1"/>
    </xf>
    <xf numFmtId="165" fontId="9" fillId="5" borderId="9" xfId="0" applyNumberFormat="1" applyFont="1" applyFill="1" applyBorder="1" applyAlignment="1">
      <alignment horizontal="left" vertical="top" wrapText="1"/>
    </xf>
    <xf numFmtId="165" fontId="9" fillId="5" borderId="1" xfId="0" applyNumberFormat="1" applyFont="1" applyFill="1" applyBorder="1" applyAlignment="1">
      <alignment horizontal="left" vertical="top" wrapText="1"/>
    </xf>
    <xf numFmtId="0" fontId="1" fillId="5" borderId="23" xfId="0" applyFont="1" applyFill="1" applyBorder="1" applyAlignment="1">
      <alignment horizontal="center" vertical="center" wrapText="1"/>
    </xf>
    <xf numFmtId="0" fontId="1" fillId="5" borderId="13" xfId="0" applyFont="1" applyFill="1" applyBorder="1" applyAlignment="1">
      <alignment horizontal="center" vertical="center" wrapText="1"/>
    </xf>
    <xf numFmtId="9" fontId="9" fillId="5" borderId="12" xfId="0" applyNumberFormat="1" applyFont="1" applyFill="1" applyBorder="1" applyAlignment="1">
      <alignment horizontal="center" vertical="top" wrapText="1"/>
    </xf>
    <xf numFmtId="9" fontId="9" fillId="5" borderId="11" xfId="0" applyNumberFormat="1" applyFont="1" applyFill="1" applyBorder="1" applyAlignment="1">
      <alignment horizontal="center" vertical="top" wrapText="1"/>
    </xf>
    <xf numFmtId="9" fontId="9" fillId="5" borderId="17" xfId="0" applyNumberFormat="1" applyFont="1" applyFill="1" applyBorder="1" applyAlignment="1">
      <alignment horizontal="center" vertical="top" wrapText="1"/>
    </xf>
    <xf numFmtId="3" fontId="3" fillId="5" borderId="36" xfId="0" applyNumberFormat="1" applyFont="1" applyFill="1" applyBorder="1" applyAlignment="1">
      <alignment horizontal="left" vertical="top" wrapText="1"/>
    </xf>
    <xf numFmtId="3" fontId="3" fillId="5" borderId="37" xfId="0" applyNumberFormat="1" applyFont="1" applyFill="1" applyBorder="1" applyAlignment="1">
      <alignment horizontal="left" vertical="top" wrapText="1"/>
    </xf>
    <xf numFmtId="3" fontId="3" fillId="5" borderId="5" xfId="0" applyNumberFormat="1" applyFont="1" applyFill="1" applyBorder="1" applyAlignment="1">
      <alignment horizontal="left" vertical="top" wrapText="1"/>
    </xf>
    <xf numFmtId="3" fontId="3" fillId="5" borderId="12" xfId="0" applyNumberFormat="1" applyFont="1" applyFill="1" applyBorder="1" applyAlignment="1">
      <alignment horizontal="center" vertical="top"/>
    </xf>
    <xf numFmtId="0" fontId="0" fillId="5" borderId="17" xfId="0" applyFill="1" applyBorder="1" applyAlignment="1">
      <alignment horizontal="center" vertical="top"/>
    </xf>
    <xf numFmtId="0" fontId="0" fillId="5" borderId="17" xfId="0" applyFill="1" applyBorder="1" applyAlignment="1">
      <alignment horizontal="center" vertical="top" wrapText="1"/>
    </xf>
    <xf numFmtId="3" fontId="0" fillId="5" borderId="11" xfId="0" applyNumberFormat="1" applyFill="1" applyBorder="1" applyAlignment="1">
      <alignment horizontal="center" vertical="top"/>
    </xf>
    <xf numFmtId="3" fontId="3" fillId="5" borderId="17"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wrapText="1"/>
    </xf>
    <xf numFmtId="9" fontId="3" fillId="5" borderId="12" xfId="1" applyFont="1" applyFill="1" applyBorder="1" applyAlignment="1">
      <alignment horizontal="center" vertical="top"/>
    </xf>
    <xf numFmtId="9" fontId="3" fillId="5" borderId="17" xfId="1" applyFont="1" applyFill="1" applyBorder="1" applyAlignment="1">
      <alignment horizontal="center" vertical="top"/>
    </xf>
    <xf numFmtId="3" fontId="3" fillId="5" borderId="12" xfId="0" applyNumberFormat="1" applyFont="1" applyFill="1" applyBorder="1" applyAlignment="1">
      <alignment horizontal="center" vertical="top" wrapText="1" readingOrder="1"/>
    </xf>
    <xf numFmtId="165" fontId="3" fillId="5" borderId="8" xfId="0" applyNumberFormat="1" applyFont="1" applyFill="1" applyBorder="1" applyAlignment="1">
      <alignment horizontal="left" vertical="top" wrapText="1"/>
    </xf>
    <xf numFmtId="165" fontId="3" fillId="5" borderId="1" xfId="0" applyNumberFormat="1" applyFont="1" applyFill="1" applyBorder="1" applyAlignment="1">
      <alignment horizontal="left" vertical="top" wrapText="1"/>
    </xf>
    <xf numFmtId="0" fontId="1" fillId="5" borderId="41" xfId="0" applyFont="1" applyFill="1" applyBorder="1" applyAlignment="1">
      <alignment horizontal="center" vertical="center" wrapText="1"/>
    </xf>
    <xf numFmtId="0" fontId="1" fillId="5" borderId="38" xfId="0" applyFont="1" applyFill="1" applyBorder="1" applyAlignment="1">
      <alignment horizontal="center" vertical="center" wrapText="1"/>
    </xf>
    <xf numFmtId="165" fontId="3" fillId="5" borderId="9" xfId="0" applyNumberFormat="1" applyFont="1" applyFill="1" applyBorder="1" applyAlignment="1">
      <alignment horizontal="left" vertical="top" wrapText="1"/>
    </xf>
    <xf numFmtId="0" fontId="2" fillId="5" borderId="1" xfId="0" applyFont="1" applyFill="1" applyBorder="1" applyAlignment="1">
      <alignment horizontal="left" vertical="top" wrapText="1"/>
    </xf>
    <xf numFmtId="3" fontId="3" fillId="5" borderId="8" xfId="0" applyNumberFormat="1" applyFont="1" applyFill="1" applyBorder="1" applyAlignment="1">
      <alignment horizontal="left" vertical="top" wrapText="1"/>
    </xf>
    <xf numFmtId="3" fontId="3" fillId="5" borderId="9" xfId="0" applyNumberFormat="1" applyFont="1" applyFill="1" applyBorder="1" applyAlignment="1">
      <alignment horizontal="left" vertical="top" wrapText="1"/>
    </xf>
    <xf numFmtId="3" fontId="3" fillId="5" borderId="1" xfId="0" applyNumberFormat="1" applyFont="1" applyFill="1" applyBorder="1" applyAlignment="1">
      <alignment horizontal="left" vertical="top" wrapText="1"/>
    </xf>
    <xf numFmtId="3" fontId="9" fillId="5" borderId="8" xfId="0" applyNumberFormat="1" applyFont="1" applyFill="1" applyBorder="1" applyAlignment="1">
      <alignment horizontal="left" vertical="top" wrapText="1"/>
    </xf>
    <xf numFmtId="3" fontId="9" fillId="5" borderId="1" xfId="0" applyNumberFormat="1" applyFont="1" applyFill="1" applyBorder="1" applyAlignment="1">
      <alignment horizontal="left" vertical="top" wrapText="1"/>
    </xf>
    <xf numFmtId="165" fontId="3" fillId="5" borderId="36" xfId="0" applyNumberFormat="1" applyFont="1" applyFill="1" applyBorder="1" applyAlignment="1">
      <alignment horizontal="left" vertical="top" wrapText="1"/>
    </xf>
    <xf numFmtId="0" fontId="2" fillId="5" borderId="5" xfId="0" applyFont="1" applyFill="1" applyBorder="1" applyAlignment="1">
      <alignment horizontal="left" vertical="top" wrapText="1"/>
    </xf>
    <xf numFmtId="3" fontId="3" fillId="5" borderId="2" xfId="1" applyNumberFormat="1" applyFont="1" applyFill="1" applyBorder="1" applyAlignment="1">
      <alignment horizontal="center" vertical="top"/>
    </xf>
    <xf numFmtId="3" fontId="3" fillId="5" borderId="2" xfId="0" applyNumberFormat="1" applyFont="1" applyFill="1" applyBorder="1" applyAlignment="1">
      <alignment horizontal="center" vertical="top"/>
    </xf>
    <xf numFmtId="3" fontId="3" fillId="5" borderId="2" xfId="0" applyNumberFormat="1" applyFont="1" applyFill="1" applyBorder="1" applyAlignment="1">
      <alignment horizontal="left" vertical="top" wrapText="1"/>
    </xf>
    <xf numFmtId="0" fontId="9" fillId="5" borderId="10" xfId="0" applyFont="1" applyFill="1" applyBorder="1" applyAlignment="1">
      <alignment horizontal="center" vertical="top" wrapText="1"/>
    </xf>
    <xf numFmtId="0" fontId="2" fillId="5" borderId="11" xfId="0" applyFont="1" applyFill="1" applyBorder="1" applyAlignment="1">
      <alignment horizontal="center" vertical="top"/>
    </xf>
    <xf numFmtId="9" fontId="3" fillId="5" borderId="11" xfId="1" applyFont="1" applyFill="1" applyBorder="1" applyAlignment="1">
      <alignment horizontal="center" vertical="top"/>
    </xf>
    <xf numFmtId="3" fontId="13" fillId="5" borderId="12" xfId="0" applyNumberFormat="1" applyFont="1" applyFill="1" applyBorder="1" applyAlignment="1">
      <alignment horizontal="center" vertical="top" wrapText="1"/>
    </xf>
    <xf numFmtId="3" fontId="13" fillId="5" borderId="11" xfId="0" applyNumberFormat="1" applyFont="1" applyFill="1" applyBorder="1" applyAlignment="1">
      <alignment horizontal="center" vertical="top" wrapText="1"/>
    </xf>
    <xf numFmtId="3" fontId="13" fillId="5" borderId="17" xfId="0" applyNumberFormat="1" applyFont="1" applyFill="1" applyBorder="1" applyAlignment="1">
      <alignment horizontal="center" vertical="top" wrapText="1"/>
    </xf>
    <xf numFmtId="3" fontId="3" fillId="5" borderId="17" xfId="0" applyNumberFormat="1" applyFont="1" applyFill="1" applyBorder="1" applyAlignment="1">
      <alignment horizontal="center" vertical="top" wrapText="1" readingOrder="1"/>
    </xf>
    <xf numFmtId="3" fontId="3" fillId="5" borderId="46" xfId="0" applyNumberFormat="1" applyFont="1" applyFill="1" applyBorder="1" applyAlignment="1">
      <alignment horizontal="center" vertical="top" wrapText="1"/>
    </xf>
    <xf numFmtId="3" fontId="3" fillId="5" borderId="47" xfId="0" applyNumberFormat="1" applyFont="1" applyFill="1" applyBorder="1" applyAlignment="1">
      <alignment horizontal="center" vertical="top" wrapText="1"/>
    </xf>
    <xf numFmtId="3" fontId="3" fillId="5" borderId="7" xfId="0" applyNumberFormat="1" applyFont="1" applyFill="1" applyBorder="1" applyAlignment="1">
      <alignment horizontal="center" vertical="top" wrapText="1"/>
    </xf>
    <xf numFmtId="3" fontId="13" fillId="5" borderId="12" xfId="0" applyNumberFormat="1" applyFont="1" applyFill="1" applyBorder="1" applyAlignment="1">
      <alignment horizontal="center" vertical="top" readingOrder="1"/>
    </xf>
    <xf numFmtId="3" fontId="0" fillId="5" borderId="17" xfId="0" applyNumberFormat="1" applyFill="1" applyBorder="1" applyAlignment="1">
      <alignment horizontal="center" vertical="top"/>
    </xf>
    <xf numFmtId="3" fontId="3" fillId="5" borderId="12" xfId="0" applyNumberFormat="1" applyFont="1" applyFill="1" applyBorder="1" applyAlignment="1">
      <alignment horizontal="center" vertical="top" readingOrder="1"/>
    </xf>
    <xf numFmtId="0" fontId="0" fillId="5" borderId="11" xfId="0" applyFill="1" applyBorder="1" applyAlignment="1">
      <alignment horizontal="center" vertical="top"/>
    </xf>
    <xf numFmtId="3" fontId="3" fillId="5" borderId="5" xfId="0" applyNumberFormat="1" applyFont="1" applyFill="1" applyBorder="1" applyAlignment="1">
      <alignment horizontal="left" vertical="top"/>
    </xf>
    <xf numFmtId="0" fontId="10" fillId="5" borderId="9" xfId="0" applyFont="1" applyFill="1" applyBorder="1" applyAlignment="1">
      <alignment horizontal="left" vertical="top" wrapText="1"/>
    </xf>
    <xf numFmtId="0" fontId="10" fillId="5" borderId="1" xfId="0" applyFont="1" applyFill="1" applyBorder="1" applyAlignment="1">
      <alignment horizontal="left" vertical="top" wrapText="1"/>
    </xf>
    <xf numFmtId="0" fontId="0" fillId="5" borderId="1" xfId="0" applyFill="1" applyBorder="1" applyAlignment="1">
      <alignment horizontal="left" vertical="top" wrapText="1"/>
    </xf>
    <xf numFmtId="3" fontId="3" fillId="5" borderId="37" xfId="0" applyNumberFormat="1" applyFont="1" applyFill="1" applyBorder="1" applyAlignment="1">
      <alignment horizontal="left" vertical="top"/>
    </xf>
    <xf numFmtId="0" fontId="17" fillId="5" borderId="9" xfId="0" applyFont="1" applyFill="1" applyBorder="1" applyAlignment="1">
      <alignment horizontal="left" vertical="top" wrapText="1"/>
    </xf>
    <xf numFmtId="0" fontId="17" fillId="5" borderId="10" xfId="0" applyFont="1" applyFill="1" applyBorder="1" applyAlignment="1">
      <alignment horizontal="left" vertical="top"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0" fontId="8" fillId="5" borderId="1" xfId="0" applyFont="1" applyFill="1" applyBorder="1" applyAlignment="1">
      <alignment horizontal="center" vertical="top" wrapText="1"/>
    </xf>
    <xf numFmtId="3" fontId="9" fillId="5" borderId="9" xfId="0" applyNumberFormat="1" applyFont="1" applyFill="1" applyBorder="1" applyAlignment="1">
      <alignment horizontal="center" vertical="top" wrapText="1"/>
    </xf>
    <xf numFmtId="3" fontId="9" fillId="5" borderId="10" xfId="0" applyNumberFormat="1" applyFont="1" applyFill="1" applyBorder="1" applyAlignment="1">
      <alignment horizontal="center" vertical="top" wrapText="1"/>
    </xf>
    <xf numFmtId="3" fontId="9" fillId="5" borderId="37" xfId="0" applyNumberFormat="1" applyFont="1" applyFill="1" applyBorder="1" applyAlignment="1">
      <alignment horizontal="center" vertical="top" wrapText="1"/>
    </xf>
    <xf numFmtId="3" fontId="9" fillId="5" borderId="38" xfId="0" applyNumberFormat="1" applyFont="1" applyFill="1" applyBorder="1" applyAlignment="1">
      <alignment horizontal="center" vertical="top" wrapText="1"/>
    </xf>
    <xf numFmtId="0" fontId="9" fillId="5" borderId="2" xfId="0" applyFont="1" applyFill="1" applyBorder="1" applyAlignment="1">
      <alignment horizontal="left" vertical="top" wrapText="1"/>
    </xf>
    <xf numFmtId="0" fontId="8" fillId="5" borderId="3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3" fillId="2" borderId="43" xfId="0" applyFont="1" applyFill="1" applyBorder="1" applyAlignment="1">
      <alignment horizontal="left" vertical="center" wrapText="1"/>
    </xf>
    <xf numFmtId="0" fontId="9" fillId="5" borderId="8" xfId="0" applyFont="1" applyFill="1" applyBorder="1" applyAlignment="1">
      <alignment vertical="top" wrapText="1"/>
    </xf>
    <xf numFmtId="0" fontId="9" fillId="5" borderId="1" xfId="0" applyFont="1" applyFill="1" applyBorder="1" applyAlignment="1">
      <alignment vertical="top" wrapText="1"/>
    </xf>
    <xf numFmtId="0" fontId="3" fillId="2" borderId="0" xfId="0" applyFont="1" applyFill="1" applyBorder="1" applyAlignment="1">
      <alignment horizontal="center" vertical="center" wrapText="1"/>
    </xf>
    <xf numFmtId="3" fontId="8" fillId="5" borderId="39" xfId="0" applyNumberFormat="1" applyFont="1" applyFill="1" applyBorder="1" applyAlignment="1">
      <alignment horizontal="center" vertical="center" wrapText="1"/>
    </xf>
    <xf numFmtId="3" fontId="8" fillId="5" borderId="10" xfId="0" applyNumberFormat="1" applyFont="1" applyFill="1" applyBorder="1" applyAlignment="1">
      <alignment horizontal="center" vertical="center" wrapText="1"/>
    </xf>
    <xf numFmtId="164" fontId="1" fillId="5" borderId="39" xfId="0" applyNumberFormat="1" applyFont="1" applyFill="1" applyBorder="1" applyAlignment="1">
      <alignment horizontal="center" vertical="center" wrapText="1"/>
    </xf>
    <xf numFmtId="164" fontId="1" fillId="5" borderId="10" xfId="0" applyNumberFormat="1" applyFont="1" applyFill="1" applyBorder="1" applyAlignment="1">
      <alignment horizontal="center" vertical="center" wrapText="1"/>
    </xf>
    <xf numFmtId="0" fontId="9" fillId="5" borderId="8" xfId="0" applyNumberFormat="1" applyFont="1" applyFill="1" applyBorder="1" applyAlignment="1">
      <alignment horizontal="left" vertical="top" wrapText="1"/>
    </xf>
    <xf numFmtId="0" fontId="9" fillId="5" borderId="9" xfId="0" applyNumberFormat="1" applyFont="1" applyFill="1" applyBorder="1" applyAlignment="1">
      <alignment horizontal="left" vertical="top" wrapText="1"/>
    </xf>
    <xf numFmtId="0" fontId="9" fillId="5" borderId="1" xfId="0" applyNumberFormat="1" applyFont="1" applyFill="1" applyBorder="1" applyAlignment="1">
      <alignment horizontal="left" vertical="top" wrapText="1"/>
    </xf>
    <xf numFmtId="3" fontId="0" fillId="5" borderId="11" xfId="0" applyNumberFormat="1" applyFill="1" applyBorder="1" applyAlignment="1">
      <alignment horizontal="center" vertical="top" wrapText="1"/>
    </xf>
    <xf numFmtId="10" fontId="9" fillId="5" borderId="12" xfId="0" applyNumberFormat="1" applyFont="1" applyFill="1" applyBorder="1" applyAlignment="1">
      <alignment horizontal="center" vertical="top" wrapText="1"/>
    </xf>
    <xf numFmtId="10" fontId="9" fillId="5" borderId="11" xfId="0" applyNumberFormat="1" applyFont="1" applyFill="1" applyBorder="1" applyAlignment="1">
      <alignment horizontal="center" vertical="top" wrapText="1"/>
    </xf>
    <xf numFmtId="10" fontId="9" fillId="5" borderId="17" xfId="0" applyNumberFormat="1" applyFont="1" applyFill="1" applyBorder="1" applyAlignment="1">
      <alignment horizontal="center" vertical="top" wrapText="1"/>
    </xf>
    <xf numFmtId="0" fontId="9" fillId="5" borderId="8" xfId="0" applyNumberFormat="1" applyFont="1" applyFill="1" applyBorder="1" applyAlignment="1">
      <alignment horizontal="center" vertical="top" wrapText="1"/>
    </xf>
    <xf numFmtId="0" fontId="9" fillId="5" borderId="1" xfId="0" applyNumberFormat="1" applyFont="1" applyFill="1" applyBorder="1" applyAlignment="1">
      <alignment horizontal="center" vertical="top" wrapText="1"/>
    </xf>
    <xf numFmtId="3" fontId="3" fillId="5" borderId="13" xfId="0" applyNumberFormat="1" applyFont="1" applyFill="1" applyBorder="1" applyAlignment="1">
      <alignment horizontal="center" vertical="top"/>
    </xf>
    <xf numFmtId="0" fontId="9" fillId="5" borderId="9" xfId="0" applyFont="1" applyFill="1" applyBorder="1" applyAlignment="1">
      <alignment vertical="top" wrapText="1"/>
    </xf>
    <xf numFmtId="0" fontId="9" fillId="5" borderId="10" xfId="0" applyFont="1" applyFill="1" applyBorder="1" applyAlignment="1">
      <alignment vertical="top" wrapText="1"/>
    </xf>
    <xf numFmtId="0" fontId="0" fillId="5" borderId="9" xfId="0" applyFill="1" applyBorder="1" applyAlignment="1">
      <alignment horizontal="left" vertical="top" wrapText="1"/>
    </xf>
    <xf numFmtId="3" fontId="3" fillId="5" borderId="13" xfId="0" applyNumberFormat="1" applyFont="1" applyFill="1" applyBorder="1" applyAlignment="1">
      <alignment horizontal="center" vertical="top"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07"/>
  <sheetViews>
    <sheetView showGridLines="0" tabSelected="1" zoomScale="60" zoomScaleNormal="60" workbookViewId="0">
      <pane ySplit="3" topLeftCell="A4" activePane="bottomLeft" state="frozen"/>
      <selection pane="bottomLeft" activeCell="O217" sqref="O217"/>
    </sheetView>
  </sheetViews>
  <sheetFormatPr defaultRowHeight="15.75" x14ac:dyDescent="0.25"/>
  <cols>
    <col min="1" max="1" width="23.7109375" style="6" customWidth="1"/>
    <col min="2" max="2" width="18.85546875" style="6" customWidth="1"/>
    <col min="3" max="3" width="15.28515625" style="6" customWidth="1"/>
    <col min="4" max="4" width="21.28515625" style="6" customWidth="1"/>
    <col min="5" max="5" width="46.5703125" style="6" customWidth="1"/>
    <col min="6" max="6" width="20.28515625" style="6" customWidth="1"/>
    <col min="7" max="7" width="68" style="6" customWidth="1"/>
    <col min="8" max="8" width="13.7109375" style="6" customWidth="1"/>
    <col min="9" max="9" width="22.85546875" style="6" customWidth="1"/>
    <col min="10" max="10" width="24.7109375" style="6" customWidth="1"/>
    <col min="11" max="11" width="20.7109375" style="6" customWidth="1"/>
    <col min="12" max="12" width="21.85546875" style="6" customWidth="1"/>
    <col min="13" max="16" width="21.140625" style="6" customWidth="1"/>
    <col min="17" max="17" width="16.28515625" style="6" customWidth="1"/>
    <col min="18" max="18" width="15.42578125" style="6" customWidth="1"/>
    <col min="19" max="19" width="15.7109375" style="7" customWidth="1"/>
    <col min="20" max="20" width="17.5703125" style="5" customWidth="1"/>
    <col min="21" max="24" width="16.5703125" style="5" customWidth="1"/>
    <col min="25" max="25" width="14.7109375" style="5" customWidth="1"/>
    <col min="26" max="26" width="46" style="5" customWidth="1"/>
    <col min="27" max="16384" width="9.140625" style="5"/>
  </cols>
  <sheetData>
    <row r="1" spans="1:26" ht="45" customHeight="1" thickBot="1" x14ac:dyDescent="0.3">
      <c r="A1" s="320"/>
      <c r="B1" s="320"/>
      <c r="C1" s="320"/>
      <c r="D1" s="320"/>
      <c r="E1" s="320"/>
      <c r="F1" s="320"/>
      <c r="G1" s="320"/>
      <c r="H1" s="320"/>
      <c r="I1" s="320"/>
      <c r="J1" s="320"/>
      <c r="K1" s="320"/>
      <c r="L1" s="320"/>
      <c r="M1" s="320"/>
      <c r="N1" s="320"/>
      <c r="O1" s="320"/>
      <c r="P1" s="320"/>
      <c r="Q1" s="320"/>
      <c r="R1" s="320"/>
    </row>
    <row r="2" spans="1:26" ht="77.25" customHeight="1" x14ac:dyDescent="0.25">
      <c r="A2" s="315" t="s">
        <v>71</v>
      </c>
      <c r="B2" s="315" t="s">
        <v>0</v>
      </c>
      <c r="C2" s="315" t="s">
        <v>1</v>
      </c>
      <c r="D2" s="321" t="s">
        <v>708</v>
      </c>
      <c r="E2" s="315" t="s">
        <v>72</v>
      </c>
      <c r="F2" s="315" t="s">
        <v>2</v>
      </c>
      <c r="G2" s="247" t="s">
        <v>3</v>
      </c>
      <c r="H2" s="248"/>
      <c r="I2" s="248"/>
      <c r="J2" s="248"/>
      <c r="K2" s="248"/>
      <c r="L2" s="248"/>
      <c r="M2" s="248"/>
      <c r="N2" s="249"/>
      <c r="O2" s="247" t="s">
        <v>1000</v>
      </c>
      <c r="P2" s="248"/>
      <c r="Q2" s="315" t="s">
        <v>371</v>
      </c>
      <c r="R2" s="323" t="s">
        <v>370</v>
      </c>
      <c r="S2" s="272" t="s">
        <v>1058</v>
      </c>
      <c r="T2" s="241" t="s">
        <v>1059</v>
      </c>
      <c r="U2" s="245" t="s">
        <v>1241</v>
      </c>
      <c r="V2" s="272" t="s">
        <v>1242</v>
      </c>
      <c r="W2" s="253" t="s">
        <v>1243</v>
      </c>
      <c r="X2" s="242" t="s">
        <v>1153</v>
      </c>
      <c r="Y2" s="241" t="s">
        <v>1154</v>
      </c>
      <c r="Z2" s="242"/>
    </row>
    <row r="3" spans="1:26" ht="102" customHeight="1" thickBot="1" x14ac:dyDescent="0.3">
      <c r="A3" s="316"/>
      <c r="B3" s="316"/>
      <c r="C3" s="316"/>
      <c r="D3" s="322"/>
      <c r="E3" s="316"/>
      <c r="F3" s="316"/>
      <c r="G3" s="85" t="s">
        <v>4</v>
      </c>
      <c r="H3" s="85" t="s">
        <v>5</v>
      </c>
      <c r="I3" s="85" t="s">
        <v>73</v>
      </c>
      <c r="J3" s="86" t="s">
        <v>74</v>
      </c>
      <c r="K3" s="87">
        <v>2016</v>
      </c>
      <c r="L3" s="87">
        <v>2017</v>
      </c>
      <c r="M3" s="87">
        <v>2018</v>
      </c>
      <c r="N3" s="87">
        <v>2019</v>
      </c>
      <c r="O3" s="87" t="s">
        <v>894</v>
      </c>
      <c r="P3" s="87" t="s">
        <v>889</v>
      </c>
      <c r="Q3" s="316"/>
      <c r="R3" s="324"/>
      <c r="S3" s="273"/>
      <c r="T3" s="243"/>
      <c r="U3" s="246"/>
      <c r="V3" s="273"/>
      <c r="W3" s="254"/>
      <c r="X3" s="244"/>
      <c r="Y3" s="243"/>
      <c r="Z3" s="244"/>
    </row>
    <row r="4" spans="1:26" ht="16.5" x14ac:dyDescent="0.25">
      <c r="A4" s="79">
        <v>1</v>
      </c>
      <c r="B4" s="79">
        <v>2</v>
      </c>
      <c r="C4" s="79">
        <v>3</v>
      </c>
      <c r="D4" s="79">
        <v>4</v>
      </c>
      <c r="E4" s="79">
        <v>5</v>
      </c>
      <c r="F4" s="79">
        <v>6</v>
      </c>
      <c r="G4" s="79">
        <v>7</v>
      </c>
      <c r="H4" s="79">
        <v>8</v>
      </c>
      <c r="I4" s="79">
        <v>9</v>
      </c>
      <c r="J4" s="79">
        <v>10</v>
      </c>
      <c r="K4" s="79">
        <v>11</v>
      </c>
      <c r="L4" s="79">
        <v>12</v>
      </c>
      <c r="M4" s="79">
        <v>13</v>
      </c>
      <c r="N4" s="103">
        <v>14</v>
      </c>
      <c r="O4" s="79">
        <v>15</v>
      </c>
      <c r="P4" s="79">
        <v>16</v>
      </c>
      <c r="Q4" s="79">
        <v>17</v>
      </c>
      <c r="R4" s="88">
        <v>18</v>
      </c>
      <c r="S4" s="89">
        <v>19</v>
      </c>
      <c r="T4" s="90">
        <v>20</v>
      </c>
      <c r="U4" s="79">
        <v>21</v>
      </c>
      <c r="V4" s="118"/>
      <c r="W4" s="118"/>
      <c r="X4" s="91">
        <v>22</v>
      </c>
      <c r="Y4" s="91">
        <v>23</v>
      </c>
      <c r="Z4" s="92">
        <v>24</v>
      </c>
    </row>
    <row r="5" spans="1:26" ht="82.5" customHeight="1" x14ac:dyDescent="0.25">
      <c r="A5" s="215" t="s">
        <v>721</v>
      </c>
      <c r="B5" s="228" t="s">
        <v>6</v>
      </c>
      <c r="C5" s="218" t="s">
        <v>7</v>
      </c>
      <c r="D5" s="218" t="s">
        <v>8</v>
      </c>
      <c r="E5" s="218" t="s">
        <v>458</v>
      </c>
      <c r="F5" s="218" t="s">
        <v>9</v>
      </c>
      <c r="G5" s="113" t="s">
        <v>104</v>
      </c>
      <c r="H5" s="113" t="s">
        <v>482</v>
      </c>
      <c r="I5" s="113" t="s">
        <v>105</v>
      </c>
      <c r="J5" s="113" t="s">
        <v>1073</v>
      </c>
      <c r="K5" s="40">
        <v>137202</v>
      </c>
      <c r="L5" s="40">
        <v>186615</v>
      </c>
      <c r="M5" s="40">
        <v>219645</v>
      </c>
      <c r="N5" s="114">
        <v>2063</v>
      </c>
      <c r="O5" s="41">
        <v>0</v>
      </c>
      <c r="P5" s="41">
        <v>0</v>
      </c>
      <c r="Q5" s="218" t="s">
        <v>1062</v>
      </c>
      <c r="R5" s="270">
        <v>1597946</v>
      </c>
      <c r="S5" s="258">
        <v>528727</v>
      </c>
      <c r="T5" s="261">
        <v>200000</v>
      </c>
      <c r="U5" s="179">
        <v>15980</v>
      </c>
      <c r="V5" s="44">
        <v>9000</v>
      </c>
      <c r="W5" s="46">
        <f>U5+V5</f>
        <v>24980</v>
      </c>
      <c r="X5" s="267">
        <f>W5/T5</f>
        <v>0.1249</v>
      </c>
      <c r="Y5" s="186">
        <v>0</v>
      </c>
      <c r="Z5" s="239" t="s">
        <v>1337</v>
      </c>
    </row>
    <row r="6" spans="1:26" ht="66" customHeight="1" x14ac:dyDescent="0.25">
      <c r="A6" s="216"/>
      <c r="B6" s="229"/>
      <c r="C6" s="219"/>
      <c r="D6" s="219"/>
      <c r="E6" s="219"/>
      <c r="F6" s="219"/>
      <c r="G6" s="113" t="s">
        <v>101</v>
      </c>
      <c r="H6" s="113" t="s">
        <v>13</v>
      </c>
      <c r="I6" s="113" t="s">
        <v>332</v>
      </c>
      <c r="J6" s="113" t="s">
        <v>1074</v>
      </c>
      <c r="K6" s="113" t="s">
        <v>723</v>
      </c>
      <c r="L6" s="113" t="s">
        <v>724</v>
      </c>
      <c r="M6" s="113" t="s">
        <v>893</v>
      </c>
      <c r="N6" s="115" t="s">
        <v>1218</v>
      </c>
      <c r="O6" s="45">
        <v>1</v>
      </c>
      <c r="P6" s="45">
        <v>0</v>
      </c>
      <c r="Q6" s="219"/>
      <c r="R6" s="274"/>
      <c r="S6" s="259"/>
      <c r="T6" s="237"/>
      <c r="U6" s="46"/>
      <c r="V6" s="46"/>
      <c r="W6" s="46"/>
      <c r="X6" s="288"/>
      <c r="Y6" s="186"/>
      <c r="Z6" s="266"/>
    </row>
    <row r="7" spans="1:26" ht="84.75" customHeight="1" x14ac:dyDescent="0.25">
      <c r="A7" s="216"/>
      <c r="B7" s="229"/>
      <c r="C7" s="219"/>
      <c r="D7" s="219"/>
      <c r="E7" s="219"/>
      <c r="F7" s="219"/>
      <c r="G7" s="113" t="s">
        <v>102</v>
      </c>
      <c r="H7" s="113" t="s">
        <v>13</v>
      </c>
      <c r="I7" s="113" t="s">
        <v>103</v>
      </c>
      <c r="J7" s="113" t="s">
        <v>1075</v>
      </c>
      <c r="K7" s="113" t="s">
        <v>725</v>
      </c>
      <c r="L7" s="113" t="s">
        <v>726</v>
      </c>
      <c r="M7" s="113" t="s">
        <v>895</v>
      </c>
      <c r="N7" s="115" t="s">
        <v>1219</v>
      </c>
      <c r="O7" s="45">
        <v>0</v>
      </c>
      <c r="P7" s="45">
        <v>0</v>
      </c>
      <c r="Q7" s="219"/>
      <c r="R7" s="274"/>
      <c r="S7" s="259"/>
      <c r="T7" s="237"/>
      <c r="U7" s="46"/>
      <c r="V7" s="46"/>
      <c r="W7" s="46"/>
      <c r="X7" s="288"/>
      <c r="Y7" s="186"/>
      <c r="Z7" s="266"/>
    </row>
    <row r="8" spans="1:26" ht="51.75" customHeight="1" x14ac:dyDescent="0.25">
      <c r="A8" s="216"/>
      <c r="B8" s="229"/>
      <c r="C8" s="219"/>
      <c r="D8" s="219"/>
      <c r="E8" s="219"/>
      <c r="F8" s="219"/>
      <c r="G8" s="113" t="s">
        <v>615</v>
      </c>
      <c r="H8" s="113" t="s">
        <v>13</v>
      </c>
      <c r="I8" s="113" t="s">
        <v>106</v>
      </c>
      <c r="J8" s="113" t="s">
        <v>1076</v>
      </c>
      <c r="K8" s="113" t="s">
        <v>727</v>
      </c>
      <c r="L8" s="113" t="s">
        <v>728</v>
      </c>
      <c r="M8" s="113" t="s">
        <v>896</v>
      </c>
      <c r="N8" s="115" t="s">
        <v>1220</v>
      </c>
      <c r="O8" s="45">
        <v>1</v>
      </c>
      <c r="P8" s="45">
        <v>0</v>
      </c>
      <c r="Q8" s="219"/>
      <c r="R8" s="274"/>
      <c r="S8" s="259"/>
      <c r="T8" s="237"/>
      <c r="U8" s="46"/>
      <c r="V8" s="46"/>
      <c r="W8" s="46"/>
      <c r="X8" s="288"/>
      <c r="Y8" s="186"/>
      <c r="Z8" s="266"/>
    </row>
    <row r="9" spans="1:26" ht="53.25" customHeight="1" x14ac:dyDescent="0.25">
      <c r="A9" s="216"/>
      <c r="B9" s="229"/>
      <c r="C9" s="219"/>
      <c r="D9" s="219"/>
      <c r="E9" s="219"/>
      <c r="F9" s="219"/>
      <c r="G9" s="113" t="s">
        <v>107</v>
      </c>
      <c r="H9" s="113" t="s">
        <v>13</v>
      </c>
      <c r="I9" s="113" t="s">
        <v>898</v>
      </c>
      <c r="J9" s="113" t="s">
        <v>1077</v>
      </c>
      <c r="K9" s="113" t="s">
        <v>729</v>
      </c>
      <c r="L9" s="113" t="s">
        <v>730</v>
      </c>
      <c r="M9" s="113" t="s">
        <v>897</v>
      </c>
      <c r="N9" s="115" t="s">
        <v>1221</v>
      </c>
      <c r="O9" s="45">
        <v>1</v>
      </c>
      <c r="P9" s="45">
        <v>1</v>
      </c>
      <c r="Q9" s="219"/>
      <c r="R9" s="274"/>
      <c r="S9" s="259"/>
      <c r="T9" s="237"/>
      <c r="U9" s="46"/>
      <c r="V9" s="46"/>
      <c r="W9" s="46"/>
      <c r="X9" s="288"/>
      <c r="Y9" s="186"/>
      <c r="Z9" s="266"/>
    </row>
    <row r="10" spans="1:26" ht="117" customHeight="1" x14ac:dyDescent="0.25">
      <c r="A10" s="216"/>
      <c r="B10" s="229"/>
      <c r="C10" s="219"/>
      <c r="D10" s="219"/>
      <c r="E10" s="219"/>
      <c r="F10" s="219"/>
      <c r="G10" s="113" t="s">
        <v>108</v>
      </c>
      <c r="H10" s="113" t="s">
        <v>13</v>
      </c>
      <c r="I10" s="113" t="s">
        <v>467</v>
      </c>
      <c r="J10" s="113" t="s">
        <v>1078</v>
      </c>
      <c r="K10" s="113" t="s">
        <v>731</v>
      </c>
      <c r="L10" s="113" t="s">
        <v>732</v>
      </c>
      <c r="M10" s="113" t="s">
        <v>900</v>
      </c>
      <c r="N10" s="115" t="s">
        <v>1222</v>
      </c>
      <c r="O10" s="45">
        <v>1</v>
      </c>
      <c r="P10" s="45">
        <v>1</v>
      </c>
      <c r="Q10" s="219"/>
      <c r="R10" s="274"/>
      <c r="S10" s="259"/>
      <c r="T10" s="237"/>
      <c r="U10" s="46"/>
      <c r="V10" s="46"/>
      <c r="W10" s="46"/>
      <c r="X10" s="288"/>
      <c r="Y10" s="186"/>
      <c r="Z10" s="266"/>
    </row>
    <row r="11" spans="1:26" ht="68.25" customHeight="1" x14ac:dyDescent="0.25">
      <c r="A11" s="216"/>
      <c r="B11" s="229"/>
      <c r="C11" s="219"/>
      <c r="D11" s="219"/>
      <c r="E11" s="219"/>
      <c r="F11" s="219"/>
      <c r="G11" s="113" t="s">
        <v>109</v>
      </c>
      <c r="H11" s="113" t="s">
        <v>13</v>
      </c>
      <c r="I11" s="113" t="s">
        <v>327</v>
      </c>
      <c r="J11" s="113" t="s">
        <v>1078</v>
      </c>
      <c r="K11" s="113" t="s">
        <v>733</v>
      </c>
      <c r="L11" s="113" t="s">
        <v>734</v>
      </c>
      <c r="M11" s="113" t="s">
        <v>899</v>
      </c>
      <c r="N11" s="115" t="s">
        <v>1223</v>
      </c>
      <c r="O11" s="45">
        <v>1</v>
      </c>
      <c r="P11" s="45">
        <v>1</v>
      </c>
      <c r="Q11" s="219"/>
      <c r="R11" s="274"/>
      <c r="S11" s="259"/>
      <c r="T11" s="237"/>
      <c r="U11" s="46"/>
      <c r="V11" s="46"/>
      <c r="W11" s="46"/>
      <c r="X11" s="288"/>
      <c r="Y11" s="186"/>
      <c r="Z11" s="266"/>
    </row>
    <row r="12" spans="1:26" ht="188.25" customHeight="1" x14ac:dyDescent="0.25">
      <c r="A12" s="216"/>
      <c r="B12" s="229"/>
      <c r="C12" s="220"/>
      <c r="D12" s="220"/>
      <c r="E12" s="220"/>
      <c r="F12" s="220"/>
      <c r="G12" s="113" t="s">
        <v>110</v>
      </c>
      <c r="H12" s="113" t="s">
        <v>13</v>
      </c>
      <c r="I12" s="113" t="s">
        <v>328</v>
      </c>
      <c r="J12" s="113" t="s">
        <v>1079</v>
      </c>
      <c r="K12" s="113" t="s">
        <v>735</v>
      </c>
      <c r="L12" s="113" t="s">
        <v>736</v>
      </c>
      <c r="M12" s="113" t="s">
        <v>901</v>
      </c>
      <c r="N12" s="115" t="s">
        <v>1224</v>
      </c>
      <c r="O12" s="45">
        <v>1</v>
      </c>
      <c r="P12" s="45">
        <v>0</v>
      </c>
      <c r="Q12" s="220"/>
      <c r="R12" s="271"/>
      <c r="S12" s="260"/>
      <c r="T12" s="238"/>
      <c r="U12" s="48"/>
      <c r="V12" s="48"/>
      <c r="W12" s="48"/>
      <c r="X12" s="268"/>
      <c r="Y12" s="191"/>
      <c r="Z12" s="265"/>
    </row>
    <row r="13" spans="1:26" ht="54.75" customHeight="1" x14ac:dyDescent="0.25">
      <c r="A13" s="216"/>
      <c r="B13" s="229"/>
      <c r="C13" s="218" t="s">
        <v>7</v>
      </c>
      <c r="D13" s="222" t="s">
        <v>75</v>
      </c>
      <c r="E13" s="222" t="s">
        <v>494</v>
      </c>
      <c r="F13" s="222" t="s">
        <v>1005</v>
      </c>
      <c r="G13" s="50" t="s">
        <v>116</v>
      </c>
      <c r="H13" s="51" t="s">
        <v>117</v>
      </c>
      <c r="I13" s="51" t="s">
        <v>486</v>
      </c>
      <c r="J13" s="51" t="s">
        <v>617</v>
      </c>
      <c r="K13" s="51" t="s">
        <v>593</v>
      </c>
      <c r="L13" s="51" t="s">
        <v>737</v>
      </c>
      <c r="M13" s="51" t="s">
        <v>1002</v>
      </c>
      <c r="N13" s="109" t="s">
        <v>1155</v>
      </c>
      <c r="O13" s="52">
        <v>0</v>
      </c>
      <c r="P13" s="52">
        <v>1</v>
      </c>
      <c r="Q13" s="222" t="s">
        <v>318</v>
      </c>
      <c r="R13" s="270">
        <v>371920</v>
      </c>
      <c r="S13" s="258">
        <v>190178</v>
      </c>
      <c r="T13" s="261">
        <v>40000</v>
      </c>
      <c r="U13" s="132">
        <v>63577</v>
      </c>
      <c r="V13" s="46">
        <v>0</v>
      </c>
      <c r="W13" s="46">
        <f>U13+V13</f>
        <v>63577</v>
      </c>
      <c r="X13" s="267">
        <f t="shared" ref="X13:X63" si="0">W13/T13</f>
        <v>1.5894250000000001</v>
      </c>
      <c r="Y13" s="186">
        <v>1</v>
      </c>
      <c r="Z13" s="239" t="s">
        <v>1250</v>
      </c>
    </row>
    <row r="14" spans="1:26" ht="70.5" customHeight="1" x14ac:dyDescent="0.25">
      <c r="A14" s="216"/>
      <c r="B14" s="229"/>
      <c r="C14" s="219"/>
      <c r="D14" s="227"/>
      <c r="E14" s="227"/>
      <c r="F14" s="227"/>
      <c r="G14" s="50" t="s">
        <v>111</v>
      </c>
      <c r="H14" s="51" t="s">
        <v>13</v>
      </c>
      <c r="I14" s="51" t="s">
        <v>329</v>
      </c>
      <c r="J14" s="51" t="s">
        <v>616</v>
      </c>
      <c r="K14" s="51" t="s">
        <v>738</v>
      </c>
      <c r="L14" s="51" t="s">
        <v>739</v>
      </c>
      <c r="M14" s="51" t="s">
        <v>902</v>
      </c>
      <c r="N14" s="109" t="s">
        <v>1156</v>
      </c>
      <c r="O14" s="52">
        <v>1</v>
      </c>
      <c r="P14" s="52">
        <v>0</v>
      </c>
      <c r="Q14" s="227"/>
      <c r="R14" s="274"/>
      <c r="S14" s="259"/>
      <c r="T14" s="237"/>
      <c r="U14" s="46"/>
      <c r="V14" s="46"/>
      <c r="W14" s="46"/>
      <c r="X14" s="288"/>
      <c r="Y14" s="186"/>
      <c r="Z14" s="266"/>
    </row>
    <row r="15" spans="1:26" ht="66" customHeight="1" x14ac:dyDescent="0.25">
      <c r="A15" s="216"/>
      <c r="B15" s="229"/>
      <c r="C15" s="219"/>
      <c r="D15" s="227"/>
      <c r="E15" s="227"/>
      <c r="F15" s="227"/>
      <c r="G15" s="50" t="s">
        <v>112</v>
      </c>
      <c r="H15" s="51" t="s">
        <v>13</v>
      </c>
      <c r="I15" s="51" t="s">
        <v>330</v>
      </c>
      <c r="J15" s="51" t="s">
        <v>618</v>
      </c>
      <c r="K15" s="51" t="s">
        <v>740</v>
      </c>
      <c r="L15" s="51" t="s">
        <v>741</v>
      </c>
      <c r="M15" s="51" t="s">
        <v>903</v>
      </c>
      <c r="N15" s="109" t="s">
        <v>1157</v>
      </c>
      <c r="O15" s="52">
        <v>0</v>
      </c>
      <c r="P15" s="52">
        <v>0</v>
      </c>
      <c r="Q15" s="227"/>
      <c r="R15" s="274"/>
      <c r="S15" s="259"/>
      <c r="T15" s="237"/>
      <c r="U15" s="46"/>
      <c r="V15" s="46"/>
      <c r="W15" s="46"/>
      <c r="X15" s="288"/>
      <c r="Y15" s="186"/>
      <c r="Z15" s="266"/>
    </row>
    <row r="16" spans="1:26" ht="63" customHeight="1" x14ac:dyDescent="0.25">
      <c r="A16" s="216"/>
      <c r="B16" s="229"/>
      <c r="C16" s="219"/>
      <c r="D16" s="227"/>
      <c r="E16" s="227"/>
      <c r="F16" s="227"/>
      <c r="G16" s="50" t="s">
        <v>113</v>
      </c>
      <c r="H16" s="51" t="s">
        <v>13</v>
      </c>
      <c r="I16" s="51" t="s">
        <v>114</v>
      </c>
      <c r="J16" s="51" t="s">
        <v>1080</v>
      </c>
      <c r="K16" s="51" t="s">
        <v>742</v>
      </c>
      <c r="L16" s="51" t="s">
        <v>743</v>
      </c>
      <c r="M16" s="51" t="s">
        <v>904</v>
      </c>
      <c r="N16" s="109" t="s">
        <v>1158</v>
      </c>
      <c r="O16" s="52">
        <v>1</v>
      </c>
      <c r="P16" s="52">
        <v>0</v>
      </c>
      <c r="Q16" s="227"/>
      <c r="R16" s="274"/>
      <c r="S16" s="259"/>
      <c r="T16" s="237"/>
      <c r="U16" s="46"/>
      <c r="V16" s="46"/>
      <c r="W16" s="46"/>
      <c r="X16" s="288"/>
      <c r="Y16" s="186"/>
      <c r="Z16" s="266"/>
    </row>
    <row r="17" spans="1:26" ht="72.75" customHeight="1" x14ac:dyDescent="0.25">
      <c r="A17" s="216"/>
      <c r="B17" s="229"/>
      <c r="C17" s="219"/>
      <c r="D17" s="227"/>
      <c r="E17" s="227"/>
      <c r="F17" s="227"/>
      <c r="G17" s="50" t="s">
        <v>115</v>
      </c>
      <c r="H17" s="51" t="s">
        <v>13</v>
      </c>
      <c r="I17" s="53" t="s">
        <v>275</v>
      </c>
      <c r="J17" s="51" t="s">
        <v>614</v>
      </c>
      <c r="K17" s="51" t="s">
        <v>275</v>
      </c>
      <c r="L17" s="54" t="s">
        <v>744</v>
      </c>
      <c r="M17" s="54" t="s">
        <v>885</v>
      </c>
      <c r="N17" s="110" t="s">
        <v>1159</v>
      </c>
      <c r="O17" s="52">
        <v>0</v>
      </c>
      <c r="P17" s="52">
        <v>1</v>
      </c>
      <c r="Q17" s="227"/>
      <c r="R17" s="274"/>
      <c r="S17" s="259"/>
      <c r="T17" s="237"/>
      <c r="U17" s="46"/>
      <c r="V17" s="46"/>
      <c r="W17" s="46"/>
      <c r="X17" s="288"/>
      <c r="Y17" s="186"/>
      <c r="Z17" s="266"/>
    </row>
    <row r="18" spans="1:26" ht="90.75" customHeight="1" x14ac:dyDescent="0.25">
      <c r="A18" s="216"/>
      <c r="B18" s="229"/>
      <c r="C18" s="220"/>
      <c r="D18" s="223"/>
      <c r="E18" s="223"/>
      <c r="F18" s="223"/>
      <c r="G18" s="50" t="s">
        <v>257</v>
      </c>
      <c r="H18" s="51" t="s">
        <v>13</v>
      </c>
      <c r="I18" s="53" t="s">
        <v>276</v>
      </c>
      <c r="J18" s="51" t="s">
        <v>614</v>
      </c>
      <c r="K18" s="51" t="s">
        <v>745</v>
      </c>
      <c r="L18" s="51" t="s">
        <v>1003</v>
      </c>
      <c r="M18" s="53" t="s">
        <v>1004</v>
      </c>
      <c r="N18" s="111" t="s">
        <v>1160</v>
      </c>
      <c r="O18" s="52">
        <v>0</v>
      </c>
      <c r="P18" s="52">
        <v>0</v>
      </c>
      <c r="Q18" s="223"/>
      <c r="R18" s="271"/>
      <c r="S18" s="260"/>
      <c r="T18" s="238"/>
      <c r="U18" s="48"/>
      <c r="V18" s="48"/>
      <c r="W18" s="48"/>
      <c r="X18" s="268"/>
      <c r="Y18" s="191"/>
      <c r="Z18" s="265"/>
    </row>
    <row r="19" spans="1:26" ht="33.75" customHeight="1" x14ac:dyDescent="0.25">
      <c r="A19" s="216"/>
      <c r="B19" s="229"/>
      <c r="C19" s="222" t="s">
        <v>10</v>
      </c>
      <c r="D19" s="222" t="s">
        <v>11</v>
      </c>
      <c r="E19" s="222" t="s">
        <v>372</v>
      </c>
      <c r="F19" s="222" t="s">
        <v>12</v>
      </c>
      <c r="G19" s="51" t="s">
        <v>125</v>
      </c>
      <c r="H19" s="51" t="s">
        <v>121</v>
      </c>
      <c r="I19" s="55" t="s">
        <v>279</v>
      </c>
      <c r="J19" s="55" t="s">
        <v>1081</v>
      </c>
      <c r="K19" s="53">
        <v>10</v>
      </c>
      <c r="L19" s="53">
        <v>24</v>
      </c>
      <c r="M19" s="53">
        <v>36</v>
      </c>
      <c r="N19" s="53">
        <v>48</v>
      </c>
      <c r="O19" s="52">
        <v>1</v>
      </c>
      <c r="P19" s="52">
        <v>1</v>
      </c>
      <c r="Q19" s="222" t="s">
        <v>319</v>
      </c>
      <c r="R19" s="270">
        <v>472200</v>
      </c>
      <c r="S19" s="258">
        <v>226981</v>
      </c>
      <c r="T19" s="261">
        <v>43956</v>
      </c>
      <c r="U19" s="132">
        <v>26300</v>
      </c>
      <c r="V19" s="131">
        <v>36454</v>
      </c>
      <c r="W19" s="46">
        <f>U19+V19</f>
        <v>62754</v>
      </c>
      <c r="X19" s="267">
        <f t="shared" si="0"/>
        <v>1.4276549276549277</v>
      </c>
      <c r="Y19" s="186">
        <v>1</v>
      </c>
      <c r="Z19" s="239" t="s">
        <v>1251</v>
      </c>
    </row>
    <row r="20" spans="1:26" ht="41.25" customHeight="1" x14ac:dyDescent="0.25">
      <c r="A20" s="216"/>
      <c r="B20" s="229"/>
      <c r="C20" s="227"/>
      <c r="D20" s="227"/>
      <c r="E20" s="227"/>
      <c r="F20" s="227"/>
      <c r="G20" s="51" t="s">
        <v>118</v>
      </c>
      <c r="H20" s="51" t="s">
        <v>119</v>
      </c>
      <c r="I20" s="53" t="s">
        <v>259</v>
      </c>
      <c r="J20" s="53" t="s">
        <v>1082</v>
      </c>
      <c r="K20" s="53">
        <v>1</v>
      </c>
      <c r="L20" s="53">
        <v>2</v>
      </c>
      <c r="M20" s="53">
        <v>3</v>
      </c>
      <c r="N20" s="53">
        <v>4</v>
      </c>
      <c r="O20" s="52">
        <v>1</v>
      </c>
      <c r="P20" s="52">
        <v>0</v>
      </c>
      <c r="Q20" s="227"/>
      <c r="R20" s="274"/>
      <c r="S20" s="259"/>
      <c r="T20" s="237"/>
      <c r="U20" s="46"/>
      <c r="V20" s="46"/>
      <c r="W20" s="46"/>
      <c r="X20" s="288"/>
      <c r="Y20" s="186"/>
      <c r="Z20" s="266"/>
    </row>
    <row r="21" spans="1:26" ht="42" customHeight="1" x14ac:dyDescent="0.25">
      <c r="A21" s="216"/>
      <c r="B21" s="229"/>
      <c r="C21" s="227"/>
      <c r="D21" s="227"/>
      <c r="E21" s="227"/>
      <c r="F21" s="227"/>
      <c r="G21" s="51" t="s">
        <v>122</v>
      </c>
      <c r="H21" s="51" t="s">
        <v>119</v>
      </c>
      <c r="I21" s="53" t="s">
        <v>259</v>
      </c>
      <c r="J21" s="53" t="s">
        <v>1082</v>
      </c>
      <c r="K21" s="53">
        <v>1</v>
      </c>
      <c r="L21" s="53">
        <v>2</v>
      </c>
      <c r="M21" s="53">
        <v>3</v>
      </c>
      <c r="N21" s="53">
        <v>4</v>
      </c>
      <c r="O21" s="52">
        <v>1</v>
      </c>
      <c r="P21" s="52">
        <v>0</v>
      </c>
      <c r="Q21" s="227"/>
      <c r="R21" s="274"/>
      <c r="S21" s="259"/>
      <c r="T21" s="237"/>
      <c r="U21" s="46"/>
      <c r="V21" s="46"/>
      <c r="W21" s="46"/>
      <c r="X21" s="288"/>
      <c r="Y21" s="186"/>
      <c r="Z21" s="266"/>
    </row>
    <row r="22" spans="1:26" ht="40.5" customHeight="1" x14ac:dyDescent="0.25">
      <c r="A22" s="216"/>
      <c r="B22" s="229"/>
      <c r="C22" s="227"/>
      <c r="D22" s="227"/>
      <c r="E22" s="227"/>
      <c r="F22" s="227"/>
      <c r="G22" s="51" t="s">
        <v>123</v>
      </c>
      <c r="H22" s="51" t="s">
        <v>119</v>
      </c>
      <c r="I22" s="53" t="s">
        <v>259</v>
      </c>
      <c r="J22" s="53" t="s">
        <v>1082</v>
      </c>
      <c r="K22" s="53">
        <v>1</v>
      </c>
      <c r="L22" s="53">
        <v>2</v>
      </c>
      <c r="M22" s="53">
        <v>3</v>
      </c>
      <c r="N22" s="53">
        <v>4</v>
      </c>
      <c r="O22" s="52">
        <v>1</v>
      </c>
      <c r="P22" s="52">
        <v>0</v>
      </c>
      <c r="Q22" s="227"/>
      <c r="R22" s="274"/>
      <c r="S22" s="259"/>
      <c r="T22" s="237"/>
      <c r="U22" s="46"/>
      <c r="V22" s="46"/>
      <c r="W22" s="46"/>
      <c r="X22" s="288"/>
      <c r="Y22" s="186"/>
      <c r="Z22" s="266"/>
    </row>
    <row r="23" spans="1:26" ht="38.25" customHeight="1" x14ac:dyDescent="0.25">
      <c r="A23" s="216"/>
      <c r="B23" s="229"/>
      <c r="C23" s="227"/>
      <c r="D23" s="227"/>
      <c r="E23" s="227"/>
      <c r="F23" s="227"/>
      <c r="G23" s="51" t="s">
        <v>373</v>
      </c>
      <c r="H23" s="51" t="s">
        <v>119</v>
      </c>
      <c r="I23" s="53" t="s">
        <v>277</v>
      </c>
      <c r="J23" s="53" t="s">
        <v>1083</v>
      </c>
      <c r="K23" s="53">
        <v>3</v>
      </c>
      <c r="L23" s="53">
        <v>3</v>
      </c>
      <c r="M23" s="53">
        <v>3</v>
      </c>
      <c r="N23" s="53">
        <v>3</v>
      </c>
      <c r="O23" s="52">
        <v>1</v>
      </c>
      <c r="P23" s="52">
        <v>0</v>
      </c>
      <c r="Q23" s="227"/>
      <c r="R23" s="274"/>
      <c r="S23" s="259"/>
      <c r="T23" s="237"/>
      <c r="U23" s="46"/>
      <c r="V23" s="46"/>
      <c r="W23" s="46"/>
      <c r="X23" s="288"/>
      <c r="Y23" s="186"/>
      <c r="Z23" s="266"/>
    </row>
    <row r="24" spans="1:26" ht="37.5" customHeight="1" x14ac:dyDescent="0.25">
      <c r="A24" s="216"/>
      <c r="B24" s="229"/>
      <c r="C24" s="227"/>
      <c r="D24" s="227"/>
      <c r="E24" s="227"/>
      <c r="F24" s="227"/>
      <c r="G24" s="51" t="s">
        <v>124</v>
      </c>
      <c r="H24" s="51" t="s">
        <v>119</v>
      </c>
      <c r="I24" s="53" t="s">
        <v>259</v>
      </c>
      <c r="J24" s="53" t="s">
        <v>1084</v>
      </c>
      <c r="K24" s="53">
        <v>1</v>
      </c>
      <c r="L24" s="53">
        <v>2</v>
      </c>
      <c r="M24" s="53">
        <v>3</v>
      </c>
      <c r="N24" s="53">
        <v>4</v>
      </c>
      <c r="O24" s="52">
        <v>1</v>
      </c>
      <c r="P24" s="52">
        <v>1</v>
      </c>
      <c r="Q24" s="227"/>
      <c r="R24" s="274"/>
      <c r="S24" s="259"/>
      <c r="T24" s="237"/>
      <c r="U24" s="46"/>
      <c r="V24" s="46"/>
      <c r="W24" s="46"/>
      <c r="X24" s="288"/>
      <c r="Y24" s="186"/>
      <c r="Z24" s="266"/>
    </row>
    <row r="25" spans="1:26" ht="37.5" customHeight="1" x14ac:dyDescent="0.25">
      <c r="A25" s="216"/>
      <c r="B25" s="229"/>
      <c r="C25" s="227"/>
      <c r="D25" s="227"/>
      <c r="E25" s="227"/>
      <c r="F25" s="227"/>
      <c r="G25" s="51" t="s">
        <v>126</v>
      </c>
      <c r="H25" s="51" t="s">
        <v>119</v>
      </c>
      <c r="I25" s="53" t="s">
        <v>278</v>
      </c>
      <c r="J25" s="53" t="s">
        <v>1085</v>
      </c>
      <c r="K25" s="53">
        <v>4</v>
      </c>
      <c r="L25" s="53">
        <v>4</v>
      </c>
      <c r="M25" s="53">
        <v>4</v>
      </c>
      <c r="N25" s="53">
        <v>0</v>
      </c>
      <c r="O25" s="52">
        <v>0</v>
      </c>
      <c r="P25" s="52">
        <v>0</v>
      </c>
      <c r="Q25" s="227"/>
      <c r="R25" s="274"/>
      <c r="S25" s="259"/>
      <c r="T25" s="237"/>
      <c r="U25" s="46"/>
      <c r="V25" s="46"/>
      <c r="W25" s="46"/>
      <c r="X25" s="288"/>
      <c r="Y25" s="186"/>
      <c r="Z25" s="266"/>
    </row>
    <row r="26" spans="1:26" ht="36" customHeight="1" x14ac:dyDescent="0.25">
      <c r="A26" s="216"/>
      <c r="B26" s="229"/>
      <c r="C26" s="223"/>
      <c r="D26" s="223"/>
      <c r="E26" s="223"/>
      <c r="F26" s="223"/>
      <c r="G26" s="51" t="s">
        <v>127</v>
      </c>
      <c r="H26" s="51" t="s">
        <v>120</v>
      </c>
      <c r="I26" s="53" t="s">
        <v>258</v>
      </c>
      <c r="J26" s="53" t="s">
        <v>1086</v>
      </c>
      <c r="K26" s="53">
        <v>12</v>
      </c>
      <c r="L26" s="53">
        <v>24</v>
      </c>
      <c r="M26" s="53">
        <v>36</v>
      </c>
      <c r="N26" s="53">
        <v>48</v>
      </c>
      <c r="O26" s="52">
        <v>1</v>
      </c>
      <c r="P26" s="52">
        <v>1</v>
      </c>
      <c r="Q26" s="223"/>
      <c r="R26" s="271"/>
      <c r="S26" s="260"/>
      <c r="T26" s="238"/>
      <c r="U26" s="48"/>
      <c r="V26" s="48"/>
      <c r="W26" s="48"/>
      <c r="X26" s="268"/>
      <c r="Y26" s="191"/>
      <c r="Z26" s="265"/>
    </row>
    <row r="27" spans="1:26" ht="132.75" customHeight="1" x14ac:dyDescent="0.25">
      <c r="A27" s="216"/>
      <c r="B27" s="229"/>
      <c r="C27" s="222" t="s">
        <v>14</v>
      </c>
      <c r="D27" s="222" t="s">
        <v>59</v>
      </c>
      <c r="E27" s="222" t="s">
        <v>374</v>
      </c>
      <c r="F27" s="222" t="s">
        <v>76</v>
      </c>
      <c r="G27" s="51" t="s">
        <v>375</v>
      </c>
      <c r="H27" s="51" t="s">
        <v>129</v>
      </c>
      <c r="I27" s="51" t="s">
        <v>331</v>
      </c>
      <c r="J27" s="51" t="s">
        <v>619</v>
      </c>
      <c r="K27" s="109" t="s">
        <v>748</v>
      </c>
      <c r="L27" s="109" t="s">
        <v>1289</v>
      </c>
      <c r="M27" s="109" t="s">
        <v>905</v>
      </c>
      <c r="N27" s="109" t="s">
        <v>1177</v>
      </c>
      <c r="O27" s="52">
        <v>1</v>
      </c>
      <c r="P27" s="52">
        <v>0</v>
      </c>
      <c r="Q27" s="171" t="s">
        <v>319</v>
      </c>
      <c r="R27" s="174">
        <v>51981</v>
      </c>
      <c r="S27" s="177">
        <v>28000</v>
      </c>
      <c r="T27" s="179">
        <v>9500</v>
      </c>
      <c r="U27" s="46">
        <v>0</v>
      </c>
      <c r="V27" s="46">
        <v>0</v>
      </c>
      <c r="W27" s="179">
        <f>U27+V27</f>
        <v>0</v>
      </c>
      <c r="X27" s="267">
        <f t="shared" si="0"/>
        <v>0</v>
      </c>
      <c r="Y27" s="186">
        <v>0</v>
      </c>
      <c r="Z27" s="239" t="s">
        <v>1252</v>
      </c>
    </row>
    <row r="28" spans="1:26" ht="132.75" customHeight="1" x14ac:dyDescent="0.25">
      <c r="A28" s="216"/>
      <c r="B28" s="229"/>
      <c r="C28" s="227"/>
      <c r="D28" s="227"/>
      <c r="E28" s="227"/>
      <c r="F28" s="227"/>
      <c r="G28" s="51" t="s">
        <v>1087</v>
      </c>
      <c r="H28" s="51" t="s">
        <v>13</v>
      </c>
      <c r="I28" s="51" t="s">
        <v>1091</v>
      </c>
      <c r="J28" s="51" t="s">
        <v>1092</v>
      </c>
      <c r="K28" s="109" t="s">
        <v>746</v>
      </c>
      <c r="L28" s="109" t="s">
        <v>747</v>
      </c>
      <c r="M28" s="109" t="s">
        <v>949</v>
      </c>
      <c r="N28" s="109" t="s">
        <v>1161</v>
      </c>
      <c r="O28" s="52">
        <v>1</v>
      </c>
      <c r="P28" s="52">
        <v>1</v>
      </c>
      <c r="Q28" s="171"/>
      <c r="R28" s="174"/>
      <c r="S28" s="177"/>
      <c r="T28" s="186"/>
      <c r="U28" s="46"/>
      <c r="V28" s="46"/>
      <c r="W28" s="46"/>
      <c r="X28" s="288"/>
      <c r="Y28" s="186"/>
      <c r="Z28" s="266"/>
    </row>
    <row r="29" spans="1:26" ht="132.75" customHeight="1" x14ac:dyDescent="0.25">
      <c r="A29" s="216"/>
      <c r="B29" s="229"/>
      <c r="C29" s="227"/>
      <c r="D29" s="227"/>
      <c r="E29" s="227"/>
      <c r="F29" s="227"/>
      <c r="G29" s="51" t="s">
        <v>1088</v>
      </c>
      <c r="H29" s="51" t="s">
        <v>13</v>
      </c>
      <c r="I29" s="51" t="s">
        <v>1093</v>
      </c>
      <c r="J29" s="51" t="s">
        <v>1094</v>
      </c>
      <c r="K29" s="109" t="s">
        <v>748</v>
      </c>
      <c r="L29" s="109" t="s">
        <v>1179</v>
      </c>
      <c r="M29" s="109" t="s">
        <v>930</v>
      </c>
      <c r="N29" s="109" t="s">
        <v>1162</v>
      </c>
      <c r="O29" s="52">
        <v>1</v>
      </c>
      <c r="P29" s="52">
        <v>0</v>
      </c>
      <c r="Q29" s="171"/>
      <c r="R29" s="174"/>
      <c r="S29" s="177"/>
      <c r="T29" s="186"/>
      <c r="U29" s="46"/>
      <c r="V29" s="46"/>
      <c r="W29" s="46"/>
      <c r="X29" s="288"/>
      <c r="Y29" s="186"/>
      <c r="Z29" s="266"/>
    </row>
    <row r="30" spans="1:26" ht="132.75" customHeight="1" x14ac:dyDescent="0.25">
      <c r="A30" s="216"/>
      <c r="B30" s="229"/>
      <c r="C30" s="227"/>
      <c r="D30" s="227"/>
      <c r="E30" s="227"/>
      <c r="F30" s="227"/>
      <c r="G30" s="51" t="s">
        <v>1089</v>
      </c>
      <c r="H30" s="51" t="s">
        <v>13</v>
      </c>
      <c r="I30" s="51" t="s">
        <v>128</v>
      </c>
      <c r="J30" s="51" t="s">
        <v>589</v>
      </c>
      <c r="K30" s="109" t="s">
        <v>749</v>
      </c>
      <c r="L30" s="109" t="s">
        <v>750</v>
      </c>
      <c r="M30" s="109" t="s">
        <v>931</v>
      </c>
      <c r="N30" s="109" t="s">
        <v>1163</v>
      </c>
      <c r="O30" s="52">
        <v>1</v>
      </c>
      <c r="P30" s="52">
        <v>0</v>
      </c>
      <c r="Q30" s="171"/>
      <c r="R30" s="174"/>
      <c r="S30" s="177"/>
      <c r="T30" s="186"/>
      <c r="U30" s="46"/>
      <c r="V30" s="46"/>
      <c r="W30" s="46"/>
      <c r="X30" s="288"/>
      <c r="Y30" s="186"/>
      <c r="Z30" s="266"/>
    </row>
    <row r="31" spans="1:26" ht="132.75" customHeight="1" x14ac:dyDescent="0.25">
      <c r="A31" s="216"/>
      <c r="B31" s="229"/>
      <c r="C31" s="223"/>
      <c r="D31" s="223"/>
      <c r="E31" s="223"/>
      <c r="F31" s="223"/>
      <c r="G31" s="51" t="s">
        <v>1090</v>
      </c>
      <c r="H31" s="51" t="s">
        <v>13</v>
      </c>
      <c r="I31" s="51" t="s">
        <v>1095</v>
      </c>
      <c r="J31" s="51" t="s">
        <v>1096</v>
      </c>
      <c r="K31" s="109" t="s">
        <v>1180</v>
      </c>
      <c r="L31" s="109" t="s">
        <v>1181</v>
      </c>
      <c r="M31" s="109" t="s">
        <v>1182</v>
      </c>
      <c r="N31" s="109" t="s">
        <v>1164</v>
      </c>
      <c r="O31" s="52">
        <v>0</v>
      </c>
      <c r="P31" s="52">
        <v>0</v>
      </c>
      <c r="Q31" s="171"/>
      <c r="R31" s="174"/>
      <c r="S31" s="177"/>
      <c r="T31" s="186"/>
      <c r="U31" s="46"/>
      <c r="V31" s="46"/>
      <c r="W31" s="46"/>
      <c r="X31" s="288"/>
      <c r="Y31" s="186"/>
      <c r="Z31" s="265"/>
    </row>
    <row r="32" spans="1:26" ht="68.25" customHeight="1" x14ac:dyDescent="0.25">
      <c r="A32" s="216"/>
      <c r="B32" s="229"/>
      <c r="C32" s="222" t="s">
        <v>15</v>
      </c>
      <c r="D32" s="222" t="s">
        <v>620</v>
      </c>
      <c r="E32" s="222" t="s">
        <v>307</v>
      </c>
      <c r="F32" s="222" t="s">
        <v>77</v>
      </c>
      <c r="G32" s="51" t="s">
        <v>599</v>
      </c>
      <c r="H32" s="51" t="s">
        <v>130</v>
      </c>
      <c r="I32" s="51" t="s">
        <v>621</v>
      </c>
      <c r="J32" s="51" t="s">
        <v>1097</v>
      </c>
      <c r="K32" s="51" t="s">
        <v>915</v>
      </c>
      <c r="L32" s="51" t="s">
        <v>779</v>
      </c>
      <c r="M32" s="51" t="s">
        <v>914</v>
      </c>
      <c r="N32" s="109" t="s">
        <v>1176</v>
      </c>
      <c r="O32" s="52">
        <v>1</v>
      </c>
      <c r="P32" s="52">
        <v>1</v>
      </c>
      <c r="Q32" s="222" t="s">
        <v>573</v>
      </c>
      <c r="R32" s="270">
        <v>477467</v>
      </c>
      <c r="S32" s="258">
        <v>237810</v>
      </c>
      <c r="T32" s="179">
        <v>55910</v>
      </c>
      <c r="U32" s="179">
        <f>1327.7+1747.14+621.48+1320.5+1536.39+1935.89+1363.21+1073.03+754.73+811.88+843.31+951.96+1588.29+200+32+744.5+30.25+382.36+45.9+868.6+3.6+874.58+9.06+1113+864.9</f>
        <v>21044.260000000006</v>
      </c>
      <c r="V32" s="44">
        <v>0</v>
      </c>
      <c r="W32" s="42">
        <f>U32+V32</f>
        <v>21044.260000000006</v>
      </c>
      <c r="X32" s="267">
        <f t="shared" si="0"/>
        <v>0.37639527812555906</v>
      </c>
      <c r="Y32" s="179">
        <v>1</v>
      </c>
      <c r="Z32" s="239" t="s">
        <v>1253</v>
      </c>
    </row>
    <row r="33" spans="1:26" ht="81.75" customHeight="1" x14ac:dyDescent="0.25">
      <c r="A33" s="216"/>
      <c r="B33" s="229"/>
      <c r="C33" s="227"/>
      <c r="D33" s="227"/>
      <c r="E33" s="227"/>
      <c r="F33" s="227"/>
      <c r="G33" s="51" t="s">
        <v>376</v>
      </c>
      <c r="H33" s="51" t="s">
        <v>18</v>
      </c>
      <c r="I33" s="51" t="s">
        <v>598</v>
      </c>
      <c r="J33" s="51" t="s">
        <v>1098</v>
      </c>
      <c r="K33" s="51" t="s">
        <v>751</v>
      </c>
      <c r="L33" s="51" t="s">
        <v>779</v>
      </c>
      <c r="M33" s="51" t="s">
        <v>932</v>
      </c>
      <c r="N33" s="109" t="s">
        <v>1165</v>
      </c>
      <c r="O33" s="52">
        <v>1</v>
      </c>
      <c r="P33" s="52">
        <v>0</v>
      </c>
      <c r="Q33" s="227"/>
      <c r="R33" s="274"/>
      <c r="S33" s="259"/>
      <c r="T33" s="186"/>
      <c r="U33" s="46"/>
      <c r="V33" s="46"/>
      <c r="W33" s="46"/>
      <c r="X33" s="288"/>
      <c r="Y33" s="186"/>
      <c r="Z33" s="266"/>
    </row>
    <row r="34" spans="1:26" ht="39" customHeight="1" x14ac:dyDescent="0.25">
      <c r="A34" s="216"/>
      <c r="B34" s="229"/>
      <c r="C34" s="227"/>
      <c r="D34" s="227"/>
      <c r="E34" s="227"/>
      <c r="F34" s="227"/>
      <c r="G34" s="51" t="s">
        <v>377</v>
      </c>
      <c r="H34" s="51" t="s">
        <v>18</v>
      </c>
      <c r="I34" s="53" t="s">
        <v>622</v>
      </c>
      <c r="J34" s="51" t="s">
        <v>622</v>
      </c>
      <c r="K34" s="51" t="s">
        <v>799</v>
      </c>
      <c r="L34" s="51" t="s">
        <v>799</v>
      </c>
      <c r="M34" s="51" t="s">
        <v>799</v>
      </c>
      <c r="N34" s="109" t="s">
        <v>799</v>
      </c>
      <c r="O34" s="52" t="s">
        <v>909</v>
      </c>
      <c r="P34" s="52" t="s">
        <v>909</v>
      </c>
      <c r="Q34" s="227"/>
      <c r="R34" s="274"/>
      <c r="S34" s="259"/>
      <c r="T34" s="186"/>
      <c r="U34" s="46"/>
      <c r="V34" s="46"/>
      <c r="W34" s="46"/>
      <c r="X34" s="288"/>
      <c r="Y34" s="186"/>
      <c r="Z34" s="266"/>
    </row>
    <row r="35" spans="1:26" ht="90" customHeight="1" x14ac:dyDescent="0.25">
      <c r="A35" s="216"/>
      <c r="B35" s="229"/>
      <c r="C35" s="227"/>
      <c r="D35" s="227"/>
      <c r="E35" s="227"/>
      <c r="F35" s="227"/>
      <c r="G35" s="51" t="s">
        <v>597</v>
      </c>
      <c r="H35" s="51" t="s">
        <v>18</v>
      </c>
      <c r="I35" s="53" t="s">
        <v>596</v>
      </c>
      <c r="J35" s="51" t="s">
        <v>1099</v>
      </c>
      <c r="K35" s="51" t="str">
        <f>I35</f>
        <v>70,6 (visiškai sutinka ir greičiau sutinka, 2016 m.)</v>
      </c>
      <c r="L35" s="51" t="s">
        <v>918</v>
      </c>
      <c r="M35" s="51" t="s">
        <v>916</v>
      </c>
      <c r="N35" s="109" t="s">
        <v>1271</v>
      </c>
      <c r="O35" s="52">
        <v>1</v>
      </c>
      <c r="P35" s="52">
        <v>1</v>
      </c>
      <c r="Q35" s="227"/>
      <c r="R35" s="274"/>
      <c r="S35" s="259"/>
      <c r="T35" s="186"/>
      <c r="U35" s="46"/>
      <c r="V35" s="46"/>
      <c r="W35" s="46"/>
      <c r="X35" s="288"/>
      <c r="Y35" s="186"/>
      <c r="Z35" s="266"/>
    </row>
    <row r="36" spans="1:26" ht="48.75" customHeight="1" x14ac:dyDescent="0.25">
      <c r="A36" s="216"/>
      <c r="B36" s="229"/>
      <c r="C36" s="223"/>
      <c r="D36" s="223"/>
      <c r="E36" s="223"/>
      <c r="F36" s="223"/>
      <c r="G36" s="51" t="s">
        <v>378</v>
      </c>
      <c r="H36" s="51" t="s">
        <v>18</v>
      </c>
      <c r="I36" s="53" t="s">
        <v>623</v>
      </c>
      <c r="J36" s="51" t="s">
        <v>1099</v>
      </c>
      <c r="K36" s="51" t="s">
        <v>752</v>
      </c>
      <c r="L36" s="51" t="s">
        <v>753</v>
      </c>
      <c r="M36" s="51" t="s">
        <v>912</v>
      </c>
      <c r="N36" s="109" t="s">
        <v>1208</v>
      </c>
      <c r="O36" s="52">
        <v>1</v>
      </c>
      <c r="P36" s="52">
        <v>1</v>
      </c>
      <c r="Q36" s="223"/>
      <c r="R36" s="271"/>
      <c r="S36" s="260"/>
      <c r="T36" s="191"/>
      <c r="U36" s="48"/>
      <c r="V36" s="48"/>
      <c r="W36" s="48"/>
      <c r="X36" s="268"/>
      <c r="Y36" s="191"/>
      <c r="Z36" s="265"/>
    </row>
    <row r="37" spans="1:26" ht="206.25" customHeight="1" x14ac:dyDescent="0.25">
      <c r="A37" s="216"/>
      <c r="B37" s="229"/>
      <c r="C37" s="51" t="s">
        <v>1009</v>
      </c>
      <c r="D37" s="51" t="s">
        <v>60</v>
      </c>
      <c r="E37" s="51" t="s">
        <v>55</v>
      </c>
      <c r="F37" s="51" t="s">
        <v>379</v>
      </c>
      <c r="G37" s="51" t="s">
        <v>380</v>
      </c>
      <c r="H37" s="51" t="s">
        <v>56</v>
      </c>
      <c r="I37" s="51" t="s">
        <v>624</v>
      </c>
      <c r="J37" s="51" t="s">
        <v>625</v>
      </c>
      <c r="K37" s="51" t="s">
        <v>751</v>
      </c>
      <c r="L37" s="51" t="s">
        <v>754</v>
      </c>
      <c r="M37" s="51" t="s">
        <v>906</v>
      </c>
      <c r="N37" s="109" t="s">
        <v>1166</v>
      </c>
      <c r="O37" s="52">
        <v>1</v>
      </c>
      <c r="P37" s="52">
        <v>0</v>
      </c>
      <c r="Q37" s="51" t="s">
        <v>595</v>
      </c>
      <c r="R37" s="56">
        <v>86018</v>
      </c>
      <c r="S37" s="133">
        <v>43000</v>
      </c>
      <c r="T37" s="191">
        <v>18000</v>
      </c>
      <c r="U37" s="48">
        <v>766.1</v>
      </c>
      <c r="V37" s="48">
        <v>12944.32</v>
      </c>
      <c r="W37" s="48">
        <f>U37+V37</f>
        <v>13710.42</v>
      </c>
      <c r="X37" s="139">
        <f t="shared" si="0"/>
        <v>0.76168999999999998</v>
      </c>
      <c r="Y37" s="191">
        <v>1</v>
      </c>
      <c r="Z37" s="152" t="s">
        <v>1254</v>
      </c>
    </row>
    <row r="38" spans="1:26" ht="80.25" customHeight="1" x14ac:dyDescent="0.25">
      <c r="A38" s="216"/>
      <c r="B38" s="229"/>
      <c r="C38" s="222" t="s">
        <v>702</v>
      </c>
      <c r="D38" s="222" t="s">
        <v>61</v>
      </c>
      <c r="E38" s="222" t="s">
        <v>471</v>
      </c>
      <c r="F38" s="222" t="s">
        <v>468</v>
      </c>
      <c r="G38" s="51" t="s">
        <v>142</v>
      </c>
      <c r="H38" s="51" t="s">
        <v>144</v>
      </c>
      <c r="I38" s="51" t="s">
        <v>402</v>
      </c>
      <c r="J38" s="51" t="s">
        <v>626</v>
      </c>
      <c r="K38" s="51" t="s">
        <v>755</v>
      </c>
      <c r="L38" s="51" t="s">
        <v>756</v>
      </c>
      <c r="M38" s="51" t="s">
        <v>903</v>
      </c>
      <c r="N38" s="109" t="s">
        <v>1157</v>
      </c>
      <c r="O38" s="52">
        <v>0</v>
      </c>
      <c r="P38" s="52">
        <v>0</v>
      </c>
      <c r="Q38" s="222" t="s">
        <v>317</v>
      </c>
      <c r="R38" s="270">
        <v>151308</v>
      </c>
      <c r="S38" s="258">
        <v>29013</v>
      </c>
      <c r="T38" s="186">
        <v>29013</v>
      </c>
      <c r="U38" s="46">
        <v>4075</v>
      </c>
      <c r="V38" s="46">
        <v>7616</v>
      </c>
      <c r="W38" s="46">
        <f>U38+V38</f>
        <v>11691</v>
      </c>
      <c r="X38" s="267">
        <f t="shared" si="0"/>
        <v>0.40295729500568711</v>
      </c>
      <c r="Y38" s="186">
        <v>0</v>
      </c>
      <c r="Z38" s="168" t="s">
        <v>1255</v>
      </c>
    </row>
    <row r="39" spans="1:26" ht="75.75" customHeight="1" x14ac:dyDescent="0.25">
      <c r="A39" s="216"/>
      <c r="B39" s="229"/>
      <c r="C39" s="227"/>
      <c r="D39" s="227"/>
      <c r="E39" s="227"/>
      <c r="F39" s="227"/>
      <c r="G39" s="51" t="s">
        <v>131</v>
      </c>
      <c r="H39" s="51" t="s">
        <v>13</v>
      </c>
      <c r="I39" s="51" t="s">
        <v>114</v>
      </c>
      <c r="J39" s="51" t="s">
        <v>132</v>
      </c>
      <c r="K39" s="51" t="s">
        <v>757</v>
      </c>
      <c r="L39" s="51" t="s">
        <v>743</v>
      </c>
      <c r="M39" s="51" t="str">
        <f>M16</f>
        <v>31 (2018 m. lapkritis)</v>
      </c>
      <c r="N39" s="109" t="str">
        <f>N16</f>
        <v>32 (2019 m. spalis)</v>
      </c>
      <c r="O39" s="52">
        <v>1</v>
      </c>
      <c r="P39" s="52">
        <v>0</v>
      </c>
      <c r="Q39" s="227"/>
      <c r="R39" s="274"/>
      <c r="S39" s="259"/>
      <c r="T39" s="186"/>
      <c r="U39" s="46"/>
      <c r="V39" s="46"/>
      <c r="W39" s="46"/>
      <c r="X39" s="288"/>
      <c r="Y39" s="186"/>
      <c r="Z39" s="153"/>
    </row>
    <row r="40" spans="1:26" ht="70.5" customHeight="1" x14ac:dyDescent="0.25">
      <c r="A40" s="216"/>
      <c r="B40" s="229"/>
      <c r="C40" s="227"/>
      <c r="D40" s="227"/>
      <c r="E40" s="227"/>
      <c r="F40" s="227"/>
      <c r="G40" s="51" t="s">
        <v>133</v>
      </c>
      <c r="H40" s="51" t="s">
        <v>13</v>
      </c>
      <c r="I40" s="51" t="s">
        <v>135</v>
      </c>
      <c r="J40" s="51" t="s">
        <v>134</v>
      </c>
      <c r="K40" s="51" t="s">
        <v>758</v>
      </c>
      <c r="L40" s="51" t="s">
        <v>759</v>
      </c>
      <c r="M40" s="51" t="s">
        <v>933</v>
      </c>
      <c r="N40" s="109" t="s">
        <v>1167</v>
      </c>
      <c r="O40" s="52">
        <v>0</v>
      </c>
      <c r="P40" s="52">
        <v>0</v>
      </c>
      <c r="Q40" s="227"/>
      <c r="R40" s="274"/>
      <c r="S40" s="259"/>
      <c r="T40" s="186"/>
      <c r="U40" s="46"/>
      <c r="V40" s="46"/>
      <c r="W40" s="46"/>
      <c r="X40" s="288"/>
      <c r="Y40" s="186"/>
      <c r="Z40" s="153"/>
    </row>
    <row r="41" spans="1:26" ht="69.75" customHeight="1" x14ac:dyDescent="0.25">
      <c r="A41" s="216"/>
      <c r="B41" s="229"/>
      <c r="C41" s="227"/>
      <c r="D41" s="227"/>
      <c r="E41" s="227"/>
      <c r="F41" s="227"/>
      <c r="G41" s="51" t="s">
        <v>136</v>
      </c>
      <c r="H41" s="51" t="s">
        <v>13</v>
      </c>
      <c r="I41" s="51" t="s">
        <v>137</v>
      </c>
      <c r="J41" s="51" t="s">
        <v>138</v>
      </c>
      <c r="K41" s="51" t="s">
        <v>760</v>
      </c>
      <c r="L41" s="51" t="s">
        <v>761</v>
      </c>
      <c r="M41" s="51" t="s">
        <v>902</v>
      </c>
      <c r="N41" s="109" t="s">
        <v>1156</v>
      </c>
      <c r="O41" s="52">
        <v>1</v>
      </c>
      <c r="P41" s="52">
        <v>0</v>
      </c>
      <c r="Q41" s="227"/>
      <c r="R41" s="274"/>
      <c r="S41" s="259"/>
      <c r="T41" s="186"/>
      <c r="U41" s="46"/>
      <c r="V41" s="46"/>
      <c r="W41" s="46"/>
      <c r="X41" s="288"/>
      <c r="Y41" s="186"/>
      <c r="Z41" s="153"/>
    </row>
    <row r="42" spans="1:26" ht="57.75" customHeight="1" x14ac:dyDescent="0.25">
      <c r="A42" s="216"/>
      <c r="B42" s="229"/>
      <c r="C42" s="227"/>
      <c r="D42" s="227"/>
      <c r="E42" s="227"/>
      <c r="F42" s="227"/>
      <c r="G42" s="51" t="s">
        <v>139</v>
      </c>
      <c r="H42" s="51" t="s">
        <v>13</v>
      </c>
      <c r="I42" s="51" t="s">
        <v>141</v>
      </c>
      <c r="J42" s="51" t="s">
        <v>140</v>
      </c>
      <c r="K42" s="51" t="s">
        <v>762</v>
      </c>
      <c r="L42" s="51" t="s">
        <v>763</v>
      </c>
      <c r="M42" s="51" t="s">
        <v>924</v>
      </c>
      <c r="N42" s="109" t="s">
        <v>1168</v>
      </c>
      <c r="O42" s="52">
        <v>0</v>
      </c>
      <c r="P42" s="52">
        <v>1</v>
      </c>
      <c r="Q42" s="227"/>
      <c r="R42" s="274"/>
      <c r="S42" s="259"/>
      <c r="T42" s="186"/>
      <c r="U42" s="46"/>
      <c r="V42" s="46"/>
      <c r="W42" s="46"/>
      <c r="X42" s="288"/>
      <c r="Y42" s="186"/>
      <c r="Z42" s="153"/>
    </row>
    <row r="43" spans="1:26" ht="57.75" customHeight="1" x14ac:dyDescent="0.25">
      <c r="A43" s="216"/>
      <c r="B43" s="229"/>
      <c r="C43" s="227"/>
      <c r="D43" s="227"/>
      <c r="E43" s="227"/>
      <c r="F43" s="227"/>
      <c r="G43" s="51" t="s">
        <v>381</v>
      </c>
      <c r="H43" s="51" t="s">
        <v>13</v>
      </c>
      <c r="I43" s="53" t="s">
        <v>260</v>
      </c>
      <c r="J43" s="51" t="s">
        <v>138</v>
      </c>
      <c r="K43" s="51" t="s">
        <v>764</v>
      </c>
      <c r="L43" s="51" t="s">
        <v>765</v>
      </c>
      <c r="M43" s="51" t="s">
        <v>919</v>
      </c>
      <c r="N43" s="109" t="s">
        <v>1211</v>
      </c>
      <c r="O43" s="52">
        <v>1</v>
      </c>
      <c r="P43" s="52">
        <v>1</v>
      </c>
      <c r="Q43" s="227"/>
      <c r="R43" s="274"/>
      <c r="S43" s="259"/>
      <c r="T43" s="186"/>
      <c r="U43" s="46"/>
      <c r="V43" s="46"/>
      <c r="W43" s="46"/>
      <c r="X43" s="288"/>
      <c r="Y43" s="186"/>
      <c r="Z43" s="153"/>
    </row>
    <row r="44" spans="1:26" ht="100.5" customHeight="1" x14ac:dyDescent="0.25">
      <c r="A44" s="216"/>
      <c r="B44" s="229"/>
      <c r="C44" s="223"/>
      <c r="D44" s="223"/>
      <c r="E44" s="223"/>
      <c r="F44" s="223"/>
      <c r="G44" s="51" t="s">
        <v>143</v>
      </c>
      <c r="H44" s="51" t="s">
        <v>13</v>
      </c>
      <c r="I44" s="53" t="s">
        <v>260</v>
      </c>
      <c r="J44" s="51" t="s">
        <v>138</v>
      </c>
      <c r="K44" s="51" t="s">
        <v>766</v>
      </c>
      <c r="L44" s="51" t="s">
        <v>767</v>
      </c>
      <c r="M44" s="51" t="s">
        <v>920</v>
      </c>
      <c r="N44" s="109" t="s">
        <v>1238</v>
      </c>
      <c r="O44" s="52">
        <v>1</v>
      </c>
      <c r="P44" s="52">
        <v>1</v>
      </c>
      <c r="Q44" s="223"/>
      <c r="R44" s="271"/>
      <c r="S44" s="260"/>
      <c r="T44" s="191"/>
      <c r="U44" s="48"/>
      <c r="V44" s="48"/>
      <c r="W44" s="48"/>
      <c r="X44" s="268"/>
      <c r="Y44" s="191"/>
      <c r="Z44" s="154"/>
    </row>
    <row r="45" spans="1:26" ht="101.25" customHeight="1" x14ac:dyDescent="0.25">
      <c r="A45" s="216"/>
      <c r="B45" s="229"/>
      <c r="C45" s="222" t="s">
        <v>17</v>
      </c>
      <c r="D45" s="222" t="s">
        <v>145</v>
      </c>
      <c r="E45" s="222" t="s">
        <v>454</v>
      </c>
      <c r="F45" s="222" t="s">
        <v>469</v>
      </c>
      <c r="G45" s="51" t="s">
        <v>499</v>
      </c>
      <c r="H45" s="51" t="s">
        <v>182</v>
      </c>
      <c r="I45" s="51" t="s">
        <v>500</v>
      </c>
      <c r="J45" s="51" t="s">
        <v>1100</v>
      </c>
      <c r="K45" s="51" t="s">
        <v>768</v>
      </c>
      <c r="L45" s="51" t="s">
        <v>756</v>
      </c>
      <c r="M45" s="51" t="s">
        <v>903</v>
      </c>
      <c r="N45" s="109" t="s">
        <v>1157</v>
      </c>
      <c r="O45" s="52">
        <v>0</v>
      </c>
      <c r="P45" s="52">
        <v>0</v>
      </c>
      <c r="Q45" s="222" t="s">
        <v>1062</v>
      </c>
      <c r="R45" s="270">
        <v>835217.8</v>
      </c>
      <c r="S45" s="258">
        <v>388666</v>
      </c>
      <c r="T45" s="186">
        <v>136322</v>
      </c>
      <c r="U45" s="46">
        <v>48952</v>
      </c>
      <c r="V45" s="46">
        <v>83370</v>
      </c>
      <c r="W45" s="46">
        <f>U45+V45</f>
        <v>132322</v>
      </c>
      <c r="X45" s="267">
        <f t="shared" si="0"/>
        <v>0.97065770748668589</v>
      </c>
      <c r="Y45" s="186">
        <v>1</v>
      </c>
      <c r="Z45" s="239" t="s">
        <v>1256</v>
      </c>
    </row>
    <row r="46" spans="1:26" ht="72.75" customHeight="1" x14ac:dyDescent="0.25">
      <c r="A46" s="216"/>
      <c r="B46" s="229"/>
      <c r="C46" s="227"/>
      <c r="D46" s="227"/>
      <c r="E46" s="227"/>
      <c r="F46" s="227"/>
      <c r="G46" s="51" t="s">
        <v>1110</v>
      </c>
      <c r="H46" s="51" t="s">
        <v>13</v>
      </c>
      <c r="I46" s="51" t="s">
        <v>1102</v>
      </c>
      <c r="J46" s="51" t="s">
        <v>1101</v>
      </c>
      <c r="K46" s="51" t="s">
        <v>934</v>
      </c>
      <c r="L46" s="51" t="s">
        <v>935</v>
      </c>
      <c r="M46" s="51" t="s">
        <v>936</v>
      </c>
      <c r="N46" s="109" t="s">
        <v>1162</v>
      </c>
      <c r="O46" s="52">
        <v>1</v>
      </c>
      <c r="P46" s="52">
        <v>1</v>
      </c>
      <c r="Q46" s="227"/>
      <c r="R46" s="274"/>
      <c r="S46" s="259"/>
      <c r="T46" s="186"/>
      <c r="U46" s="46"/>
      <c r="V46" s="46"/>
      <c r="W46" s="46"/>
      <c r="X46" s="288"/>
      <c r="Y46" s="186"/>
      <c r="Z46" s="266"/>
    </row>
    <row r="47" spans="1:26" ht="57.75" customHeight="1" x14ac:dyDescent="0.25">
      <c r="A47" s="216"/>
      <c r="B47" s="229"/>
      <c r="C47" s="227"/>
      <c r="D47" s="227"/>
      <c r="E47" s="227"/>
      <c r="F47" s="227"/>
      <c r="G47" s="51" t="s">
        <v>393</v>
      </c>
      <c r="H47" s="51" t="s">
        <v>18</v>
      </c>
      <c r="I47" s="51" t="s">
        <v>114</v>
      </c>
      <c r="J47" s="51" t="s">
        <v>1103</v>
      </c>
      <c r="K47" s="51" t="s">
        <v>757</v>
      </c>
      <c r="L47" s="51" t="s">
        <v>743</v>
      </c>
      <c r="M47" s="51" t="s">
        <v>904</v>
      </c>
      <c r="N47" s="109" t="s">
        <v>1158</v>
      </c>
      <c r="O47" s="52">
        <v>1</v>
      </c>
      <c r="P47" s="52">
        <v>0</v>
      </c>
      <c r="Q47" s="227"/>
      <c r="R47" s="274"/>
      <c r="S47" s="259"/>
      <c r="T47" s="186"/>
      <c r="U47" s="46"/>
      <c r="V47" s="46"/>
      <c r="W47" s="46"/>
      <c r="X47" s="288"/>
      <c r="Y47" s="186"/>
      <c r="Z47" s="266"/>
    </row>
    <row r="48" spans="1:26" ht="54.75" customHeight="1" x14ac:dyDescent="0.25">
      <c r="A48" s="216"/>
      <c r="B48" s="229"/>
      <c r="C48" s="227"/>
      <c r="D48" s="227"/>
      <c r="E48" s="227"/>
      <c r="F48" s="227"/>
      <c r="G48" s="51" t="s">
        <v>394</v>
      </c>
      <c r="H48" s="51" t="s">
        <v>18</v>
      </c>
      <c r="I48" s="51" t="s">
        <v>135</v>
      </c>
      <c r="J48" s="51" t="s">
        <v>1104</v>
      </c>
      <c r="K48" s="51" t="s">
        <v>758</v>
      </c>
      <c r="L48" s="51" t="s">
        <v>759</v>
      </c>
      <c r="M48" s="51" t="s">
        <v>933</v>
      </c>
      <c r="N48" s="109" t="s">
        <v>1167</v>
      </c>
      <c r="O48" s="52">
        <v>0</v>
      </c>
      <c r="P48" s="52">
        <v>0</v>
      </c>
      <c r="Q48" s="227"/>
      <c r="R48" s="274"/>
      <c r="S48" s="259"/>
      <c r="T48" s="186"/>
      <c r="U48" s="46"/>
      <c r="V48" s="46"/>
      <c r="W48" s="46"/>
      <c r="X48" s="288"/>
      <c r="Y48" s="186"/>
      <c r="Z48" s="266"/>
    </row>
    <row r="49" spans="1:26" ht="47.25" customHeight="1" x14ac:dyDescent="0.25">
      <c r="A49" s="216"/>
      <c r="B49" s="229"/>
      <c r="C49" s="227"/>
      <c r="D49" s="227"/>
      <c r="E49" s="227"/>
      <c r="F49" s="227"/>
      <c r="G49" s="51" t="s">
        <v>392</v>
      </c>
      <c r="H49" s="51" t="s">
        <v>18</v>
      </c>
      <c r="I49" s="53" t="s">
        <v>312</v>
      </c>
      <c r="J49" s="51" t="s">
        <v>1105</v>
      </c>
      <c r="K49" s="51" t="s">
        <v>769</v>
      </c>
      <c r="L49" s="51" t="s">
        <v>770</v>
      </c>
      <c r="M49" s="51" t="s">
        <v>925</v>
      </c>
      <c r="N49" s="109" t="s">
        <v>1216</v>
      </c>
      <c r="O49" s="52">
        <v>1</v>
      </c>
      <c r="P49" s="52">
        <v>1</v>
      </c>
      <c r="Q49" s="227"/>
      <c r="R49" s="274"/>
      <c r="S49" s="259"/>
      <c r="T49" s="186"/>
      <c r="U49" s="46"/>
      <c r="V49" s="46"/>
      <c r="W49" s="46"/>
      <c r="X49" s="288"/>
      <c r="Y49" s="186"/>
      <c r="Z49" s="266"/>
    </row>
    <row r="50" spans="1:26" ht="47.25" customHeight="1" x14ac:dyDescent="0.25">
      <c r="A50" s="216"/>
      <c r="B50" s="229"/>
      <c r="C50" s="227"/>
      <c r="D50" s="227"/>
      <c r="E50" s="227"/>
      <c r="F50" s="227"/>
      <c r="G50" s="51" t="s">
        <v>391</v>
      </c>
      <c r="H50" s="51" t="s">
        <v>18</v>
      </c>
      <c r="I50" s="53" t="s">
        <v>311</v>
      </c>
      <c r="J50" s="51" t="s">
        <v>1106</v>
      </c>
      <c r="K50" s="51" t="s">
        <v>771</v>
      </c>
      <c r="L50" s="51" t="s">
        <v>750</v>
      </c>
      <c r="M50" s="51" t="s">
        <v>926</v>
      </c>
      <c r="N50" s="109" t="s">
        <v>1212</v>
      </c>
      <c r="O50" s="52">
        <v>0</v>
      </c>
      <c r="P50" s="52">
        <v>0</v>
      </c>
      <c r="Q50" s="227"/>
      <c r="R50" s="274"/>
      <c r="S50" s="259"/>
      <c r="T50" s="186"/>
      <c r="U50" s="46"/>
      <c r="V50" s="46"/>
      <c r="W50" s="46"/>
      <c r="X50" s="288"/>
      <c r="Y50" s="186"/>
      <c r="Z50" s="266"/>
    </row>
    <row r="51" spans="1:26" ht="84.75" customHeight="1" x14ac:dyDescent="0.25">
      <c r="A51" s="216"/>
      <c r="B51" s="229"/>
      <c r="C51" s="227"/>
      <c r="D51" s="227"/>
      <c r="E51" s="227"/>
      <c r="F51" s="227"/>
      <c r="G51" s="51" t="s">
        <v>923</v>
      </c>
      <c r="H51" s="51" t="s">
        <v>18</v>
      </c>
      <c r="I51" s="53" t="s">
        <v>594</v>
      </c>
      <c r="J51" s="51" t="s">
        <v>538</v>
      </c>
      <c r="K51" s="51" t="s">
        <v>921</v>
      </c>
      <c r="L51" s="51" t="s">
        <v>922</v>
      </c>
      <c r="M51" s="51" t="s">
        <v>927</v>
      </c>
      <c r="N51" s="109" t="s">
        <v>1239</v>
      </c>
      <c r="O51" s="52">
        <v>0</v>
      </c>
      <c r="P51" s="52">
        <v>1</v>
      </c>
      <c r="Q51" s="227"/>
      <c r="R51" s="274"/>
      <c r="S51" s="259"/>
      <c r="T51" s="186"/>
      <c r="U51" s="46"/>
      <c r="V51" s="46"/>
      <c r="W51" s="46"/>
      <c r="X51" s="288"/>
      <c r="Y51" s="186"/>
      <c r="Z51" s="266"/>
    </row>
    <row r="52" spans="1:26" ht="54" customHeight="1" x14ac:dyDescent="0.25">
      <c r="A52" s="216"/>
      <c r="B52" s="229"/>
      <c r="C52" s="227"/>
      <c r="D52" s="227"/>
      <c r="E52" s="227"/>
      <c r="F52" s="227"/>
      <c r="G52" s="51" t="s">
        <v>627</v>
      </c>
      <c r="H52" s="51" t="s">
        <v>18</v>
      </c>
      <c r="I52" s="53" t="s">
        <v>313</v>
      </c>
      <c r="J52" s="51" t="s">
        <v>1107</v>
      </c>
      <c r="K52" s="53" t="s">
        <v>772</v>
      </c>
      <c r="L52" s="51" t="s">
        <v>773</v>
      </c>
      <c r="M52" s="51" t="s">
        <v>928</v>
      </c>
      <c r="N52" s="109" t="s">
        <v>1209</v>
      </c>
      <c r="O52" s="52">
        <v>0</v>
      </c>
      <c r="P52" s="52">
        <v>0</v>
      </c>
      <c r="Q52" s="227"/>
      <c r="R52" s="274"/>
      <c r="S52" s="259"/>
      <c r="T52" s="186"/>
      <c r="U52" s="46"/>
      <c r="V52" s="46"/>
      <c r="W52" s="46"/>
      <c r="X52" s="288"/>
      <c r="Y52" s="186"/>
      <c r="Z52" s="266"/>
    </row>
    <row r="53" spans="1:26" ht="75" customHeight="1" x14ac:dyDescent="0.25">
      <c r="A53" s="216"/>
      <c r="B53" s="229"/>
      <c r="C53" s="223"/>
      <c r="D53" s="223"/>
      <c r="E53" s="223"/>
      <c r="F53" s="223"/>
      <c r="G53" s="51" t="s">
        <v>448</v>
      </c>
      <c r="H53" s="51" t="s">
        <v>13</v>
      </c>
      <c r="I53" s="53">
        <v>61.9</v>
      </c>
      <c r="J53" s="51" t="s">
        <v>1108</v>
      </c>
      <c r="K53" s="51" t="s">
        <v>774</v>
      </c>
      <c r="L53" s="51" t="s">
        <v>775</v>
      </c>
      <c r="M53" s="51" t="s">
        <v>929</v>
      </c>
      <c r="N53" s="109" t="s">
        <v>1367</v>
      </c>
      <c r="O53" s="52">
        <v>1</v>
      </c>
      <c r="P53" s="52">
        <v>1</v>
      </c>
      <c r="Q53" s="223"/>
      <c r="R53" s="271"/>
      <c r="S53" s="260"/>
      <c r="T53" s="191"/>
      <c r="U53" s="48"/>
      <c r="V53" s="48"/>
      <c r="W53" s="48"/>
      <c r="X53" s="268"/>
      <c r="Y53" s="191"/>
      <c r="Z53" s="265"/>
    </row>
    <row r="54" spans="1:26" ht="91.5" customHeight="1" x14ac:dyDescent="0.25">
      <c r="A54" s="216"/>
      <c r="B54" s="229"/>
      <c r="C54" s="222" t="s">
        <v>19</v>
      </c>
      <c r="D54" s="222" t="s">
        <v>62</v>
      </c>
      <c r="E54" s="222" t="s">
        <v>1336</v>
      </c>
      <c r="F54" s="222" t="s">
        <v>470</v>
      </c>
      <c r="G54" s="51" t="s">
        <v>382</v>
      </c>
      <c r="H54" s="51" t="s">
        <v>148</v>
      </c>
      <c r="I54" s="51" t="s">
        <v>333</v>
      </c>
      <c r="J54" s="51" t="s">
        <v>1109</v>
      </c>
      <c r="K54" s="51" t="s">
        <v>751</v>
      </c>
      <c r="L54" s="51" t="s">
        <v>776</v>
      </c>
      <c r="M54" s="51" t="s">
        <v>937</v>
      </c>
      <c r="N54" s="109" t="s">
        <v>1169</v>
      </c>
      <c r="O54" s="52">
        <v>1</v>
      </c>
      <c r="P54" s="52">
        <v>1</v>
      </c>
      <c r="Q54" s="222" t="s">
        <v>1065</v>
      </c>
      <c r="R54" s="270">
        <v>176700</v>
      </c>
      <c r="S54" s="258">
        <v>46000</v>
      </c>
      <c r="T54" s="186">
        <v>6000</v>
      </c>
      <c r="U54" s="46">
        <v>2899</v>
      </c>
      <c r="V54" s="46">
        <v>0</v>
      </c>
      <c r="W54" s="46">
        <f>U54+V54</f>
        <v>2899</v>
      </c>
      <c r="X54" s="267">
        <f t="shared" si="0"/>
        <v>0.48316666666666669</v>
      </c>
      <c r="Y54" s="186">
        <v>1</v>
      </c>
      <c r="Z54" s="57" t="s">
        <v>1257</v>
      </c>
    </row>
    <row r="55" spans="1:26" ht="74.25" customHeight="1" x14ac:dyDescent="0.25">
      <c r="A55" s="216"/>
      <c r="B55" s="229"/>
      <c r="C55" s="227"/>
      <c r="D55" s="227"/>
      <c r="E55" s="227"/>
      <c r="F55" s="227"/>
      <c r="G55" s="51" t="s">
        <v>1110</v>
      </c>
      <c r="H55" s="51" t="s">
        <v>13</v>
      </c>
      <c r="I55" s="51" t="s">
        <v>1102</v>
      </c>
      <c r="J55" s="51" t="s">
        <v>575</v>
      </c>
      <c r="K55" s="51" t="s">
        <v>777</v>
      </c>
      <c r="L55" s="51" t="s">
        <v>759</v>
      </c>
      <c r="M55" s="51" t="s">
        <v>938</v>
      </c>
      <c r="N55" s="109" t="s">
        <v>1162</v>
      </c>
      <c r="O55" s="52">
        <v>1</v>
      </c>
      <c r="P55" s="52">
        <v>1</v>
      </c>
      <c r="Q55" s="227"/>
      <c r="R55" s="274"/>
      <c r="S55" s="259"/>
      <c r="T55" s="186"/>
      <c r="U55" s="46"/>
      <c r="V55" s="46"/>
      <c r="W55" s="46"/>
      <c r="X55" s="288"/>
      <c r="Y55" s="186"/>
      <c r="Z55" s="47"/>
    </row>
    <row r="56" spans="1:26" ht="72.75" customHeight="1" x14ac:dyDescent="0.25">
      <c r="A56" s="216"/>
      <c r="B56" s="229"/>
      <c r="C56" s="227"/>
      <c r="D56" s="227"/>
      <c r="E56" s="227"/>
      <c r="F56" s="227"/>
      <c r="G56" s="51" t="s">
        <v>383</v>
      </c>
      <c r="H56" s="51" t="s">
        <v>13</v>
      </c>
      <c r="I56" s="51" t="s">
        <v>146</v>
      </c>
      <c r="J56" s="51" t="s">
        <v>1111</v>
      </c>
      <c r="K56" s="51" t="s">
        <v>778</v>
      </c>
      <c r="L56" s="51" t="s">
        <v>779</v>
      </c>
      <c r="M56" s="51" t="s">
        <v>933</v>
      </c>
      <c r="N56" s="109" t="s">
        <v>1170</v>
      </c>
      <c r="O56" s="52">
        <v>1</v>
      </c>
      <c r="P56" s="52">
        <v>1</v>
      </c>
      <c r="Q56" s="227"/>
      <c r="R56" s="274"/>
      <c r="S56" s="259"/>
      <c r="T56" s="186"/>
      <c r="U56" s="46"/>
      <c r="V56" s="46"/>
      <c r="W56" s="46"/>
      <c r="X56" s="288"/>
      <c r="Y56" s="186"/>
      <c r="Z56" s="47"/>
    </row>
    <row r="57" spans="1:26" ht="200.25" customHeight="1" x14ac:dyDescent="0.25">
      <c r="A57" s="216"/>
      <c r="B57" s="229"/>
      <c r="C57" s="223"/>
      <c r="D57" s="223"/>
      <c r="E57" s="223"/>
      <c r="F57" s="223"/>
      <c r="G57" s="51" t="s">
        <v>147</v>
      </c>
      <c r="H57" s="51" t="s">
        <v>13</v>
      </c>
      <c r="I57" s="53">
        <v>67.900000000000006</v>
      </c>
      <c r="J57" s="51" t="s">
        <v>1099</v>
      </c>
      <c r="K57" s="51" t="s">
        <v>780</v>
      </c>
      <c r="L57" s="51" t="s">
        <v>781</v>
      </c>
      <c r="M57" s="51" t="s">
        <v>939</v>
      </c>
      <c r="N57" s="109" t="s">
        <v>1368</v>
      </c>
      <c r="O57" s="52">
        <v>1</v>
      </c>
      <c r="P57" s="52">
        <v>0</v>
      </c>
      <c r="Q57" s="223"/>
      <c r="R57" s="271"/>
      <c r="S57" s="260"/>
      <c r="T57" s="58"/>
      <c r="U57" s="59"/>
      <c r="V57" s="59"/>
      <c r="W57" s="59"/>
      <c r="X57" s="268"/>
      <c r="Y57" s="58"/>
      <c r="Z57" s="60"/>
    </row>
    <row r="58" spans="1:26" ht="237.75" customHeight="1" x14ac:dyDescent="0.25">
      <c r="A58" s="216"/>
      <c r="B58" s="229"/>
      <c r="C58" s="222" t="s">
        <v>456</v>
      </c>
      <c r="D58" s="222" t="s">
        <v>78</v>
      </c>
      <c r="E58" s="222" t="s">
        <v>334</v>
      </c>
      <c r="F58" s="222" t="s">
        <v>463</v>
      </c>
      <c r="G58" s="51" t="s">
        <v>360</v>
      </c>
      <c r="H58" s="51" t="s">
        <v>150</v>
      </c>
      <c r="I58" s="51" t="s">
        <v>151</v>
      </c>
      <c r="J58" s="51" t="s">
        <v>1112</v>
      </c>
      <c r="K58" s="51" t="s">
        <v>782</v>
      </c>
      <c r="L58" s="51" t="s">
        <v>783</v>
      </c>
      <c r="M58" s="51" t="s">
        <v>942</v>
      </c>
      <c r="N58" s="109" t="s">
        <v>1292</v>
      </c>
      <c r="O58" s="52">
        <v>0</v>
      </c>
      <c r="P58" s="52">
        <v>0</v>
      </c>
      <c r="Q58" s="222" t="s">
        <v>1063</v>
      </c>
      <c r="R58" s="270">
        <v>534361</v>
      </c>
      <c r="S58" s="258">
        <v>209116</v>
      </c>
      <c r="T58" s="186">
        <v>68537</v>
      </c>
      <c r="U58" s="179">
        <v>35077.81</v>
      </c>
      <c r="V58" s="47">
        <v>33460</v>
      </c>
      <c r="W58" s="46">
        <f>U58+V58</f>
        <v>68537.81</v>
      </c>
      <c r="X58" s="267">
        <f t="shared" si="0"/>
        <v>1.0000118184338387</v>
      </c>
      <c r="Y58" s="186">
        <v>1</v>
      </c>
      <c r="Z58" s="239" t="s">
        <v>1258</v>
      </c>
    </row>
    <row r="59" spans="1:26" ht="72.75" customHeight="1" x14ac:dyDescent="0.25">
      <c r="A59" s="216"/>
      <c r="B59" s="229"/>
      <c r="C59" s="227"/>
      <c r="D59" s="227"/>
      <c r="E59" s="227"/>
      <c r="F59" s="227"/>
      <c r="G59" s="51" t="s">
        <v>335</v>
      </c>
      <c r="H59" s="51" t="s">
        <v>13</v>
      </c>
      <c r="I59" s="51" t="s">
        <v>149</v>
      </c>
      <c r="J59" s="51" t="s">
        <v>1113</v>
      </c>
      <c r="K59" s="51" t="s">
        <v>784</v>
      </c>
      <c r="L59" s="51" t="s">
        <v>785</v>
      </c>
      <c r="M59" s="51" t="s">
        <v>943</v>
      </c>
      <c r="N59" s="51" t="s">
        <v>1213</v>
      </c>
      <c r="O59" s="52">
        <v>1</v>
      </c>
      <c r="P59" s="52">
        <v>1</v>
      </c>
      <c r="Q59" s="227"/>
      <c r="R59" s="274"/>
      <c r="S59" s="259"/>
      <c r="T59" s="186"/>
      <c r="U59" s="46"/>
      <c r="V59" s="46"/>
      <c r="W59" s="46"/>
      <c r="X59" s="288"/>
      <c r="Y59" s="186"/>
      <c r="Z59" s="266"/>
    </row>
    <row r="60" spans="1:26" ht="67.5" customHeight="1" x14ac:dyDescent="0.25">
      <c r="A60" s="216"/>
      <c r="B60" s="229"/>
      <c r="C60" s="223"/>
      <c r="D60" s="223"/>
      <c r="E60" s="223"/>
      <c r="F60" s="223"/>
      <c r="G60" s="51" t="s">
        <v>153</v>
      </c>
      <c r="H60" s="51" t="s">
        <v>13</v>
      </c>
      <c r="I60" s="51" t="s">
        <v>152</v>
      </c>
      <c r="J60" s="51" t="s">
        <v>1114</v>
      </c>
      <c r="K60" s="51" t="s">
        <v>786</v>
      </c>
      <c r="L60" s="51" t="s">
        <v>787</v>
      </c>
      <c r="M60" s="51" t="s">
        <v>944</v>
      </c>
      <c r="N60" s="109" t="s">
        <v>1210</v>
      </c>
      <c r="O60" s="52">
        <v>1</v>
      </c>
      <c r="P60" s="52">
        <v>1</v>
      </c>
      <c r="Q60" s="223"/>
      <c r="R60" s="271"/>
      <c r="S60" s="260"/>
      <c r="T60" s="191"/>
      <c r="U60" s="46"/>
      <c r="V60" s="46"/>
      <c r="W60" s="46"/>
      <c r="X60" s="268"/>
      <c r="Y60" s="186"/>
      <c r="Z60" s="265"/>
    </row>
    <row r="61" spans="1:26" ht="70.5" customHeight="1" x14ac:dyDescent="0.25">
      <c r="A61" s="216"/>
      <c r="B61" s="229"/>
      <c r="C61" s="222" t="s">
        <v>22</v>
      </c>
      <c r="D61" s="222" t="s">
        <v>63</v>
      </c>
      <c r="E61" s="222" t="s">
        <v>384</v>
      </c>
      <c r="F61" s="222" t="s">
        <v>464</v>
      </c>
      <c r="G61" s="51" t="s">
        <v>465</v>
      </c>
      <c r="H61" s="51" t="s">
        <v>155</v>
      </c>
      <c r="I61" s="51" t="s">
        <v>336</v>
      </c>
      <c r="J61" s="51" t="s">
        <v>628</v>
      </c>
      <c r="K61" s="51" t="s">
        <v>788</v>
      </c>
      <c r="L61" s="51" t="s">
        <v>941</v>
      </c>
      <c r="M61" s="51" t="s">
        <v>907</v>
      </c>
      <c r="N61" s="109" t="s">
        <v>1172</v>
      </c>
      <c r="O61" s="52">
        <v>0</v>
      </c>
      <c r="P61" s="52">
        <v>0</v>
      </c>
      <c r="Q61" s="222" t="s">
        <v>319</v>
      </c>
      <c r="R61" s="270">
        <v>342785</v>
      </c>
      <c r="S61" s="258">
        <v>168047</v>
      </c>
      <c r="T61" s="188">
        <v>64198</v>
      </c>
      <c r="U61" s="261">
        <v>62363</v>
      </c>
      <c r="V61" s="42">
        <v>1800</v>
      </c>
      <c r="W61" s="42">
        <f>U61+V61</f>
        <v>64163</v>
      </c>
      <c r="X61" s="267">
        <f t="shared" si="0"/>
        <v>0.99945481167637618</v>
      </c>
      <c r="Y61" s="239">
        <v>1</v>
      </c>
      <c r="Z61" s="239" t="s">
        <v>1259</v>
      </c>
    </row>
    <row r="62" spans="1:26" ht="78" customHeight="1" x14ac:dyDescent="0.25">
      <c r="A62" s="216"/>
      <c r="B62" s="229"/>
      <c r="C62" s="223"/>
      <c r="D62" s="223"/>
      <c r="E62" s="223"/>
      <c r="F62" s="223"/>
      <c r="G62" s="51" t="s">
        <v>154</v>
      </c>
      <c r="H62" s="51" t="s">
        <v>13</v>
      </c>
      <c r="I62" s="51" t="s">
        <v>156</v>
      </c>
      <c r="J62" s="51" t="s">
        <v>605</v>
      </c>
      <c r="K62" s="51" t="s">
        <v>789</v>
      </c>
      <c r="L62" s="51" t="s">
        <v>790</v>
      </c>
      <c r="M62" s="51" t="s">
        <v>950</v>
      </c>
      <c r="N62" s="109" t="s">
        <v>1173</v>
      </c>
      <c r="O62" s="52">
        <v>0</v>
      </c>
      <c r="P62" s="52">
        <v>0</v>
      </c>
      <c r="Q62" s="223"/>
      <c r="R62" s="271"/>
      <c r="S62" s="260"/>
      <c r="T62" s="191"/>
      <c r="U62" s="262"/>
      <c r="V62" s="119"/>
      <c r="W62" s="119"/>
      <c r="X62" s="268"/>
      <c r="Y62" s="263"/>
      <c r="Z62" s="262"/>
    </row>
    <row r="63" spans="1:26" ht="104.25" customHeight="1" x14ac:dyDescent="0.25">
      <c r="A63" s="216"/>
      <c r="B63" s="229"/>
      <c r="C63" s="222" t="s">
        <v>23</v>
      </c>
      <c r="D63" s="222" t="s">
        <v>64</v>
      </c>
      <c r="E63" s="222" t="s">
        <v>396</v>
      </c>
      <c r="F63" s="222" t="s">
        <v>339</v>
      </c>
      <c r="G63" s="51" t="s">
        <v>157</v>
      </c>
      <c r="H63" s="51" t="s">
        <v>158</v>
      </c>
      <c r="I63" s="51" t="s">
        <v>337</v>
      </c>
      <c r="J63" s="51" t="s">
        <v>1115</v>
      </c>
      <c r="K63" s="51" t="s">
        <v>791</v>
      </c>
      <c r="L63" s="51" t="s">
        <v>792</v>
      </c>
      <c r="M63" s="51" t="s">
        <v>952</v>
      </c>
      <c r="N63" s="109" t="s">
        <v>1174</v>
      </c>
      <c r="O63" s="52">
        <v>1</v>
      </c>
      <c r="P63" s="52">
        <v>1</v>
      </c>
      <c r="Q63" s="222" t="s">
        <v>573</v>
      </c>
      <c r="R63" s="270">
        <v>153305.49</v>
      </c>
      <c r="S63" s="258">
        <v>72000</v>
      </c>
      <c r="T63" s="183">
        <v>24000</v>
      </c>
      <c r="U63" s="261">
        <v>3660</v>
      </c>
      <c r="V63" s="42">
        <v>21000</v>
      </c>
      <c r="W63" s="42">
        <f>U63+V63</f>
        <v>24660</v>
      </c>
      <c r="X63" s="267">
        <f t="shared" si="0"/>
        <v>1.0275000000000001</v>
      </c>
      <c r="Y63" s="261">
        <v>1</v>
      </c>
      <c r="Z63" s="239" t="s">
        <v>1260</v>
      </c>
    </row>
    <row r="64" spans="1:26" ht="66" customHeight="1" x14ac:dyDescent="0.25">
      <c r="A64" s="216"/>
      <c r="B64" s="229"/>
      <c r="C64" s="227"/>
      <c r="D64" s="227"/>
      <c r="E64" s="227"/>
      <c r="F64" s="227"/>
      <c r="G64" s="51" t="s">
        <v>398</v>
      </c>
      <c r="H64" s="51" t="s">
        <v>18</v>
      </c>
      <c r="I64" s="51" t="s">
        <v>329</v>
      </c>
      <c r="J64" s="51" t="s">
        <v>529</v>
      </c>
      <c r="K64" s="51" t="s">
        <v>793</v>
      </c>
      <c r="L64" s="51" t="s">
        <v>794</v>
      </c>
      <c r="M64" s="51" t="s">
        <v>940</v>
      </c>
      <c r="N64" s="109" t="s">
        <v>1175</v>
      </c>
      <c r="O64" s="52">
        <v>1</v>
      </c>
      <c r="P64" s="52">
        <v>0</v>
      </c>
      <c r="Q64" s="227"/>
      <c r="R64" s="274"/>
      <c r="S64" s="259"/>
      <c r="T64" s="184"/>
      <c r="U64" s="287"/>
      <c r="V64" s="120"/>
      <c r="W64" s="120"/>
      <c r="X64" s="288"/>
      <c r="Y64" s="287"/>
      <c r="Z64" s="266"/>
    </row>
    <row r="65" spans="1:26" ht="87.75" customHeight="1" x14ac:dyDescent="0.25">
      <c r="A65" s="216"/>
      <c r="B65" s="229"/>
      <c r="C65" s="227"/>
      <c r="D65" s="227"/>
      <c r="E65" s="227"/>
      <c r="F65" s="227"/>
      <c r="G65" s="51" t="s">
        <v>536</v>
      </c>
      <c r="H65" s="51" t="s">
        <v>13</v>
      </c>
      <c r="I65" s="53" t="s">
        <v>537</v>
      </c>
      <c r="J65" s="51" t="s">
        <v>538</v>
      </c>
      <c r="K65" s="51" t="s">
        <v>793</v>
      </c>
      <c r="L65" s="51" t="s">
        <v>792</v>
      </c>
      <c r="M65" s="51" t="s">
        <v>952</v>
      </c>
      <c r="N65" s="109" t="s">
        <v>1174</v>
      </c>
      <c r="O65" s="52">
        <v>1</v>
      </c>
      <c r="P65" s="52">
        <v>0</v>
      </c>
      <c r="Q65" s="227"/>
      <c r="R65" s="274"/>
      <c r="S65" s="259"/>
      <c r="T65" s="184"/>
      <c r="U65" s="46"/>
      <c r="V65" s="46"/>
      <c r="W65" s="46"/>
      <c r="X65" s="288"/>
      <c r="Y65" s="186"/>
      <c r="Z65" s="266"/>
    </row>
    <row r="66" spans="1:26" ht="69" customHeight="1" x14ac:dyDescent="0.25">
      <c r="A66" s="216"/>
      <c r="B66" s="229"/>
      <c r="C66" s="227"/>
      <c r="D66" s="227"/>
      <c r="E66" s="227"/>
      <c r="F66" s="227"/>
      <c r="G66" s="51" t="s">
        <v>397</v>
      </c>
      <c r="H66" s="51" t="s">
        <v>18</v>
      </c>
      <c r="I66" s="53" t="s">
        <v>593</v>
      </c>
      <c r="J66" s="51" t="s">
        <v>592</v>
      </c>
      <c r="K66" s="51" t="s">
        <v>795</v>
      </c>
      <c r="L66" s="51" t="s">
        <v>781</v>
      </c>
      <c r="M66" s="51" t="s">
        <v>885</v>
      </c>
      <c r="N66" s="109" t="s">
        <v>1176</v>
      </c>
      <c r="O66" s="52">
        <v>1</v>
      </c>
      <c r="P66" s="52">
        <v>1</v>
      </c>
      <c r="Q66" s="227"/>
      <c r="R66" s="274"/>
      <c r="S66" s="259"/>
      <c r="T66" s="184"/>
      <c r="U66" s="46"/>
      <c r="V66" s="46"/>
      <c r="W66" s="46"/>
      <c r="X66" s="288"/>
      <c r="Y66" s="186"/>
      <c r="Z66" s="266"/>
    </row>
    <row r="67" spans="1:26" ht="54" customHeight="1" x14ac:dyDescent="0.25">
      <c r="A67" s="216"/>
      <c r="B67" s="229"/>
      <c r="C67" s="227"/>
      <c r="D67" s="227"/>
      <c r="E67" s="227"/>
      <c r="F67" s="227"/>
      <c r="G67" s="51" t="s">
        <v>399</v>
      </c>
      <c r="H67" s="51" t="s">
        <v>18</v>
      </c>
      <c r="I67" s="53" t="s">
        <v>591</v>
      </c>
      <c r="J67" s="51" t="s">
        <v>161</v>
      </c>
      <c r="K67" s="51" t="s">
        <v>796</v>
      </c>
      <c r="L67" s="51" t="s">
        <v>797</v>
      </c>
      <c r="M67" s="51" t="s">
        <v>945</v>
      </c>
      <c r="N67" s="109" t="s">
        <v>1369</v>
      </c>
      <c r="O67" s="52">
        <v>0</v>
      </c>
      <c r="P67" s="52">
        <v>1</v>
      </c>
      <c r="Q67" s="227"/>
      <c r="R67" s="274"/>
      <c r="S67" s="259"/>
      <c r="T67" s="184"/>
      <c r="U67" s="46"/>
      <c r="V67" s="46"/>
      <c r="W67" s="46"/>
      <c r="X67" s="288"/>
      <c r="Y67" s="186"/>
      <c r="Z67" s="266"/>
    </row>
    <row r="68" spans="1:26" ht="53.25" customHeight="1" x14ac:dyDescent="0.25">
      <c r="A68" s="216"/>
      <c r="B68" s="229"/>
      <c r="C68" s="227"/>
      <c r="D68" s="227"/>
      <c r="E68" s="227"/>
      <c r="F68" s="227"/>
      <c r="G68" s="51" t="s">
        <v>400</v>
      </c>
      <c r="H68" s="51" t="s">
        <v>18</v>
      </c>
      <c r="I68" s="53" t="s">
        <v>492</v>
      </c>
      <c r="J68" s="51" t="s">
        <v>538</v>
      </c>
      <c r="K68" s="51" t="s">
        <v>798</v>
      </c>
      <c r="L68" s="51" t="s">
        <v>843</v>
      </c>
      <c r="M68" s="51" t="s">
        <v>946</v>
      </c>
      <c r="N68" s="109" t="s">
        <v>1176</v>
      </c>
      <c r="O68" s="52">
        <v>1</v>
      </c>
      <c r="P68" s="52">
        <v>0</v>
      </c>
      <c r="Q68" s="227"/>
      <c r="R68" s="274"/>
      <c r="S68" s="259"/>
      <c r="T68" s="184"/>
      <c r="U68" s="46"/>
      <c r="V68" s="46"/>
      <c r="W68" s="46"/>
      <c r="X68" s="288"/>
      <c r="Y68" s="186"/>
      <c r="Z68" s="266"/>
    </row>
    <row r="69" spans="1:26" ht="53.25" customHeight="1" x14ac:dyDescent="0.25">
      <c r="A69" s="216"/>
      <c r="B69" s="229"/>
      <c r="C69" s="223"/>
      <c r="D69" s="223"/>
      <c r="E69" s="223"/>
      <c r="F69" s="223"/>
      <c r="G69" s="51" t="s">
        <v>395</v>
      </c>
      <c r="H69" s="51" t="s">
        <v>18</v>
      </c>
      <c r="I69" s="53" t="s">
        <v>312</v>
      </c>
      <c r="J69" s="51" t="s">
        <v>590</v>
      </c>
      <c r="K69" s="51" t="s">
        <v>795</v>
      </c>
      <c r="L69" s="51" t="s">
        <v>800</v>
      </c>
      <c r="M69" s="51" t="s">
        <v>947</v>
      </c>
      <c r="N69" s="109" t="s">
        <v>1217</v>
      </c>
      <c r="O69" s="52">
        <v>0</v>
      </c>
      <c r="P69" s="52">
        <v>0</v>
      </c>
      <c r="Q69" s="223"/>
      <c r="R69" s="271"/>
      <c r="S69" s="260"/>
      <c r="T69" s="185"/>
      <c r="U69" s="48"/>
      <c r="V69" s="48"/>
      <c r="W69" s="48"/>
      <c r="X69" s="268"/>
      <c r="Y69" s="191"/>
      <c r="Z69" s="265"/>
    </row>
    <row r="70" spans="1:26" ht="68.25" customHeight="1" x14ac:dyDescent="0.25">
      <c r="A70" s="216"/>
      <c r="B70" s="229"/>
      <c r="C70" s="222" t="s">
        <v>24</v>
      </c>
      <c r="D70" s="222" t="s">
        <v>65</v>
      </c>
      <c r="E70" s="222" t="s">
        <v>162</v>
      </c>
      <c r="F70" s="222" t="s">
        <v>163</v>
      </c>
      <c r="G70" s="51" t="s">
        <v>385</v>
      </c>
      <c r="H70" s="51" t="s">
        <v>160</v>
      </c>
      <c r="I70" s="61" t="s">
        <v>340</v>
      </c>
      <c r="J70" s="51" t="s">
        <v>341</v>
      </c>
      <c r="K70" s="61" t="s">
        <v>788</v>
      </c>
      <c r="L70" s="61" t="s">
        <v>941</v>
      </c>
      <c r="M70" s="61" t="s">
        <v>907</v>
      </c>
      <c r="N70" s="109" t="s">
        <v>1172</v>
      </c>
      <c r="O70" s="52">
        <v>0</v>
      </c>
      <c r="P70" s="52">
        <v>0</v>
      </c>
      <c r="Q70" s="222" t="s">
        <v>318</v>
      </c>
      <c r="R70" s="270">
        <v>50300</v>
      </c>
      <c r="S70" s="258">
        <v>19800</v>
      </c>
      <c r="T70" s="183">
        <v>10000</v>
      </c>
      <c r="U70" s="42">
        <v>0</v>
      </c>
      <c r="V70" s="42">
        <v>10000</v>
      </c>
      <c r="W70" s="42">
        <f>U70+V70</f>
        <v>10000</v>
      </c>
      <c r="X70" s="267">
        <f t="shared" ref="X70" si="1">W70/T70</f>
        <v>1</v>
      </c>
      <c r="Y70" s="179">
        <v>1</v>
      </c>
      <c r="Z70" s="239" t="s">
        <v>1261</v>
      </c>
    </row>
    <row r="71" spans="1:26" ht="52.5" customHeight="1" x14ac:dyDescent="0.25">
      <c r="A71" s="216"/>
      <c r="B71" s="229"/>
      <c r="C71" s="223"/>
      <c r="D71" s="223"/>
      <c r="E71" s="223"/>
      <c r="F71" s="223"/>
      <c r="G71" s="51" t="s">
        <v>159</v>
      </c>
      <c r="H71" s="51" t="s">
        <v>18</v>
      </c>
      <c r="I71" s="52" t="s">
        <v>260</v>
      </c>
      <c r="J71" s="51" t="s">
        <v>161</v>
      </c>
      <c r="K71" s="61" t="s">
        <v>799</v>
      </c>
      <c r="L71" s="61" t="s">
        <v>801</v>
      </c>
      <c r="M71" s="61" t="s">
        <v>948</v>
      </c>
      <c r="N71" s="61" t="s">
        <v>1214</v>
      </c>
      <c r="O71" s="52">
        <v>0</v>
      </c>
      <c r="P71" s="52">
        <v>1</v>
      </c>
      <c r="Q71" s="223"/>
      <c r="R71" s="271"/>
      <c r="S71" s="260"/>
      <c r="T71" s="185"/>
      <c r="U71" s="48"/>
      <c r="V71" s="48"/>
      <c r="W71" s="48"/>
      <c r="X71" s="268"/>
      <c r="Y71" s="191"/>
      <c r="Z71" s="265"/>
    </row>
    <row r="72" spans="1:26" ht="135" customHeight="1" x14ac:dyDescent="0.25">
      <c r="A72" s="216"/>
      <c r="B72" s="229"/>
      <c r="C72" s="222" t="s">
        <v>25</v>
      </c>
      <c r="D72" s="222" t="s">
        <v>66</v>
      </c>
      <c r="E72" s="222" t="s">
        <v>79</v>
      </c>
      <c r="F72" s="222" t="s">
        <v>80</v>
      </c>
      <c r="G72" s="51" t="s">
        <v>164</v>
      </c>
      <c r="H72" s="51" t="s">
        <v>165</v>
      </c>
      <c r="I72" s="51" t="s">
        <v>342</v>
      </c>
      <c r="J72" s="51" t="s">
        <v>1116</v>
      </c>
      <c r="K72" s="51" t="s">
        <v>748</v>
      </c>
      <c r="L72" s="51" t="s">
        <v>1291</v>
      </c>
      <c r="M72" s="51" t="s">
        <v>1290</v>
      </c>
      <c r="N72" s="109" t="s">
        <v>1174</v>
      </c>
      <c r="O72" s="52">
        <v>1</v>
      </c>
      <c r="P72" s="52">
        <v>0</v>
      </c>
      <c r="Q72" s="222" t="s">
        <v>1063</v>
      </c>
      <c r="R72" s="270">
        <v>46240</v>
      </c>
      <c r="S72" s="258">
        <v>18000</v>
      </c>
      <c r="T72" s="183">
        <v>8000</v>
      </c>
      <c r="U72" s="42">
        <v>1905.75</v>
      </c>
      <c r="V72" s="42">
        <v>3000</v>
      </c>
      <c r="W72" s="42">
        <f>U72+V72</f>
        <v>4905.75</v>
      </c>
      <c r="X72" s="288">
        <f t="shared" ref="X72:X130" si="2">W72/T72</f>
        <v>0.61321875000000003</v>
      </c>
      <c r="Y72" s="179">
        <v>1</v>
      </c>
      <c r="Z72" s="62" t="s">
        <v>1262</v>
      </c>
    </row>
    <row r="73" spans="1:26" ht="92.25" customHeight="1" x14ac:dyDescent="0.25">
      <c r="A73" s="216"/>
      <c r="B73" s="229"/>
      <c r="C73" s="223"/>
      <c r="D73" s="223"/>
      <c r="E73" s="223"/>
      <c r="F73" s="223"/>
      <c r="G73" s="51" t="s">
        <v>335</v>
      </c>
      <c r="H73" s="51" t="s">
        <v>13</v>
      </c>
      <c r="I73" s="53" t="s">
        <v>1118</v>
      </c>
      <c r="J73" s="51" t="s">
        <v>1117</v>
      </c>
      <c r="K73" s="51" t="s">
        <v>799</v>
      </c>
      <c r="L73" s="51" t="s">
        <v>799</v>
      </c>
      <c r="M73" s="51" t="s">
        <v>799</v>
      </c>
      <c r="N73" s="109" t="s">
        <v>1215</v>
      </c>
      <c r="O73" s="52" t="s">
        <v>1270</v>
      </c>
      <c r="P73" s="52">
        <v>0</v>
      </c>
      <c r="Q73" s="223"/>
      <c r="R73" s="271"/>
      <c r="S73" s="260"/>
      <c r="T73" s="185"/>
      <c r="U73" s="48"/>
      <c r="V73" s="48"/>
      <c r="W73" s="48"/>
      <c r="X73" s="288"/>
      <c r="Y73" s="191"/>
      <c r="Z73" s="49"/>
    </row>
    <row r="74" spans="1:26" ht="92.25" customHeight="1" x14ac:dyDescent="0.25">
      <c r="A74" s="216"/>
      <c r="B74" s="229"/>
      <c r="C74" s="222" t="s">
        <v>26</v>
      </c>
      <c r="D74" s="222" t="s">
        <v>67</v>
      </c>
      <c r="E74" s="222" t="s">
        <v>629</v>
      </c>
      <c r="F74" s="222" t="s">
        <v>630</v>
      </c>
      <c r="G74" s="51" t="s">
        <v>345</v>
      </c>
      <c r="H74" s="51" t="s">
        <v>168</v>
      </c>
      <c r="I74" s="51" t="s">
        <v>343</v>
      </c>
      <c r="J74" s="51" t="s">
        <v>344</v>
      </c>
      <c r="K74" s="51" t="s">
        <v>802</v>
      </c>
      <c r="L74" s="51" t="s">
        <v>957</v>
      </c>
      <c r="M74" s="51" t="s">
        <v>905</v>
      </c>
      <c r="N74" s="109" t="s">
        <v>1177</v>
      </c>
      <c r="O74" s="52">
        <v>1</v>
      </c>
      <c r="P74" s="52">
        <v>0</v>
      </c>
      <c r="Q74" s="222" t="s">
        <v>515</v>
      </c>
      <c r="R74" s="270">
        <v>32700</v>
      </c>
      <c r="S74" s="258">
        <v>23990</v>
      </c>
      <c r="T74" s="184">
        <v>23990</v>
      </c>
      <c r="U74" s="46">
        <v>0</v>
      </c>
      <c r="V74" s="46">
        <v>0</v>
      </c>
      <c r="W74" s="46">
        <f>U74+V74</f>
        <v>0</v>
      </c>
      <c r="X74" s="267">
        <f t="shared" si="2"/>
        <v>0</v>
      </c>
      <c r="Y74" s="186">
        <v>0</v>
      </c>
      <c r="Z74" s="239" t="s">
        <v>1263</v>
      </c>
    </row>
    <row r="75" spans="1:26" ht="69" customHeight="1" x14ac:dyDescent="0.25">
      <c r="A75" s="216"/>
      <c r="B75" s="229"/>
      <c r="C75" s="227"/>
      <c r="D75" s="227"/>
      <c r="E75" s="227"/>
      <c r="F75" s="227"/>
      <c r="G75" s="51" t="s">
        <v>346</v>
      </c>
      <c r="H75" s="51" t="s">
        <v>13</v>
      </c>
      <c r="I75" s="51" t="s">
        <v>166</v>
      </c>
      <c r="J75" s="51" t="s">
        <v>297</v>
      </c>
      <c r="K75" s="51" t="s">
        <v>746</v>
      </c>
      <c r="L75" s="51" t="s">
        <v>747</v>
      </c>
      <c r="M75" s="51" t="s">
        <v>949</v>
      </c>
      <c r="N75" s="109" t="s">
        <v>1178</v>
      </c>
      <c r="O75" s="52">
        <v>1</v>
      </c>
      <c r="P75" s="52">
        <v>1</v>
      </c>
      <c r="Q75" s="227"/>
      <c r="R75" s="274"/>
      <c r="S75" s="259"/>
      <c r="T75" s="184"/>
      <c r="U75" s="46"/>
      <c r="V75" s="46"/>
      <c r="W75" s="46"/>
      <c r="X75" s="288"/>
      <c r="Y75" s="186"/>
      <c r="Z75" s="266"/>
    </row>
    <row r="76" spans="1:26" ht="56.25" customHeight="1" x14ac:dyDescent="0.25">
      <c r="A76" s="216"/>
      <c r="B76" s="229"/>
      <c r="C76" s="227"/>
      <c r="D76" s="227"/>
      <c r="E76" s="227"/>
      <c r="F76" s="227"/>
      <c r="G76" s="51" t="s">
        <v>347</v>
      </c>
      <c r="H76" s="51" t="s">
        <v>13</v>
      </c>
      <c r="I76" s="51" t="s">
        <v>128</v>
      </c>
      <c r="J76" s="51" t="s">
        <v>298</v>
      </c>
      <c r="K76" s="51" t="s">
        <v>749</v>
      </c>
      <c r="L76" s="51" t="s">
        <v>803</v>
      </c>
      <c r="M76" s="51" t="s">
        <v>931</v>
      </c>
      <c r="N76" s="109" t="s">
        <v>1163</v>
      </c>
      <c r="O76" s="52">
        <v>1</v>
      </c>
      <c r="P76" s="52">
        <v>0</v>
      </c>
      <c r="Q76" s="227"/>
      <c r="R76" s="274"/>
      <c r="S76" s="259"/>
      <c r="T76" s="184"/>
      <c r="U76" s="46"/>
      <c r="V76" s="46"/>
      <c r="W76" s="46"/>
      <c r="X76" s="288"/>
      <c r="Y76" s="186"/>
      <c r="Z76" s="266"/>
    </row>
    <row r="77" spans="1:26" ht="69" customHeight="1" x14ac:dyDescent="0.25">
      <c r="A77" s="216"/>
      <c r="B77" s="229"/>
      <c r="C77" s="227"/>
      <c r="D77" s="227"/>
      <c r="E77" s="227"/>
      <c r="F77" s="227"/>
      <c r="G77" s="51" t="s">
        <v>167</v>
      </c>
      <c r="H77" s="51" t="s">
        <v>13</v>
      </c>
      <c r="I77" s="53" t="s">
        <v>260</v>
      </c>
      <c r="J77" s="51" t="s">
        <v>351</v>
      </c>
      <c r="K77" s="51" t="s">
        <v>804</v>
      </c>
      <c r="L77" s="51" t="s">
        <v>781</v>
      </c>
      <c r="M77" s="51" t="s">
        <v>939</v>
      </c>
      <c r="N77" s="109" t="s">
        <v>1370</v>
      </c>
      <c r="O77" s="52">
        <v>1</v>
      </c>
      <c r="P77" s="52" t="s">
        <v>909</v>
      </c>
      <c r="Q77" s="227"/>
      <c r="R77" s="274"/>
      <c r="S77" s="259"/>
      <c r="T77" s="184"/>
      <c r="U77" s="46"/>
      <c r="V77" s="46"/>
      <c r="W77" s="46"/>
      <c r="X77" s="288"/>
      <c r="Y77" s="186"/>
      <c r="Z77" s="266"/>
    </row>
    <row r="78" spans="1:26" ht="63.75" customHeight="1" x14ac:dyDescent="0.25">
      <c r="A78" s="216"/>
      <c r="B78" s="229"/>
      <c r="C78" s="223"/>
      <c r="D78" s="223"/>
      <c r="E78" s="223"/>
      <c r="F78" s="223"/>
      <c r="G78" s="51" t="s">
        <v>386</v>
      </c>
      <c r="H78" s="51" t="s">
        <v>13</v>
      </c>
      <c r="I78" s="53" t="s">
        <v>169</v>
      </c>
      <c r="J78" s="51" t="s">
        <v>170</v>
      </c>
      <c r="K78" s="51" t="s">
        <v>805</v>
      </c>
      <c r="L78" s="51" t="s">
        <v>806</v>
      </c>
      <c r="M78" s="51" t="s">
        <v>951</v>
      </c>
      <c r="N78" s="109" t="s">
        <v>1237</v>
      </c>
      <c r="O78" s="52">
        <v>1</v>
      </c>
      <c r="P78" s="52">
        <v>1</v>
      </c>
      <c r="Q78" s="223"/>
      <c r="R78" s="271"/>
      <c r="S78" s="260"/>
      <c r="T78" s="185"/>
      <c r="U78" s="48"/>
      <c r="V78" s="48"/>
      <c r="W78" s="48"/>
      <c r="X78" s="268"/>
      <c r="Y78" s="191"/>
      <c r="Z78" s="265"/>
    </row>
    <row r="79" spans="1:26" ht="83.25" customHeight="1" x14ac:dyDescent="0.25">
      <c r="A79" s="216"/>
      <c r="B79" s="229"/>
      <c r="C79" s="51" t="s">
        <v>43</v>
      </c>
      <c r="D79" s="51" t="s">
        <v>81</v>
      </c>
      <c r="E79" s="51" t="s">
        <v>54</v>
      </c>
      <c r="F79" s="51" t="s">
        <v>82</v>
      </c>
      <c r="G79" s="51" t="s">
        <v>387</v>
      </c>
      <c r="H79" s="51" t="s">
        <v>18</v>
      </c>
      <c r="I79" s="51" t="s">
        <v>348</v>
      </c>
      <c r="J79" s="51" t="s">
        <v>338</v>
      </c>
      <c r="K79" s="51" t="str">
        <f>K56</f>
        <v>76,7 (2016 m. rugsėjis)</v>
      </c>
      <c r="L79" s="51" t="s">
        <v>792</v>
      </c>
      <c r="M79" s="51" t="s">
        <v>953</v>
      </c>
      <c r="N79" s="109" t="s">
        <v>1171</v>
      </c>
      <c r="O79" s="52">
        <v>1</v>
      </c>
      <c r="P79" s="52">
        <v>0</v>
      </c>
      <c r="Q79" s="51" t="s">
        <v>318</v>
      </c>
      <c r="R79" s="56">
        <v>40000</v>
      </c>
      <c r="S79" s="133">
        <v>20192</v>
      </c>
      <c r="T79" s="134">
        <v>10000</v>
      </c>
      <c r="U79" s="130">
        <v>0</v>
      </c>
      <c r="V79" s="65">
        <v>10000</v>
      </c>
      <c r="W79" s="63">
        <f>U79+V79</f>
        <v>10000</v>
      </c>
      <c r="X79" s="139">
        <f t="shared" si="2"/>
        <v>1</v>
      </c>
      <c r="Y79" s="64">
        <v>1</v>
      </c>
      <c r="Z79" s="65" t="s">
        <v>1264</v>
      </c>
    </row>
    <row r="80" spans="1:26" ht="197.25" customHeight="1" x14ac:dyDescent="0.25">
      <c r="A80" s="216"/>
      <c r="B80" s="229"/>
      <c r="C80" s="222" t="s">
        <v>709</v>
      </c>
      <c r="D80" s="222" t="s">
        <v>322</v>
      </c>
      <c r="E80" s="222" t="s">
        <v>325</v>
      </c>
      <c r="F80" s="222" t="s">
        <v>9</v>
      </c>
      <c r="G80" s="51" t="s">
        <v>388</v>
      </c>
      <c r="H80" s="51" t="s">
        <v>18</v>
      </c>
      <c r="I80" s="51" t="s">
        <v>1119</v>
      </c>
      <c r="J80" s="51" t="s">
        <v>326</v>
      </c>
      <c r="K80" s="51" t="s">
        <v>954</v>
      </c>
      <c r="L80" s="51" t="s">
        <v>955</v>
      </c>
      <c r="M80" s="51" t="s">
        <v>956</v>
      </c>
      <c r="N80" s="109" t="s">
        <v>1371</v>
      </c>
      <c r="O80" s="52">
        <v>1</v>
      </c>
      <c r="P80" s="52">
        <v>1</v>
      </c>
      <c r="Q80" s="222" t="s">
        <v>318</v>
      </c>
      <c r="R80" s="270">
        <v>1118754</v>
      </c>
      <c r="S80" s="281">
        <v>798934</v>
      </c>
      <c r="T80" s="181">
        <v>798934</v>
      </c>
      <c r="U80" s="46">
        <v>0</v>
      </c>
      <c r="V80" s="46">
        <v>0</v>
      </c>
      <c r="W80" s="46">
        <f>U80+V80</f>
        <v>0</v>
      </c>
      <c r="X80" s="267">
        <f t="shared" si="2"/>
        <v>0</v>
      </c>
      <c r="Y80" s="186">
        <v>0</v>
      </c>
      <c r="Z80" s="239" t="s">
        <v>1265</v>
      </c>
    </row>
    <row r="81" spans="1:26" ht="164.25" customHeight="1" x14ac:dyDescent="0.25">
      <c r="A81" s="217"/>
      <c r="B81" s="230"/>
      <c r="C81" s="223"/>
      <c r="D81" s="275"/>
      <c r="E81" s="275"/>
      <c r="F81" s="275"/>
      <c r="G81" s="51" t="s">
        <v>389</v>
      </c>
      <c r="H81" s="51" t="s">
        <v>119</v>
      </c>
      <c r="I81" s="51" t="s">
        <v>323</v>
      </c>
      <c r="J81" s="51" t="s">
        <v>324</v>
      </c>
      <c r="K81" s="53">
        <v>0</v>
      </c>
      <c r="L81" s="53">
        <v>0</v>
      </c>
      <c r="M81" s="53">
        <v>5</v>
      </c>
      <c r="N81" s="111" t="s">
        <v>1266</v>
      </c>
      <c r="O81" s="52">
        <v>1</v>
      </c>
      <c r="P81" s="52">
        <v>0</v>
      </c>
      <c r="Q81" s="275"/>
      <c r="R81" s="275"/>
      <c r="S81" s="282"/>
      <c r="T81" s="185"/>
      <c r="U81" s="48"/>
      <c r="V81" s="48"/>
      <c r="W81" s="48"/>
      <c r="X81" s="268"/>
      <c r="Y81" s="191"/>
      <c r="Z81" s="265"/>
    </row>
    <row r="82" spans="1:26" s="8" customFormat="1" ht="147.75" customHeight="1" x14ac:dyDescent="0.25">
      <c r="A82" s="224" t="s">
        <v>27</v>
      </c>
      <c r="B82" s="222" t="s">
        <v>703</v>
      </c>
      <c r="C82" s="222" t="s">
        <v>1008</v>
      </c>
      <c r="D82" s="222" t="s">
        <v>261</v>
      </c>
      <c r="E82" s="222" t="s">
        <v>631</v>
      </c>
      <c r="F82" s="222" t="s">
        <v>632</v>
      </c>
      <c r="G82" s="51" t="s">
        <v>171</v>
      </c>
      <c r="H82" s="51" t="s">
        <v>173</v>
      </c>
      <c r="I82" s="51" t="s">
        <v>174</v>
      </c>
      <c r="J82" s="51" t="s">
        <v>633</v>
      </c>
      <c r="K82" s="53">
        <v>93</v>
      </c>
      <c r="L82" s="53">
        <v>90</v>
      </c>
      <c r="M82" s="53">
        <v>87</v>
      </c>
      <c r="N82" s="53" t="s">
        <v>1287</v>
      </c>
      <c r="O82" s="52">
        <v>1</v>
      </c>
      <c r="P82" s="52">
        <v>0</v>
      </c>
      <c r="Q82" s="222" t="s">
        <v>508</v>
      </c>
      <c r="R82" s="270">
        <v>581665</v>
      </c>
      <c r="S82" s="258">
        <v>194610</v>
      </c>
      <c r="T82" s="289">
        <v>66340</v>
      </c>
      <c r="U82" s="168">
        <v>56223.86</v>
      </c>
      <c r="V82" s="47">
        <v>3113.33</v>
      </c>
      <c r="W82" s="46">
        <f>U82+V82</f>
        <v>59337.19</v>
      </c>
      <c r="X82" s="267">
        <f t="shared" si="2"/>
        <v>0.89444060898402178</v>
      </c>
      <c r="Y82" s="186">
        <v>1</v>
      </c>
      <c r="Z82" s="239" t="s">
        <v>1293</v>
      </c>
    </row>
    <row r="83" spans="1:26" s="8" customFormat="1" ht="91.5" customHeight="1" x14ac:dyDescent="0.25">
      <c r="A83" s="225"/>
      <c r="B83" s="227"/>
      <c r="C83" s="227"/>
      <c r="D83" s="227"/>
      <c r="E83" s="227"/>
      <c r="F83" s="227"/>
      <c r="G83" s="51" t="s">
        <v>634</v>
      </c>
      <c r="H83" s="51" t="s">
        <v>18</v>
      </c>
      <c r="I83" s="51" t="s">
        <v>698</v>
      </c>
      <c r="J83" s="51" t="s">
        <v>587</v>
      </c>
      <c r="K83" s="51" t="s">
        <v>807</v>
      </c>
      <c r="L83" s="51" t="s">
        <v>808</v>
      </c>
      <c r="M83" s="51" t="s">
        <v>958</v>
      </c>
      <c r="N83" s="53" t="s">
        <v>1288</v>
      </c>
      <c r="O83" s="52">
        <v>1</v>
      </c>
      <c r="P83" s="52">
        <v>1</v>
      </c>
      <c r="Q83" s="227"/>
      <c r="R83" s="274"/>
      <c r="S83" s="259"/>
      <c r="T83" s="290"/>
      <c r="U83" s="46"/>
      <c r="V83" s="46"/>
      <c r="W83" s="46"/>
      <c r="X83" s="288"/>
      <c r="Y83" s="186"/>
      <c r="Z83" s="266"/>
    </row>
    <row r="84" spans="1:26" s="8" customFormat="1" ht="87.75" customHeight="1" x14ac:dyDescent="0.25">
      <c r="A84" s="225"/>
      <c r="B84" s="227"/>
      <c r="C84" s="223"/>
      <c r="D84" s="223"/>
      <c r="E84" s="223"/>
      <c r="F84" s="223"/>
      <c r="G84" s="51" t="s">
        <v>172</v>
      </c>
      <c r="H84" s="51" t="s">
        <v>13</v>
      </c>
      <c r="I84" s="53" t="s">
        <v>485</v>
      </c>
      <c r="J84" s="53" t="s">
        <v>589</v>
      </c>
      <c r="K84" s="53">
        <v>68</v>
      </c>
      <c r="L84" s="53">
        <v>76</v>
      </c>
      <c r="M84" s="53">
        <v>75</v>
      </c>
      <c r="N84" s="53">
        <v>78</v>
      </c>
      <c r="O84" s="52">
        <v>1</v>
      </c>
      <c r="P84" s="52">
        <v>0</v>
      </c>
      <c r="Q84" s="223"/>
      <c r="R84" s="271"/>
      <c r="S84" s="260"/>
      <c r="T84" s="291"/>
      <c r="U84" s="48"/>
      <c r="V84" s="48"/>
      <c r="W84" s="48"/>
      <c r="X84" s="268"/>
      <c r="Y84" s="191"/>
      <c r="Z84" s="265"/>
    </row>
    <row r="85" spans="1:26" ht="87" customHeight="1" x14ac:dyDescent="0.25">
      <c r="A85" s="225"/>
      <c r="B85" s="227"/>
      <c r="C85" s="222" t="s">
        <v>24</v>
      </c>
      <c r="D85" s="222" t="s">
        <v>478</v>
      </c>
      <c r="E85" s="222" t="s">
        <v>477</v>
      </c>
      <c r="F85" s="222" t="s">
        <v>83</v>
      </c>
      <c r="G85" s="51" t="s">
        <v>1335</v>
      </c>
      <c r="H85" s="51" t="s">
        <v>178</v>
      </c>
      <c r="I85" s="61" t="s">
        <v>179</v>
      </c>
      <c r="J85" s="51" t="s">
        <v>401</v>
      </c>
      <c r="K85" s="41">
        <v>4000</v>
      </c>
      <c r="L85" s="41">
        <v>47000</v>
      </c>
      <c r="M85" s="41" t="s">
        <v>892</v>
      </c>
      <c r="N85" s="40" t="s">
        <v>1333</v>
      </c>
      <c r="O85" s="52">
        <v>1</v>
      </c>
      <c r="P85" s="52">
        <v>1</v>
      </c>
      <c r="Q85" s="222" t="s">
        <v>318</v>
      </c>
      <c r="R85" s="270">
        <v>123800</v>
      </c>
      <c r="S85" s="258">
        <v>50200</v>
      </c>
      <c r="T85" s="184">
        <v>25000</v>
      </c>
      <c r="U85" s="46">
        <v>0</v>
      </c>
      <c r="V85" s="46">
        <v>23444.1</v>
      </c>
      <c r="W85" s="46">
        <f>U85+V85</f>
        <v>23444.1</v>
      </c>
      <c r="X85" s="267">
        <f t="shared" si="2"/>
        <v>0.93776399999999993</v>
      </c>
      <c r="Y85" s="186">
        <v>1</v>
      </c>
      <c r="Z85" s="239" t="s">
        <v>1294</v>
      </c>
    </row>
    <row r="86" spans="1:26" ht="53.25" customHeight="1" x14ac:dyDescent="0.25">
      <c r="A86" s="225"/>
      <c r="B86" s="227"/>
      <c r="C86" s="227"/>
      <c r="D86" s="227"/>
      <c r="E86" s="227"/>
      <c r="F86" s="227"/>
      <c r="G86" s="51" t="s">
        <v>175</v>
      </c>
      <c r="H86" s="51" t="s">
        <v>176</v>
      </c>
      <c r="I86" s="61" t="s">
        <v>177</v>
      </c>
      <c r="J86" s="51" t="s">
        <v>314</v>
      </c>
      <c r="K86" s="41">
        <v>5700</v>
      </c>
      <c r="L86" s="41" t="s">
        <v>890</v>
      </c>
      <c r="M86" s="41" t="s">
        <v>891</v>
      </c>
      <c r="N86" s="40" t="s">
        <v>1334</v>
      </c>
      <c r="O86" s="52">
        <v>1</v>
      </c>
      <c r="P86" s="52">
        <v>0</v>
      </c>
      <c r="Q86" s="227"/>
      <c r="R86" s="274"/>
      <c r="S86" s="259"/>
      <c r="T86" s="184"/>
      <c r="U86" s="46"/>
      <c r="V86" s="46"/>
      <c r="W86" s="46"/>
      <c r="X86" s="288"/>
      <c r="Y86" s="186"/>
      <c r="Z86" s="266"/>
    </row>
    <row r="87" spans="1:26" ht="60.75" customHeight="1" x14ac:dyDescent="0.25">
      <c r="A87" s="225"/>
      <c r="B87" s="227"/>
      <c r="C87" s="227"/>
      <c r="D87" s="227"/>
      <c r="E87" s="227"/>
      <c r="F87" s="227"/>
      <c r="G87" s="51" t="s">
        <v>635</v>
      </c>
      <c r="H87" s="51" t="s">
        <v>18</v>
      </c>
      <c r="I87" s="61" t="s">
        <v>698</v>
      </c>
      <c r="J87" s="51" t="s">
        <v>352</v>
      </c>
      <c r="K87" s="52">
        <v>36</v>
      </c>
      <c r="L87" s="52">
        <v>39</v>
      </c>
      <c r="M87" s="52">
        <v>51</v>
      </c>
      <c r="N87" s="53">
        <v>50</v>
      </c>
      <c r="O87" s="52">
        <v>0</v>
      </c>
      <c r="P87" s="52">
        <v>1</v>
      </c>
      <c r="Q87" s="227"/>
      <c r="R87" s="274"/>
      <c r="S87" s="259"/>
      <c r="T87" s="184"/>
      <c r="U87" s="46"/>
      <c r="V87" s="46"/>
      <c r="W87" s="46"/>
      <c r="X87" s="288"/>
      <c r="Y87" s="186"/>
      <c r="Z87" s="266"/>
    </row>
    <row r="88" spans="1:26" ht="112.5" customHeight="1" x14ac:dyDescent="0.25">
      <c r="A88" s="225"/>
      <c r="B88" s="227"/>
      <c r="C88" s="223"/>
      <c r="D88" s="223"/>
      <c r="E88" s="223"/>
      <c r="F88" s="223"/>
      <c r="G88" s="51" t="s">
        <v>501</v>
      </c>
      <c r="H88" s="51" t="s">
        <v>119</v>
      </c>
      <c r="I88" s="61" t="s">
        <v>502</v>
      </c>
      <c r="J88" s="51" t="s">
        <v>503</v>
      </c>
      <c r="K88" s="61" t="s">
        <v>871</v>
      </c>
      <c r="L88" s="61" t="s">
        <v>909</v>
      </c>
      <c r="M88" s="52">
        <f>9+10</f>
        <v>19</v>
      </c>
      <c r="N88" s="53">
        <v>61</v>
      </c>
      <c r="O88" s="52">
        <v>1</v>
      </c>
      <c r="P88" s="52">
        <v>1</v>
      </c>
      <c r="Q88" s="223"/>
      <c r="R88" s="271"/>
      <c r="S88" s="260"/>
      <c r="T88" s="185"/>
      <c r="U88" s="48"/>
      <c r="V88" s="48"/>
      <c r="W88" s="48"/>
      <c r="X88" s="268"/>
      <c r="Y88" s="191"/>
      <c r="Z88" s="265"/>
    </row>
    <row r="89" spans="1:26" ht="76.5" customHeight="1" x14ac:dyDescent="0.25">
      <c r="A89" s="225"/>
      <c r="B89" s="227"/>
      <c r="C89" s="222" t="s">
        <v>21</v>
      </c>
      <c r="D89" s="222" t="s">
        <v>636</v>
      </c>
      <c r="E89" s="222" t="s">
        <v>637</v>
      </c>
      <c r="F89" s="222" t="s">
        <v>180</v>
      </c>
      <c r="G89" s="51" t="s">
        <v>638</v>
      </c>
      <c r="H89" s="51" t="s">
        <v>182</v>
      </c>
      <c r="I89" s="51" t="s">
        <v>639</v>
      </c>
      <c r="J89" s="51" t="s">
        <v>1120</v>
      </c>
      <c r="K89" s="53">
        <v>93</v>
      </c>
      <c r="L89" s="53">
        <v>90</v>
      </c>
      <c r="M89" s="53">
        <f>M82</f>
        <v>87</v>
      </c>
      <c r="N89" s="53" t="s">
        <v>1272</v>
      </c>
      <c r="O89" s="52">
        <v>1</v>
      </c>
      <c r="P89" s="52">
        <v>0</v>
      </c>
      <c r="Q89" s="222" t="s">
        <v>1063</v>
      </c>
      <c r="R89" s="270">
        <v>110088</v>
      </c>
      <c r="S89" s="258">
        <v>44863</v>
      </c>
      <c r="T89" s="184">
        <v>23586</v>
      </c>
      <c r="U89" s="168">
        <v>7715.26</v>
      </c>
      <c r="V89" s="47">
        <v>10032</v>
      </c>
      <c r="W89" s="46">
        <f>U89+V89</f>
        <v>17747.260000000002</v>
      </c>
      <c r="X89" s="288">
        <f t="shared" si="2"/>
        <v>0.75244891037055894</v>
      </c>
      <c r="Y89" s="186">
        <v>1</v>
      </c>
      <c r="Z89" s="239" t="s">
        <v>1295</v>
      </c>
    </row>
    <row r="90" spans="1:26" ht="78" customHeight="1" x14ac:dyDescent="0.25">
      <c r="A90" s="225"/>
      <c r="B90" s="223"/>
      <c r="C90" s="223"/>
      <c r="D90" s="223"/>
      <c r="E90" s="223"/>
      <c r="F90" s="223"/>
      <c r="G90" s="51" t="s">
        <v>181</v>
      </c>
      <c r="H90" s="51" t="s">
        <v>18</v>
      </c>
      <c r="I90" s="51" t="s">
        <v>541</v>
      </c>
      <c r="J90" s="51" t="s">
        <v>1121</v>
      </c>
      <c r="K90" s="53">
        <v>68</v>
      </c>
      <c r="L90" s="53">
        <v>76</v>
      </c>
      <c r="M90" s="51" t="s">
        <v>958</v>
      </c>
      <c r="N90" s="53" t="s">
        <v>1273</v>
      </c>
      <c r="O90" s="52">
        <v>1</v>
      </c>
      <c r="P90" s="52">
        <v>0</v>
      </c>
      <c r="Q90" s="223"/>
      <c r="R90" s="271"/>
      <c r="S90" s="260"/>
      <c r="T90" s="185"/>
      <c r="U90" s="48"/>
      <c r="V90" s="48"/>
      <c r="W90" s="48"/>
      <c r="X90" s="268"/>
      <c r="Y90" s="191"/>
      <c r="Z90" s="265"/>
    </row>
    <row r="91" spans="1:26" ht="86.25" customHeight="1" x14ac:dyDescent="0.25">
      <c r="A91" s="225"/>
      <c r="B91" s="222" t="s">
        <v>704</v>
      </c>
      <c r="C91" s="222" t="s">
        <v>1009</v>
      </c>
      <c r="D91" s="222" t="s">
        <v>289</v>
      </c>
      <c r="E91" s="222" t="s">
        <v>640</v>
      </c>
      <c r="F91" s="222" t="s">
        <v>641</v>
      </c>
      <c r="G91" s="51" t="s">
        <v>349</v>
      </c>
      <c r="H91" s="51" t="s">
        <v>184</v>
      </c>
      <c r="I91" s="51" t="s">
        <v>642</v>
      </c>
      <c r="J91" s="51" t="s">
        <v>643</v>
      </c>
      <c r="K91" s="51" t="s">
        <v>799</v>
      </c>
      <c r="L91" s="51" t="s">
        <v>799</v>
      </c>
      <c r="M91" s="51" t="s">
        <v>799</v>
      </c>
      <c r="N91" s="51" t="s">
        <v>799</v>
      </c>
      <c r="O91" s="52" t="s">
        <v>909</v>
      </c>
      <c r="P91" s="52" t="s">
        <v>909</v>
      </c>
      <c r="Q91" s="222" t="s">
        <v>318</v>
      </c>
      <c r="R91" s="270">
        <v>187761</v>
      </c>
      <c r="S91" s="258">
        <v>110000</v>
      </c>
      <c r="T91" s="289">
        <v>60000</v>
      </c>
      <c r="U91" s="261">
        <v>50219.11</v>
      </c>
      <c r="V91" s="121">
        <v>2075.39</v>
      </c>
      <c r="W91" s="42">
        <v>52294.5</v>
      </c>
      <c r="X91" s="267">
        <f t="shared" si="2"/>
        <v>0.87157499999999999</v>
      </c>
      <c r="Y91" s="261">
        <v>1</v>
      </c>
      <c r="Z91" s="239" t="s">
        <v>1296</v>
      </c>
    </row>
    <row r="92" spans="1:26" ht="66" customHeight="1" x14ac:dyDescent="0.25">
      <c r="A92" s="225"/>
      <c r="B92" s="227"/>
      <c r="C92" s="227"/>
      <c r="D92" s="227"/>
      <c r="E92" s="227"/>
      <c r="F92" s="227"/>
      <c r="G92" s="51" t="s">
        <v>183</v>
      </c>
      <c r="H92" s="51" t="s">
        <v>18</v>
      </c>
      <c r="I92" s="51" t="s">
        <v>585</v>
      </c>
      <c r="J92" s="51" t="s">
        <v>586</v>
      </c>
      <c r="K92" s="51" t="s">
        <v>799</v>
      </c>
      <c r="L92" s="51" t="s">
        <v>799</v>
      </c>
      <c r="M92" s="51" t="s">
        <v>799</v>
      </c>
      <c r="N92" s="51" t="s">
        <v>1183</v>
      </c>
      <c r="O92" s="52">
        <v>0</v>
      </c>
      <c r="P92" s="52">
        <v>0</v>
      </c>
      <c r="Q92" s="227"/>
      <c r="R92" s="274"/>
      <c r="S92" s="259"/>
      <c r="T92" s="328"/>
      <c r="U92" s="264"/>
      <c r="V92" s="122"/>
      <c r="W92" s="122"/>
      <c r="X92" s="288"/>
      <c r="Y92" s="264"/>
      <c r="Z92" s="266"/>
    </row>
    <row r="93" spans="1:26" ht="49.5" customHeight="1" x14ac:dyDescent="0.25">
      <c r="A93" s="225"/>
      <c r="B93" s="227"/>
      <c r="C93" s="227"/>
      <c r="D93" s="227"/>
      <c r="E93" s="227"/>
      <c r="F93" s="227"/>
      <c r="G93" s="51" t="s">
        <v>644</v>
      </c>
      <c r="H93" s="51" t="s">
        <v>18</v>
      </c>
      <c r="I93" s="51" t="s">
        <v>583</v>
      </c>
      <c r="J93" s="51" t="s">
        <v>584</v>
      </c>
      <c r="K93" s="51" t="s">
        <v>799</v>
      </c>
      <c r="L93" s="51" t="s">
        <v>799</v>
      </c>
      <c r="M93" s="51" t="s">
        <v>799</v>
      </c>
      <c r="N93" s="51" t="s">
        <v>1184</v>
      </c>
      <c r="O93" s="52">
        <v>1</v>
      </c>
      <c r="P93" s="52">
        <v>0</v>
      </c>
      <c r="Q93" s="227"/>
      <c r="R93" s="274"/>
      <c r="S93" s="259"/>
      <c r="T93" s="328"/>
      <c r="U93" s="46"/>
      <c r="V93" s="46"/>
      <c r="W93" s="46"/>
      <c r="X93" s="288"/>
      <c r="Y93" s="186"/>
      <c r="Z93" s="266"/>
    </row>
    <row r="94" spans="1:26" ht="66" customHeight="1" x14ac:dyDescent="0.25">
      <c r="A94" s="225"/>
      <c r="B94" s="227"/>
      <c r="C94" s="227"/>
      <c r="D94" s="227"/>
      <c r="E94" s="227"/>
      <c r="F94" s="227"/>
      <c r="G94" s="51" t="s">
        <v>645</v>
      </c>
      <c r="H94" s="51" t="s">
        <v>18</v>
      </c>
      <c r="I94" s="51" t="s">
        <v>581</v>
      </c>
      <c r="J94" s="51" t="s">
        <v>582</v>
      </c>
      <c r="K94" s="51" t="s">
        <v>799</v>
      </c>
      <c r="L94" s="51" t="s">
        <v>799</v>
      </c>
      <c r="M94" s="51" t="s">
        <v>799</v>
      </c>
      <c r="N94" s="51" t="s">
        <v>1185</v>
      </c>
      <c r="O94" s="52">
        <v>0</v>
      </c>
      <c r="P94" s="52">
        <v>0</v>
      </c>
      <c r="Q94" s="227"/>
      <c r="R94" s="274"/>
      <c r="S94" s="259"/>
      <c r="T94" s="184"/>
      <c r="U94" s="46"/>
      <c r="V94" s="46"/>
      <c r="W94" s="46"/>
      <c r="X94" s="288"/>
      <c r="Y94" s="186"/>
      <c r="Z94" s="266"/>
    </row>
    <row r="95" spans="1:26" ht="66" customHeight="1" x14ac:dyDescent="0.25">
      <c r="A95" s="225"/>
      <c r="B95" s="227"/>
      <c r="C95" s="227"/>
      <c r="D95" s="227"/>
      <c r="E95" s="227"/>
      <c r="F95" s="227"/>
      <c r="G95" s="51" t="s">
        <v>646</v>
      </c>
      <c r="H95" s="51" t="s">
        <v>18</v>
      </c>
      <c r="I95" s="51" t="s">
        <v>579</v>
      </c>
      <c r="J95" s="51" t="s">
        <v>580</v>
      </c>
      <c r="K95" s="51" t="s">
        <v>799</v>
      </c>
      <c r="L95" s="51" t="s">
        <v>799</v>
      </c>
      <c r="M95" s="51" t="s">
        <v>799</v>
      </c>
      <c r="N95" s="51" t="s">
        <v>1186</v>
      </c>
      <c r="O95" s="52">
        <v>0</v>
      </c>
      <c r="P95" s="52">
        <v>0</v>
      </c>
      <c r="Q95" s="227"/>
      <c r="R95" s="274"/>
      <c r="S95" s="259"/>
      <c r="T95" s="184"/>
      <c r="U95" s="46"/>
      <c r="V95" s="46"/>
      <c r="W95" s="46"/>
      <c r="X95" s="288"/>
      <c r="Y95" s="186"/>
      <c r="Z95" s="266"/>
    </row>
    <row r="96" spans="1:26" ht="66" customHeight="1" x14ac:dyDescent="0.25">
      <c r="A96" s="225"/>
      <c r="B96" s="227"/>
      <c r="C96" s="227"/>
      <c r="D96" s="227"/>
      <c r="E96" s="227"/>
      <c r="F96" s="227"/>
      <c r="G96" s="51" t="s">
        <v>647</v>
      </c>
      <c r="H96" s="51" t="s">
        <v>13</v>
      </c>
      <c r="I96" s="51" t="s">
        <v>509</v>
      </c>
      <c r="J96" s="51" t="s">
        <v>510</v>
      </c>
      <c r="K96" s="51" t="s">
        <v>799</v>
      </c>
      <c r="L96" s="51" t="s">
        <v>847</v>
      </c>
      <c r="M96" s="53" t="s">
        <v>947</v>
      </c>
      <c r="N96" s="53" t="s">
        <v>1346</v>
      </c>
      <c r="O96" s="52">
        <v>1</v>
      </c>
      <c r="P96" s="52">
        <v>1</v>
      </c>
      <c r="Q96" s="227"/>
      <c r="R96" s="274"/>
      <c r="S96" s="259"/>
      <c r="T96" s="184"/>
      <c r="U96" s="46"/>
      <c r="V96" s="46"/>
      <c r="W96" s="46"/>
      <c r="X96" s="288"/>
      <c r="Y96" s="186"/>
      <c r="Z96" s="266"/>
    </row>
    <row r="97" spans="1:26" ht="33" customHeight="1" x14ac:dyDescent="0.25">
      <c r="A97" s="225"/>
      <c r="B97" s="227"/>
      <c r="C97" s="223"/>
      <c r="D97" s="223"/>
      <c r="E97" s="223"/>
      <c r="F97" s="223"/>
      <c r="G97" s="51" t="s">
        <v>1187</v>
      </c>
      <c r="H97" s="51" t="s">
        <v>13</v>
      </c>
      <c r="I97" s="51" t="s">
        <v>1188</v>
      </c>
      <c r="J97" s="51" t="s">
        <v>1189</v>
      </c>
      <c r="K97" s="51"/>
      <c r="L97" s="51"/>
      <c r="M97" s="51"/>
      <c r="N97" s="51" t="s">
        <v>1190</v>
      </c>
      <c r="O97" s="52">
        <v>1</v>
      </c>
      <c r="P97" s="52">
        <v>1</v>
      </c>
      <c r="Q97" s="223"/>
      <c r="R97" s="271"/>
      <c r="S97" s="260"/>
      <c r="T97" s="185"/>
      <c r="U97" s="48"/>
      <c r="V97" s="48"/>
      <c r="W97" s="48"/>
      <c r="X97" s="268"/>
      <c r="Y97" s="191"/>
      <c r="Z97" s="265"/>
    </row>
    <row r="98" spans="1:26" ht="123" customHeight="1" x14ac:dyDescent="0.25">
      <c r="A98" s="225"/>
      <c r="B98" s="223"/>
      <c r="C98" s="51" t="s">
        <v>16</v>
      </c>
      <c r="D98" s="51" t="s">
        <v>539</v>
      </c>
      <c r="E98" s="51" t="s">
        <v>505</v>
      </c>
      <c r="F98" s="51" t="s">
        <v>506</v>
      </c>
      <c r="G98" s="51" t="s">
        <v>507</v>
      </c>
      <c r="H98" s="51" t="s">
        <v>13</v>
      </c>
      <c r="I98" s="51" t="s">
        <v>509</v>
      </c>
      <c r="J98" s="51" t="s">
        <v>510</v>
      </c>
      <c r="K98" s="54" t="s">
        <v>799</v>
      </c>
      <c r="L98" s="54" t="s">
        <v>799</v>
      </c>
      <c r="M98" s="54" t="s">
        <v>799</v>
      </c>
      <c r="N98" s="53" t="s">
        <v>1346</v>
      </c>
      <c r="O98" s="52">
        <v>1</v>
      </c>
      <c r="P98" s="52">
        <v>1</v>
      </c>
      <c r="Q98" s="51" t="s">
        <v>508</v>
      </c>
      <c r="R98" s="56">
        <v>72400</v>
      </c>
      <c r="S98" s="133">
        <v>72400</v>
      </c>
      <c r="T98" s="130">
        <v>26700</v>
      </c>
      <c r="U98" s="63">
        <v>5445</v>
      </c>
      <c r="V98" s="63">
        <v>8000</v>
      </c>
      <c r="W98" s="63">
        <f>U98+V98</f>
        <v>13445</v>
      </c>
      <c r="X98" s="192">
        <f t="shared" si="2"/>
        <v>0.50355805243445695</v>
      </c>
      <c r="Y98" s="64">
        <v>1</v>
      </c>
      <c r="Z98" s="157" t="s">
        <v>1345</v>
      </c>
    </row>
    <row r="99" spans="1:26" ht="86.25" customHeight="1" x14ac:dyDescent="0.25">
      <c r="A99" s="225"/>
      <c r="B99" s="209" t="s">
        <v>190</v>
      </c>
      <c r="C99" s="222" t="s">
        <v>24</v>
      </c>
      <c r="D99" s="222" t="s">
        <v>476</v>
      </c>
      <c r="E99" s="222" t="s">
        <v>404</v>
      </c>
      <c r="F99" s="222" t="s">
        <v>84</v>
      </c>
      <c r="G99" s="51" t="s">
        <v>186</v>
      </c>
      <c r="H99" s="51" t="s">
        <v>188</v>
      </c>
      <c r="I99" s="61" t="s">
        <v>189</v>
      </c>
      <c r="J99" s="51" t="s">
        <v>315</v>
      </c>
      <c r="K99" s="67">
        <v>5700</v>
      </c>
      <c r="L99" s="61" t="s">
        <v>809</v>
      </c>
      <c r="M99" s="41" t="s">
        <v>891</v>
      </c>
      <c r="N99" s="40" t="s">
        <v>1334</v>
      </c>
      <c r="O99" s="52">
        <v>1</v>
      </c>
      <c r="P99" s="52">
        <v>0</v>
      </c>
      <c r="Q99" s="222" t="s">
        <v>318</v>
      </c>
      <c r="R99" s="270">
        <v>144800</v>
      </c>
      <c r="S99" s="258">
        <v>61300</v>
      </c>
      <c r="T99" s="184">
        <v>30000</v>
      </c>
      <c r="U99" s="68">
        <v>0</v>
      </c>
      <c r="V99" s="68">
        <v>26008.95</v>
      </c>
      <c r="W99" s="68">
        <f>U99+V99</f>
        <v>26008.95</v>
      </c>
      <c r="X99" s="267">
        <f t="shared" si="2"/>
        <v>0.86696499999999999</v>
      </c>
      <c r="Y99" s="181">
        <v>1</v>
      </c>
      <c r="Z99" s="239" t="s">
        <v>1297</v>
      </c>
    </row>
    <row r="100" spans="1:26" ht="101.25" customHeight="1" x14ac:dyDescent="0.25">
      <c r="A100" s="225"/>
      <c r="B100" s="210"/>
      <c r="C100" s="227"/>
      <c r="D100" s="227"/>
      <c r="E100" s="227"/>
      <c r="F100" s="227"/>
      <c r="G100" s="51" t="s">
        <v>185</v>
      </c>
      <c r="H100" s="51" t="s">
        <v>13</v>
      </c>
      <c r="I100" s="61" t="s">
        <v>390</v>
      </c>
      <c r="J100" s="51" t="s">
        <v>353</v>
      </c>
      <c r="K100" s="61" t="s">
        <v>799</v>
      </c>
      <c r="L100" s="61" t="s">
        <v>799</v>
      </c>
      <c r="M100" s="61" t="s">
        <v>799</v>
      </c>
      <c r="N100" s="51" t="s">
        <v>1191</v>
      </c>
      <c r="O100" s="52" t="s">
        <v>909</v>
      </c>
      <c r="P100" s="52" t="s">
        <v>909</v>
      </c>
      <c r="Q100" s="227"/>
      <c r="R100" s="274"/>
      <c r="S100" s="259"/>
      <c r="T100" s="184"/>
      <c r="U100" s="46"/>
      <c r="V100" s="46"/>
      <c r="W100" s="46"/>
      <c r="X100" s="288"/>
      <c r="Y100" s="186"/>
      <c r="Z100" s="266"/>
    </row>
    <row r="101" spans="1:26" ht="141" customHeight="1" x14ac:dyDescent="0.25">
      <c r="A101" s="225"/>
      <c r="B101" s="211"/>
      <c r="C101" s="223"/>
      <c r="D101" s="227"/>
      <c r="E101" s="227"/>
      <c r="F101" s="227"/>
      <c r="G101" s="51" t="s">
        <v>187</v>
      </c>
      <c r="H101" s="51" t="s">
        <v>13</v>
      </c>
      <c r="I101" s="61" t="s">
        <v>403</v>
      </c>
      <c r="J101" s="51" t="s">
        <v>354</v>
      </c>
      <c r="K101" s="61" t="s">
        <v>799</v>
      </c>
      <c r="L101" s="61" t="s">
        <v>799</v>
      </c>
      <c r="M101" s="61" t="s">
        <v>799</v>
      </c>
      <c r="N101" s="51" t="s">
        <v>1191</v>
      </c>
      <c r="O101" s="52" t="s">
        <v>909</v>
      </c>
      <c r="P101" s="52" t="s">
        <v>909</v>
      </c>
      <c r="Q101" s="227"/>
      <c r="R101" s="274"/>
      <c r="S101" s="260"/>
      <c r="T101" s="185"/>
      <c r="U101" s="48"/>
      <c r="V101" s="48"/>
      <c r="W101" s="48"/>
      <c r="X101" s="268"/>
      <c r="Y101" s="191"/>
      <c r="Z101" s="265"/>
    </row>
    <row r="102" spans="1:26" ht="147" customHeight="1" x14ac:dyDescent="0.25">
      <c r="A102" s="225"/>
      <c r="B102" s="212"/>
      <c r="C102" s="222" t="s">
        <v>1009</v>
      </c>
      <c r="D102" s="222" t="s">
        <v>648</v>
      </c>
      <c r="E102" s="222" t="s">
        <v>405</v>
      </c>
      <c r="F102" s="222" t="s">
        <v>649</v>
      </c>
      <c r="G102" s="51" t="s">
        <v>191</v>
      </c>
      <c r="H102" s="51" t="s">
        <v>119</v>
      </c>
      <c r="I102" s="51" t="s">
        <v>449</v>
      </c>
      <c r="J102" s="51" t="s">
        <v>1122</v>
      </c>
      <c r="K102" s="54">
        <v>5700</v>
      </c>
      <c r="L102" s="51" t="s">
        <v>809</v>
      </c>
      <c r="M102" s="51" t="str">
        <f>M99</f>
        <v>5 314 (2017.10 - 2018 10)</v>
      </c>
      <c r="N102" s="40" t="s">
        <v>1334</v>
      </c>
      <c r="O102" s="52">
        <v>1</v>
      </c>
      <c r="P102" s="52">
        <v>0</v>
      </c>
      <c r="Q102" s="222" t="s">
        <v>318</v>
      </c>
      <c r="R102" s="270">
        <v>186761</v>
      </c>
      <c r="S102" s="258">
        <v>104000</v>
      </c>
      <c r="T102" s="181">
        <v>58000</v>
      </c>
      <c r="U102" s="69">
        <v>1096</v>
      </c>
      <c r="V102" s="69">
        <v>0</v>
      </c>
      <c r="W102" s="69">
        <f>U102+V102</f>
        <v>1096</v>
      </c>
      <c r="X102" s="267">
        <f t="shared" si="2"/>
        <v>1.8896551724137931E-2</v>
      </c>
      <c r="Y102" s="186">
        <v>0</v>
      </c>
      <c r="Z102" s="239" t="s">
        <v>1298</v>
      </c>
    </row>
    <row r="103" spans="1:26" ht="132" customHeight="1" x14ac:dyDescent="0.25">
      <c r="A103" s="225"/>
      <c r="B103" s="213"/>
      <c r="C103" s="227"/>
      <c r="D103" s="227"/>
      <c r="E103" s="227"/>
      <c r="F103" s="227"/>
      <c r="G103" s="51" t="s">
        <v>650</v>
      </c>
      <c r="H103" s="51" t="s">
        <v>13</v>
      </c>
      <c r="I103" s="51" t="s">
        <v>406</v>
      </c>
      <c r="J103" s="51" t="s">
        <v>578</v>
      </c>
      <c r="K103" s="51" t="s">
        <v>799</v>
      </c>
      <c r="L103" s="51" t="s">
        <v>799</v>
      </c>
      <c r="M103" s="51" t="s">
        <v>799</v>
      </c>
      <c r="N103" s="51" t="s">
        <v>1191</v>
      </c>
      <c r="O103" s="52" t="s">
        <v>909</v>
      </c>
      <c r="P103" s="52" t="s">
        <v>909</v>
      </c>
      <c r="Q103" s="227"/>
      <c r="R103" s="274"/>
      <c r="S103" s="259"/>
      <c r="T103" s="184"/>
      <c r="U103" s="46"/>
      <c r="V103" s="46"/>
      <c r="W103" s="46"/>
      <c r="X103" s="288"/>
      <c r="Y103" s="186"/>
      <c r="Z103" s="266"/>
    </row>
    <row r="104" spans="1:26" ht="148.5" customHeight="1" x14ac:dyDescent="0.25">
      <c r="A104" s="226"/>
      <c r="B104" s="214"/>
      <c r="C104" s="223"/>
      <c r="D104" s="223"/>
      <c r="E104" s="223"/>
      <c r="F104" s="223"/>
      <c r="G104" s="51" t="s">
        <v>651</v>
      </c>
      <c r="H104" s="51" t="s">
        <v>13</v>
      </c>
      <c r="I104" s="51" t="s">
        <v>699</v>
      </c>
      <c r="J104" s="51" t="s">
        <v>700</v>
      </c>
      <c r="K104" s="51" t="s">
        <v>799</v>
      </c>
      <c r="L104" s="51" t="s">
        <v>799</v>
      </c>
      <c r="M104" s="51" t="s">
        <v>799</v>
      </c>
      <c r="N104" s="51" t="s">
        <v>1191</v>
      </c>
      <c r="O104" s="52" t="s">
        <v>909</v>
      </c>
      <c r="P104" s="52" t="s">
        <v>909</v>
      </c>
      <c r="Q104" s="223"/>
      <c r="R104" s="271"/>
      <c r="S104" s="260"/>
      <c r="T104" s="185"/>
      <c r="U104" s="48"/>
      <c r="V104" s="48"/>
      <c r="W104" s="48"/>
      <c r="X104" s="268"/>
      <c r="Y104" s="191"/>
      <c r="Z104" s="265"/>
    </row>
    <row r="105" spans="1:26" ht="272.25" customHeight="1" x14ac:dyDescent="0.25">
      <c r="A105" s="66" t="s">
        <v>28</v>
      </c>
      <c r="B105" s="222" t="s">
        <v>705</v>
      </c>
      <c r="C105" s="173" t="s">
        <v>1008</v>
      </c>
      <c r="D105" s="172" t="s">
        <v>262</v>
      </c>
      <c r="E105" s="173" t="s">
        <v>652</v>
      </c>
      <c r="F105" s="173" t="s">
        <v>85</v>
      </c>
      <c r="G105" s="51" t="s">
        <v>1123</v>
      </c>
      <c r="H105" s="173" t="s">
        <v>69</v>
      </c>
      <c r="I105" s="173" t="s">
        <v>70</v>
      </c>
      <c r="J105" s="51" t="s">
        <v>653</v>
      </c>
      <c r="K105" s="54">
        <v>46</v>
      </c>
      <c r="L105" s="54">
        <v>51</v>
      </c>
      <c r="M105" s="53" t="s">
        <v>1274</v>
      </c>
      <c r="N105" s="53" t="s">
        <v>1274</v>
      </c>
      <c r="O105" s="52">
        <v>1</v>
      </c>
      <c r="P105" s="52">
        <v>0</v>
      </c>
      <c r="Q105" s="173" t="s">
        <v>508</v>
      </c>
      <c r="R105" s="176">
        <v>579057</v>
      </c>
      <c r="S105" s="135">
        <v>177840</v>
      </c>
      <c r="T105" s="184">
        <v>59280</v>
      </c>
      <c r="U105" s="130">
        <v>55211.67</v>
      </c>
      <c r="V105" s="44">
        <v>2781.79</v>
      </c>
      <c r="W105" s="46">
        <f>U105+V105</f>
        <v>57993.46</v>
      </c>
      <c r="X105" s="139">
        <f t="shared" si="2"/>
        <v>0.97829723346828612</v>
      </c>
      <c r="Y105" s="186">
        <v>1</v>
      </c>
      <c r="Z105" s="57" t="s">
        <v>1303</v>
      </c>
    </row>
    <row r="106" spans="1:26" ht="170.25" customHeight="1" x14ac:dyDescent="0.25">
      <c r="A106" s="70"/>
      <c r="B106" s="227"/>
      <c r="C106" s="51" t="s">
        <v>21</v>
      </c>
      <c r="D106" s="51" t="s">
        <v>29</v>
      </c>
      <c r="E106" s="51" t="s">
        <v>86</v>
      </c>
      <c r="F106" s="51" t="s">
        <v>654</v>
      </c>
      <c r="G106" s="51" t="s">
        <v>1125</v>
      </c>
      <c r="H106" s="53" t="s">
        <v>69</v>
      </c>
      <c r="I106" s="53" t="s">
        <v>546</v>
      </c>
      <c r="J106" s="51" t="s">
        <v>1124</v>
      </c>
      <c r="K106" s="53">
        <f>K105</f>
        <v>46</v>
      </c>
      <c r="L106" s="53">
        <f>L105</f>
        <v>51</v>
      </c>
      <c r="M106" s="53" t="str">
        <f>M105</f>
        <v>36 (iš jų, 11 visiškai sutinka)</v>
      </c>
      <c r="N106" s="53" t="s">
        <v>1274</v>
      </c>
      <c r="O106" s="52">
        <v>1</v>
      </c>
      <c r="P106" s="52">
        <v>0</v>
      </c>
      <c r="Q106" s="51" t="s">
        <v>1064</v>
      </c>
      <c r="R106" s="56">
        <v>94247</v>
      </c>
      <c r="S106" s="133">
        <v>54509</v>
      </c>
      <c r="T106" s="134">
        <v>22742</v>
      </c>
      <c r="U106" s="130">
        <v>2686.3</v>
      </c>
      <c r="V106" s="65">
        <v>10165</v>
      </c>
      <c r="W106" s="63">
        <f>U106+V106</f>
        <v>12851.3</v>
      </c>
      <c r="X106" s="182">
        <f t="shared" si="2"/>
        <v>0.56509102101838005</v>
      </c>
      <c r="Y106" s="64">
        <v>0</v>
      </c>
      <c r="Z106" s="157" t="s">
        <v>1300</v>
      </c>
    </row>
    <row r="107" spans="1:26" s="9" customFormat="1" ht="93" customHeight="1" x14ac:dyDescent="0.25">
      <c r="A107" s="70"/>
      <c r="B107" s="223"/>
      <c r="C107" s="51" t="s">
        <v>22</v>
      </c>
      <c r="D107" s="51" t="s">
        <v>301</v>
      </c>
      <c r="E107" s="51" t="s">
        <v>30</v>
      </c>
      <c r="F107" s="51" t="s">
        <v>655</v>
      </c>
      <c r="G107" s="51" t="s">
        <v>192</v>
      </c>
      <c r="H107" s="51" t="s">
        <v>18</v>
      </c>
      <c r="I107" s="51" t="s">
        <v>656</v>
      </c>
      <c r="J107" s="51" t="s">
        <v>547</v>
      </c>
      <c r="K107" s="53">
        <f>K106</f>
        <v>46</v>
      </c>
      <c r="L107" s="53">
        <v>51</v>
      </c>
      <c r="M107" s="53" t="s">
        <v>1274</v>
      </c>
      <c r="N107" s="53" t="s">
        <v>1274</v>
      </c>
      <c r="O107" s="52">
        <v>1</v>
      </c>
      <c r="P107" s="52">
        <v>0</v>
      </c>
      <c r="Q107" s="51" t="s">
        <v>319</v>
      </c>
      <c r="R107" s="56">
        <v>20002</v>
      </c>
      <c r="S107" s="133">
        <v>8885</v>
      </c>
      <c r="T107" s="136">
        <v>4005</v>
      </c>
      <c r="U107" s="71">
        <v>2447</v>
      </c>
      <c r="V107" s="71">
        <v>1400</v>
      </c>
      <c r="W107" s="71">
        <f>U107+V107</f>
        <v>3847</v>
      </c>
      <c r="X107" s="139">
        <f t="shared" si="2"/>
        <v>0.96054931335830207</v>
      </c>
      <c r="Y107" s="72">
        <v>1</v>
      </c>
      <c r="Z107" s="73" t="s">
        <v>1301</v>
      </c>
    </row>
    <row r="108" spans="1:26" ht="140.25" customHeight="1" x14ac:dyDescent="0.25">
      <c r="A108" s="70"/>
      <c r="B108" s="218" t="s">
        <v>457</v>
      </c>
      <c r="C108" s="218" t="s">
        <v>22</v>
      </c>
      <c r="D108" s="218" t="s">
        <v>300</v>
      </c>
      <c r="E108" s="218" t="s">
        <v>657</v>
      </c>
      <c r="F108" s="218" t="s">
        <v>658</v>
      </c>
      <c r="G108" s="113" t="s">
        <v>997</v>
      </c>
      <c r="H108" s="113" t="s">
        <v>56</v>
      </c>
      <c r="I108" s="113" t="s">
        <v>544</v>
      </c>
      <c r="J108" s="113" t="s">
        <v>693</v>
      </c>
      <c r="K108" s="113" t="str">
        <f>I108</f>
        <v xml:space="preserve">26 (2016 m. III ketv.)
</v>
      </c>
      <c r="L108" s="51" t="s">
        <v>811</v>
      </c>
      <c r="M108" s="113" t="s">
        <v>1339</v>
      </c>
      <c r="N108" s="113" t="s">
        <v>1338</v>
      </c>
      <c r="O108" s="52">
        <v>1</v>
      </c>
      <c r="P108" s="52">
        <v>1</v>
      </c>
      <c r="Q108" s="218" t="s">
        <v>319</v>
      </c>
      <c r="R108" s="270">
        <v>148028</v>
      </c>
      <c r="S108" s="258">
        <v>96512</v>
      </c>
      <c r="T108" s="296">
        <v>50573</v>
      </c>
      <c r="U108" s="298">
        <v>34187</v>
      </c>
      <c r="V108" s="75">
        <v>5000</v>
      </c>
      <c r="W108" s="75">
        <f>U108+V108</f>
        <v>39187</v>
      </c>
      <c r="X108" s="267">
        <f t="shared" si="2"/>
        <v>0.77486010321713172</v>
      </c>
      <c r="Y108" s="188">
        <v>1</v>
      </c>
      <c r="Z108" s="269" t="s">
        <v>1301</v>
      </c>
    </row>
    <row r="109" spans="1:26" ht="66.75" customHeight="1" x14ac:dyDescent="0.25">
      <c r="A109" s="70"/>
      <c r="B109" s="220"/>
      <c r="C109" s="220"/>
      <c r="D109" s="220"/>
      <c r="E109" s="220"/>
      <c r="F109" s="220"/>
      <c r="G109" s="113" t="s">
        <v>194</v>
      </c>
      <c r="H109" s="113" t="s">
        <v>193</v>
      </c>
      <c r="I109" s="113" t="s">
        <v>545</v>
      </c>
      <c r="J109" s="113" t="s">
        <v>1126</v>
      </c>
      <c r="K109" s="113" t="s">
        <v>812</v>
      </c>
      <c r="L109" s="113" t="s">
        <v>813</v>
      </c>
      <c r="M109" s="113" t="s">
        <v>874</v>
      </c>
      <c r="N109" s="115" t="s">
        <v>1225</v>
      </c>
      <c r="O109" s="52">
        <v>0</v>
      </c>
      <c r="P109" s="52">
        <v>1</v>
      </c>
      <c r="Q109" s="220"/>
      <c r="R109" s="271"/>
      <c r="S109" s="260"/>
      <c r="T109" s="297"/>
      <c r="U109" s="262"/>
      <c r="V109" s="119"/>
      <c r="W109" s="119"/>
      <c r="X109" s="268"/>
      <c r="Y109" s="180"/>
      <c r="Z109" s="262"/>
    </row>
    <row r="110" spans="1:26" ht="147.75" customHeight="1" x14ac:dyDescent="0.25">
      <c r="A110" s="215" t="s">
        <v>31</v>
      </c>
      <c r="B110" s="218" t="s">
        <v>32</v>
      </c>
      <c r="C110" s="218" t="s">
        <v>1008</v>
      </c>
      <c r="D110" s="218" t="s">
        <v>263</v>
      </c>
      <c r="E110" s="218" t="s">
        <v>294</v>
      </c>
      <c r="F110" s="218" t="s">
        <v>87</v>
      </c>
      <c r="G110" s="113" t="s">
        <v>199</v>
      </c>
      <c r="H110" s="113" t="s">
        <v>56</v>
      </c>
      <c r="I110" s="113" t="s">
        <v>197</v>
      </c>
      <c r="J110" s="113" t="s">
        <v>659</v>
      </c>
      <c r="K110" s="113" t="s">
        <v>814</v>
      </c>
      <c r="L110" s="113" t="s">
        <v>815</v>
      </c>
      <c r="M110" s="113" t="s">
        <v>946</v>
      </c>
      <c r="N110" s="113" t="s">
        <v>1275</v>
      </c>
      <c r="O110" s="52">
        <v>1</v>
      </c>
      <c r="P110" s="52">
        <v>1</v>
      </c>
      <c r="Q110" s="218" t="s">
        <v>508</v>
      </c>
      <c r="R110" s="270">
        <v>341778</v>
      </c>
      <c r="S110" s="258">
        <v>238260</v>
      </c>
      <c r="T110" s="183">
        <v>79420</v>
      </c>
      <c r="U110" s="168">
        <v>44102.6</v>
      </c>
      <c r="V110" s="179">
        <v>3726.8</v>
      </c>
      <c r="W110" s="179">
        <f>U110+V110</f>
        <v>47829.4</v>
      </c>
      <c r="X110" s="267">
        <f t="shared" si="2"/>
        <v>0.60223369428355578</v>
      </c>
      <c r="Y110" s="179">
        <v>1</v>
      </c>
      <c r="Z110" s="239" t="s">
        <v>1302</v>
      </c>
    </row>
    <row r="111" spans="1:26" ht="54.75" customHeight="1" x14ac:dyDescent="0.25">
      <c r="A111" s="216"/>
      <c r="B111" s="219"/>
      <c r="C111" s="219"/>
      <c r="D111" s="219"/>
      <c r="E111" s="219"/>
      <c r="F111" s="219"/>
      <c r="G111" s="113" t="s">
        <v>195</v>
      </c>
      <c r="H111" s="113" t="s">
        <v>13</v>
      </c>
      <c r="I111" s="113" t="s">
        <v>196</v>
      </c>
      <c r="J111" s="113" t="s">
        <v>548</v>
      </c>
      <c r="K111" s="113" t="s">
        <v>816</v>
      </c>
      <c r="L111" s="113" t="s">
        <v>817</v>
      </c>
      <c r="M111" s="113" t="str">
        <f>M110</f>
        <v>83 (2018 m. lapkritis)</v>
      </c>
      <c r="N111" s="113" t="s">
        <v>1276</v>
      </c>
      <c r="O111" s="52">
        <v>1</v>
      </c>
      <c r="P111" s="52">
        <v>0</v>
      </c>
      <c r="Q111" s="219"/>
      <c r="R111" s="274"/>
      <c r="S111" s="259"/>
      <c r="T111" s="184"/>
      <c r="U111" s="46"/>
      <c r="V111" s="46"/>
      <c r="W111" s="46"/>
      <c r="X111" s="288"/>
      <c r="Y111" s="186"/>
      <c r="Z111" s="266"/>
    </row>
    <row r="112" spans="1:26" ht="72" customHeight="1" x14ac:dyDescent="0.25">
      <c r="A112" s="216"/>
      <c r="B112" s="219"/>
      <c r="C112" s="220"/>
      <c r="D112" s="220"/>
      <c r="E112" s="220"/>
      <c r="F112" s="220"/>
      <c r="G112" s="169" t="s">
        <v>295</v>
      </c>
      <c r="H112" s="169" t="s">
        <v>13</v>
      </c>
      <c r="I112" s="169" t="s">
        <v>198</v>
      </c>
      <c r="J112" s="113" t="s">
        <v>549</v>
      </c>
      <c r="K112" s="113" t="s">
        <v>818</v>
      </c>
      <c r="L112" s="113" t="s">
        <v>819</v>
      </c>
      <c r="M112" s="113" t="s">
        <v>959</v>
      </c>
      <c r="N112" s="113" t="s">
        <v>1277</v>
      </c>
      <c r="O112" s="52">
        <v>1</v>
      </c>
      <c r="P112" s="52">
        <v>1</v>
      </c>
      <c r="Q112" s="220"/>
      <c r="R112" s="271"/>
      <c r="S112" s="260"/>
      <c r="T112" s="185"/>
      <c r="U112" s="46"/>
      <c r="V112" s="46"/>
      <c r="W112" s="46"/>
      <c r="X112" s="268"/>
      <c r="Y112" s="191"/>
      <c r="Z112" s="265"/>
    </row>
    <row r="113" spans="1:26" ht="82.5" customHeight="1" x14ac:dyDescent="0.25">
      <c r="A113" s="216"/>
      <c r="B113" s="219"/>
      <c r="C113" s="218" t="s">
        <v>1009</v>
      </c>
      <c r="D113" s="218" t="s">
        <v>264</v>
      </c>
      <c r="E113" s="218" t="s">
        <v>302</v>
      </c>
      <c r="F113" s="218" t="s">
        <v>88</v>
      </c>
      <c r="G113" s="113" t="s">
        <v>200</v>
      </c>
      <c r="H113" s="113" t="s">
        <v>69</v>
      </c>
      <c r="I113" s="113" t="s">
        <v>660</v>
      </c>
      <c r="J113" s="113" t="s">
        <v>550</v>
      </c>
      <c r="K113" s="113" t="s">
        <v>820</v>
      </c>
      <c r="L113" s="113" t="s">
        <v>821</v>
      </c>
      <c r="M113" s="113" t="s">
        <v>974</v>
      </c>
      <c r="N113" s="115" t="s">
        <v>1226</v>
      </c>
      <c r="O113" s="52">
        <v>1</v>
      </c>
      <c r="P113" s="52">
        <v>1</v>
      </c>
      <c r="Q113" s="218" t="s">
        <v>515</v>
      </c>
      <c r="R113" s="270">
        <v>244619</v>
      </c>
      <c r="S113" s="258">
        <v>143780</v>
      </c>
      <c r="T113" s="168">
        <v>77780</v>
      </c>
      <c r="U113" s="261">
        <v>0</v>
      </c>
      <c r="V113" s="42">
        <v>0</v>
      </c>
      <c r="W113" s="42">
        <f>U113+V113</f>
        <v>0</v>
      </c>
      <c r="X113" s="288">
        <f t="shared" si="2"/>
        <v>0</v>
      </c>
      <c r="Y113" s="179">
        <v>0</v>
      </c>
      <c r="Z113" s="239" t="s">
        <v>1328</v>
      </c>
    </row>
    <row r="114" spans="1:26" ht="82.5" customHeight="1" x14ac:dyDescent="0.25">
      <c r="A114" s="216"/>
      <c r="B114" s="219"/>
      <c r="C114" s="219"/>
      <c r="D114" s="219"/>
      <c r="E114" s="219"/>
      <c r="F114" s="219"/>
      <c r="G114" s="113" t="s">
        <v>661</v>
      </c>
      <c r="H114" s="113" t="s">
        <v>13</v>
      </c>
      <c r="I114" s="113" t="s">
        <v>662</v>
      </c>
      <c r="J114" s="113" t="s">
        <v>551</v>
      </c>
      <c r="K114" s="113" t="s">
        <v>822</v>
      </c>
      <c r="L114" s="113" t="s">
        <v>823</v>
      </c>
      <c r="M114" s="113" t="s">
        <v>975</v>
      </c>
      <c r="N114" s="115" t="s">
        <v>1227</v>
      </c>
      <c r="O114" s="52">
        <v>1</v>
      </c>
      <c r="P114" s="52">
        <v>1</v>
      </c>
      <c r="Q114" s="301"/>
      <c r="R114" s="274"/>
      <c r="S114" s="259"/>
      <c r="T114" s="184"/>
      <c r="U114" s="299"/>
      <c r="V114" s="112"/>
      <c r="W114" s="112"/>
      <c r="X114" s="288"/>
      <c r="Y114" s="189"/>
      <c r="Z114" s="266"/>
    </row>
    <row r="115" spans="1:26" ht="82.5" customHeight="1" x14ac:dyDescent="0.25">
      <c r="A115" s="216"/>
      <c r="B115" s="219"/>
      <c r="C115" s="219"/>
      <c r="D115" s="219"/>
      <c r="E115" s="219"/>
      <c r="F115" s="219"/>
      <c r="G115" s="190" t="s">
        <v>407</v>
      </c>
      <c r="H115" s="169" t="s">
        <v>13</v>
      </c>
      <c r="I115" s="190" t="s">
        <v>663</v>
      </c>
      <c r="J115" s="74" t="s">
        <v>552</v>
      </c>
      <c r="K115" s="74">
        <v>76</v>
      </c>
      <c r="L115" s="74">
        <v>76</v>
      </c>
      <c r="M115" s="74">
        <v>76</v>
      </c>
      <c r="N115" s="116" t="s">
        <v>1176</v>
      </c>
      <c r="O115" s="52">
        <v>1</v>
      </c>
      <c r="P115" s="52">
        <v>1</v>
      </c>
      <c r="Q115" s="301"/>
      <c r="R115" s="274"/>
      <c r="S115" s="259"/>
      <c r="T115" s="184"/>
      <c r="U115" s="112"/>
      <c r="V115" s="112"/>
      <c r="W115" s="112"/>
      <c r="X115" s="288"/>
      <c r="Y115" s="189"/>
      <c r="Z115" s="266"/>
    </row>
    <row r="116" spans="1:26" ht="72.75" customHeight="1" x14ac:dyDescent="0.25">
      <c r="A116" s="216"/>
      <c r="B116" s="219"/>
      <c r="C116" s="220"/>
      <c r="D116" s="220"/>
      <c r="E116" s="220"/>
      <c r="F116" s="220"/>
      <c r="G116" s="190" t="s">
        <v>1192</v>
      </c>
      <c r="H116" s="190" t="s">
        <v>13</v>
      </c>
      <c r="I116" s="190" t="s">
        <v>1193</v>
      </c>
      <c r="J116" s="190" t="s">
        <v>1194</v>
      </c>
      <c r="K116" s="190"/>
      <c r="L116" s="190"/>
      <c r="M116" s="190"/>
      <c r="N116" s="190" t="s">
        <v>1195</v>
      </c>
      <c r="O116" s="52" t="s">
        <v>909</v>
      </c>
      <c r="P116" s="52" t="s">
        <v>909</v>
      </c>
      <c r="Q116" s="302"/>
      <c r="R116" s="271"/>
      <c r="S116" s="260"/>
      <c r="T116" s="184"/>
      <c r="U116" s="46"/>
      <c r="V116" s="46"/>
      <c r="W116" s="46"/>
      <c r="X116" s="268"/>
      <c r="Y116" s="186"/>
      <c r="Z116" s="265"/>
    </row>
    <row r="117" spans="1:26" ht="84.75" customHeight="1" x14ac:dyDescent="0.25">
      <c r="A117" s="216"/>
      <c r="B117" s="219"/>
      <c r="C117" s="218" t="s">
        <v>22</v>
      </c>
      <c r="D117" s="218" t="s">
        <v>409</v>
      </c>
      <c r="E117" s="218" t="s">
        <v>89</v>
      </c>
      <c r="F117" s="218" t="s">
        <v>664</v>
      </c>
      <c r="G117" s="113" t="s">
        <v>199</v>
      </c>
      <c r="H117" s="113" t="s">
        <v>155</v>
      </c>
      <c r="I117" s="113" t="s">
        <v>665</v>
      </c>
      <c r="J117" s="113" t="s">
        <v>553</v>
      </c>
      <c r="K117" s="113" t="s">
        <v>814</v>
      </c>
      <c r="L117" s="113" t="s">
        <v>815</v>
      </c>
      <c r="M117" s="113" t="s">
        <v>946</v>
      </c>
      <c r="N117" s="113" t="s">
        <v>1275</v>
      </c>
      <c r="O117" s="52">
        <v>1</v>
      </c>
      <c r="P117" s="52">
        <v>1</v>
      </c>
      <c r="Q117" s="250" t="s">
        <v>319</v>
      </c>
      <c r="R117" s="270">
        <v>21839</v>
      </c>
      <c r="S117" s="258">
        <v>9380</v>
      </c>
      <c r="T117" s="187">
        <v>4500</v>
      </c>
      <c r="U117" s="75">
        <v>2789</v>
      </c>
      <c r="V117" s="75">
        <v>1000</v>
      </c>
      <c r="W117" s="75">
        <f>U117+V117</f>
        <v>3789</v>
      </c>
      <c r="X117" s="267">
        <f t="shared" si="2"/>
        <v>0.84199999999999997</v>
      </c>
      <c r="Y117" s="188">
        <v>1</v>
      </c>
      <c r="Z117" s="269" t="s">
        <v>1304</v>
      </c>
    </row>
    <row r="118" spans="1:26" ht="175.5" customHeight="1" x14ac:dyDescent="0.25">
      <c r="A118" s="216"/>
      <c r="B118" s="219"/>
      <c r="C118" s="220"/>
      <c r="D118" s="220"/>
      <c r="E118" s="220"/>
      <c r="F118" s="220"/>
      <c r="G118" s="113" t="s">
        <v>201</v>
      </c>
      <c r="H118" s="113" t="s">
        <v>13</v>
      </c>
      <c r="I118" s="113" t="s">
        <v>666</v>
      </c>
      <c r="J118" s="113" t="s">
        <v>548</v>
      </c>
      <c r="K118" s="113" t="str">
        <f>K112</f>
        <v>54 (2016 m. gruodis)</v>
      </c>
      <c r="L118" s="113" t="str">
        <f>L112</f>
        <v>56 (2017 m. lapkritis)</v>
      </c>
      <c r="M118" s="113" t="s">
        <v>946</v>
      </c>
      <c r="N118" s="113" t="s">
        <v>1276</v>
      </c>
      <c r="O118" s="52">
        <v>1</v>
      </c>
      <c r="P118" s="52">
        <v>0</v>
      </c>
      <c r="Q118" s="252"/>
      <c r="R118" s="271"/>
      <c r="S118" s="260"/>
      <c r="T118" s="185"/>
      <c r="U118" s="48"/>
      <c r="V118" s="48"/>
      <c r="W118" s="48"/>
      <c r="X118" s="268"/>
      <c r="Y118" s="191"/>
      <c r="Z118" s="292"/>
    </row>
    <row r="119" spans="1:26" ht="148.5" customHeight="1" x14ac:dyDescent="0.25">
      <c r="A119" s="216"/>
      <c r="B119" s="219"/>
      <c r="C119" s="218" t="s">
        <v>17</v>
      </c>
      <c r="D119" s="218" t="s">
        <v>265</v>
      </c>
      <c r="E119" s="218" t="s">
        <v>450</v>
      </c>
      <c r="F119" s="166" t="s">
        <v>466</v>
      </c>
      <c r="G119" s="113" t="s">
        <v>1130</v>
      </c>
      <c r="H119" s="113" t="s">
        <v>202</v>
      </c>
      <c r="I119" s="113" t="s">
        <v>1129</v>
      </c>
      <c r="J119" s="113" t="s">
        <v>1127</v>
      </c>
      <c r="K119" s="113" t="s">
        <v>799</v>
      </c>
      <c r="L119" s="113" t="s">
        <v>824</v>
      </c>
      <c r="M119" s="113" t="s">
        <v>988</v>
      </c>
      <c r="N119" s="113" t="s">
        <v>1344</v>
      </c>
      <c r="O119" s="45">
        <v>0</v>
      </c>
      <c r="P119" s="52">
        <v>1</v>
      </c>
      <c r="Q119" s="250" t="s">
        <v>515</v>
      </c>
      <c r="R119" s="270">
        <v>63000</v>
      </c>
      <c r="S119" s="258">
        <v>63000</v>
      </c>
      <c r="T119" s="186">
        <v>63000</v>
      </c>
      <c r="U119" s="46">
        <v>27225</v>
      </c>
      <c r="V119" s="46">
        <v>35708</v>
      </c>
      <c r="W119" s="46">
        <f>U119+V119</f>
        <v>62933</v>
      </c>
      <c r="X119" s="267">
        <f t="shared" si="2"/>
        <v>0.9989365079365079</v>
      </c>
      <c r="Y119" s="186">
        <v>1</v>
      </c>
      <c r="Z119" s="239" t="s">
        <v>1305</v>
      </c>
    </row>
    <row r="120" spans="1:26" ht="74.25" customHeight="1" x14ac:dyDescent="0.25">
      <c r="A120" s="216"/>
      <c r="B120" s="219"/>
      <c r="C120" s="219"/>
      <c r="D120" s="219"/>
      <c r="E120" s="219"/>
      <c r="F120" s="219" t="s">
        <v>466</v>
      </c>
      <c r="G120" s="113" t="s">
        <v>350</v>
      </c>
      <c r="H120" s="113" t="s">
        <v>13</v>
      </c>
      <c r="I120" s="113" t="s">
        <v>493</v>
      </c>
      <c r="J120" s="113" t="s">
        <v>1128</v>
      </c>
      <c r="K120" s="113" t="s">
        <v>825</v>
      </c>
      <c r="L120" s="113" t="s">
        <v>826</v>
      </c>
      <c r="M120" s="113" t="s">
        <v>938</v>
      </c>
      <c r="N120" s="115" t="s">
        <v>1228</v>
      </c>
      <c r="O120" s="52">
        <v>0</v>
      </c>
      <c r="P120" s="52">
        <v>0</v>
      </c>
      <c r="Q120" s="251"/>
      <c r="R120" s="274"/>
      <c r="S120" s="259"/>
      <c r="T120" s="181"/>
      <c r="U120" s="46"/>
      <c r="V120" s="46"/>
      <c r="W120" s="46"/>
      <c r="X120" s="288"/>
      <c r="Y120" s="186"/>
      <c r="Z120" s="266"/>
    </row>
    <row r="121" spans="1:26" ht="69.75" customHeight="1" x14ac:dyDescent="0.25">
      <c r="A121" s="216"/>
      <c r="B121" s="219"/>
      <c r="C121" s="220"/>
      <c r="D121" s="220"/>
      <c r="E121" s="303"/>
      <c r="F121" s="303"/>
      <c r="G121" s="169" t="s">
        <v>203</v>
      </c>
      <c r="H121" s="169" t="s">
        <v>18</v>
      </c>
      <c r="I121" s="113" t="s">
        <v>1132</v>
      </c>
      <c r="J121" s="113" t="s">
        <v>1131</v>
      </c>
      <c r="K121" s="113" t="str">
        <f>K120</f>
        <v>46 (2016 m. rugsėjis; tikslinė grupė - visuomenė)</v>
      </c>
      <c r="L121" s="113" t="s">
        <v>806</v>
      </c>
      <c r="M121" s="113" t="s">
        <v>986</v>
      </c>
      <c r="N121" s="115" t="s">
        <v>1229</v>
      </c>
      <c r="O121" s="52">
        <v>0</v>
      </c>
      <c r="P121" s="52">
        <v>0</v>
      </c>
      <c r="Q121" s="252"/>
      <c r="R121" s="271"/>
      <c r="S121" s="260"/>
      <c r="T121" s="185"/>
      <c r="U121" s="46"/>
      <c r="V121" s="191"/>
      <c r="W121" s="46"/>
      <c r="X121" s="268"/>
      <c r="Y121" s="191"/>
      <c r="Z121" s="265"/>
    </row>
    <row r="122" spans="1:26" s="106" customFormat="1" ht="69.75" customHeight="1" x14ac:dyDescent="0.25">
      <c r="A122" s="216"/>
      <c r="B122" s="220"/>
      <c r="C122" s="169" t="s">
        <v>20</v>
      </c>
      <c r="D122" s="113" t="s">
        <v>1010</v>
      </c>
      <c r="E122" s="113" t="s">
        <v>1011</v>
      </c>
      <c r="F122" s="113" t="s">
        <v>1012</v>
      </c>
      <c r="G122" s="113" t="s">
        <v>1013</v>
      </c>
      <c r="H122" s="113" t="s">
        <v>13</v>
      </c>
      <c r="I122" s="113" t="s">
        <v>1014</v>
      </c>
      <c r="J122" s="113" t="s">
        <v>1015</v>
      </c>
      <c r="K122" s="113"/>
      <c r="L122" s="113"/>
      <c r="M122" s="113"/>
      <c r="N122" s="193"/>
      <c r="O122" s="52"/>
      <c r="P122" s="52"/>
      <c r="Q122" s="76" t="s">
        <v>1016</v>
      </c>
      <c r="R122" s="56">
        <v>73000</v>
      </c>
      <c r="S122" s="194">
        <v>73000</v>
      </c>
      <c r="T122" s="195">
        <v>0</v>
      </c>
      <c r="U122" s="64"/>
      <c r="V122" s="64"/>
      <c r="W122" s="64"/>
      <c r="X122" s="196"/>
      <c r="Y122" s="186"/>
      <c r="Z122" s="64" t="s">
        <v>1245</v>
      </c>
    </row>
    <row r="123" spans="1:26" ht="65.25" customHeight="1" x14ac:dyDescent="0.25">
      <c r="A123" s="216"/>
      <c r="B123" s="222" t="s">
        <v>303</v>
      </c>
      <c r="C123" s="222" t="s">
        <v>1009</v>
      </c>
      <c r="D123" s="218" t="s">
        <v>475</v>
      </c>
      <c r="E123" s="218" t="s">
        <v>667</v>
      </c>
      <c r="F123" s="218" t="s">
        <v>668</v>
      </c>
      <c r="G123" s="113" t="s">
        <v>410</v>
      </c>
      <c r="H123" s="113" t="s">
        <v>18</v>
      </c>
      <c r="I123" s="113" t="s">
        <v>231</v>
      </c>
      <c r="J123" s="113" t="s">
        <v>559</v>
      </c>
      <c r="K123" s="113" t="s">
        <v>799</v>
      </c>
      <c r="L123" s="113" t="s">
        <v>799</v>
      </c>
      <c r="M123" s="113" t="s">
        <v>799</v>
      </c>
      <c r="N123" s="113" t="s">
        <v>1196</v>
      </c>
      <c r="O123" s="52">
        <v>1</v>
      </c>
      <c r="P123" s="52">
        <v>1</v>
      </c>
      <c r="Q123" s="250" t="s">
        <v>317</v>
      </c>
      <c r="R123" s="270">
        <v>46000</v>
      </c>
      <c r="S123" s="258">
        <v>46000</v>
      </c>
      <c r="T123" s="168">
        <v>46000</v>
      </c>
      <c r="U123" s="261">
        <v>8994.7000000000007</v>
      </c>
      <c r="V123" s="42">
        <v>0</v>
      </c>
      <c r="W123" s="42">
        <f>U123+V123</f>
        <v>8994.7000000000007</v>
      </c>
      <c r="X123" s="288">
        <f t="shared" si="2"/>
        <v>0.19553695652173914</v>
      </c>
      <c r="Y123" s="179">
        <v>0</v>
      </c>
      <c r="Z123" s="293" t="s">
        <v>1366</v>
      </c>
    </row>
    <row r="124" spans="1:26" ht="48" customHeight="1" x14ac:dyDescent="0.25">
      <c r="A124" s="216"/>
      <c r="B124" s="227"/>
      <c r="C124" s="227"/>
      <c r="D124" s="219"/>
      <c r="E124" s="219"/>
      <c r="F124" s="219"/>
      <c r="G124" s="113" t="s">
        <v>411</v>
      </c>
      <c r="H124" s="113" t="s">
        <v>18</v>
      </c>
      <c r="I124" s="113" t="s">
        <v>304</v>
      </c>
      <c r="J124" s="113" t="s">
        <v>560</v>
      </c>
      <c r="K124" s="113" t="s">
        <v>799</v>
      </c>
      <c r="L124" s="113" t="s">
        <v>799</v>
      </c>
      <c r="M124" s="113" t="s">
        <v>799</v>
      </c>
      <c r="N124" s="113" t="s">
        <v>1197</v>
      </c>
      <c r="O124" s="52">
        <v>1</v>
      </c>
      <c r="P124" s="52">
        <v>1</v>
      </c>
      <c r="Q124" s="251"/>
      <c r="R124" s="274"/>
      <c r="S124" s="259"/>
      <c r="T124" s="184"/>
      <c r="U124" s="299"/>
      <c r="V124" s="112"/>
      <c r="W124" s="112"/>
      <c r="X124" s="288"/>
      <c r="Y124" s="189"/>
      <c r="Z124" s="294"/>
    </row>
    <row r="125" spans="1:26" ht="39" customHeight="1" x14ac:dyDescent="0.25">
      <c r="A125" s="216"/>
      <c r="B125" s="227"/>
      <c r="C125" s="227"/>
      <c r="D125" s="219"/>
      <c r="E125" s="219"/>
      <c r="F125" s="219"/>
      <c r="G125" s="113" t="s">
        <v>412</v>
      </c>
      <c r="H125" s="113" t="s">
        <v>18</v>
      </c>
      <c r="I125" s="113" t="s">
        <v>305</v>
      </c>
      <c r="J125" s="113" t="s">
        <v>559</v>
      </c>
      <c r="K125" s="113" t="s">
        <v>799</v>
      </c>
      <c r="L125" s="113" t="s">
        <v>799</v>
      </c>
      <c r="M125" s="113" t="s">
        <v>799</v>
      </c>
      <c r="N125" s="113" t="s">
        <v>799</v>
      </c>
      <c r="O125" s="52" t="s">
        <v>909</v>
      </c>
      <c r="P125" s="52" t="s">
        <v>909</v>
      </c>
      <c r="Q125" s="251"/>
      <c r="R125" s="274"/>
      <c r="S125" s="259"/>
      <c r="T125" s="184"/>
      <c r="U125" s="46"/>
      <c r="V125" s="46"/>
      <c r="W125" s="46"/>
      <c r="X125" s="288"/>
      <c r="Y125" s="186"/>
      <c r="Z125" s="294"/>
    </row>
    <row r="126" spans="1:26" ht="39.75" customHeight="1" x14ac:dyDescent="0.25">
      <c r="A126" s="216"/>
      <c r="B126" s="227"/>
      <c r="C126" s="227"/>
      <c r="D126" s="219"/>
      <c r="E126" s="219"/>
      <c r="F126" s="219"/>
      <c r="G126" s="113" t="s">
        <v>413</v>
      </c>
      <c r="H126" s="113" t="s">
        <v>18</v>
      </c>
      <c r="I126" s="113" t="s">
        <v>306</v>
      </c>
      <c r="J126" s="113" t="s">
        <v>558</v>
      </c>
      <c r="K126" s="113" t="s">
        <v>799</v>
      </c>
      <c r="L126" s="113" t="s">
        <v>799</v>
      </c>
      <c r="M126" s="113" t="s">
        <v>799</v>
      </c>
      <c r="N126" s="113" t="s">
        <v>799</v>
      </c>
      <c r="O126" s="52" t="s">
        <v>909</v>
      </c>
      <c r="P126" s="52" t="s">
        <v>909</v>
      </c>
      <c r="Q126" s="251"/>
      <c r="R126" s="274"/>
      <c r="S126" s="259"/>
      <c r="T126" s="184"/>
      <c r="U126" s="46"/>
      <c r="V126" s="46"/>
      <c r="W126" s="46"/>
      <c r="X126" s="288"/>
      <c r="Y126" s="186"/>
      <c r="Z126" s="294"/>
    </row>
    <row r="127" spans="1:26" ht="49.5" customHeight="1" x14ac:dyDescent="0.25">
      <c r="A127" s="216"/>
      <c r="B127" s="227"/>
      <c r="C127" s="227"/>
      <c r="D127" s="219"/>
      <c r="E127" s="219"/>
      <c r="F127" s="219"/>
      <c r="G127" s="113" t="s">
        <v>414</v>
      </c>
      <c r="H127" s="113" t="s">
        <v>18</v>
      </c>
      <c r="I127" s="113" t="s">
        <v>555</v>
      </c>
      <c r="J127" s="113" t="s">
        <v>557</v>
      </c>
      <c r="K127" s="113" t="s">
        <v>978</v>
      </c>
      <c r="L127" s="113" t="s">
        <v>977</v>
      </c>
      <c r="M127" s="113" t="s">
        <v>976</v>
      </c>
      <c r="N127" s="115" t="s">
        <v>1230</v>
      </c>
      <c r="O127" s="52">
        <v>1</v>
      </c>
      <c r="P127" s="52">
        <v>0</v>
      </c>
      <c r="Q127" s="251"/>
      <c r="R127" s="274"/>
      <c r="S127" s="259"/>
      <c r="T127" s="184"/>
      <c r="U127" s="46"/>
      <c r="V127" s="46"/>
      <c r="W127" s="46"/>
      <c r="X127" s="288"/>
      <c r="Y127" s="186"/>
      <c r="Z127" s="294"/>
    </row>
    <row r="128" spans="1:26" ht="99" customHeight="1" x14ac:dyDescent="0.25">
      <c r="A128" s="216"/>
      <c r="B128" s="227"/>
      <c r="C128" s="223"/>
      <c r="D128" s="220"/>
      <c r="E128" s="220"/>
      <c r="F128" s="220"/>
      <c r="G128" s="113" t="s">
        <v>415</v>
      </c>
      <c r="H128" s="113" t="s">
        <v>18</v>
      </c>
      <c r="I128" s="113" t="s">
        <v>554</v>
      </c>
      <c r="J128" s="113" t="s">
        <v>556</v>
      </c>
      <c r="K128" s="113" t="s">
        <v>979</v>
      </c>
      <c r="L128" s="113" t="s">
        <v>980</v>
      </c>
      <c r="M128" s="113" t="s">
        <v>981</v>
      </c>
      <c r="N128" s="115" t="s">
        <v>1231</v>
      </c>
      <c r="O128" s="52">
        <v>1</v>
      </c>
      <c r="P128" s="52">
        <v>1</v>
      </c>
      <c r="Q128" s="252"/>
      <c r="R128" s="271"/>
      <c r="S128" s="260"/>
      <c r="T128" s="184"/>
      <c r="U128" s="191"/>
      <c r="V128" s="46"/>
      <c r="W128" s="191"/>
      <c r="X128" s="268"/>
      <c r="Y128" s="186"/>
      <c r="Z128" s="295"/>
    </row>
    <row r="129" spans="1:26" s="106" customFormat="1" ht="99" customHeight="1" x14ac:dyDescent="0.25">
      <c r="A129" s="217"/>
      <c r="B129" s="223"/>
      <c r="C129" s="51" t="s">
        <v>1017</v>
      </c>
      <c r="D129" s="169" t="s">
        <v>1018</v>
      </c>
      <c r="E129" s="169" t="s">
        <v>1019</v>
      </c>
      <c r="F129" s="169" t="s">
        <v>1020</v>
      </c>
      <c r="G129" s="113" t="s">
        <v>1021</v>
      </c>
      <c r="H129" s="113" t="s">
        <v>13</v>
      </c>
      <c r="I129" s="113" t="s">
        <v>1022</v>
      </c>
      <c r="J129" s="113" t="s">
        <v>1023</v>
      </c>
      <c r="K129" s="113"/>
      <c r="L129" s="113"/>
      <c r="M129" s="113"/>
      <c r="N129" s="113"/>
      <c r="O129" s="52"/>
      <c r="P129" s="52"/>
      <c r="Q129" s="170" t="s">
        <v>1016</v>
      </c>
      <c r="R129" s="170">
        <v>55000</v>
      </c>
      <c r="S129" s="197">
        <v>55000</v>
      </c>
      <c r="T129" s="134">
        <v>0</v>
      </c>
      <c r="U129" s="48"/>
      <c r="V129" s="64"/>
      <c r="W129" s="48"/>
      <c r="X129" s="192"/>
      <c r="Y129" s="64"/>
      <c r="Z129" s="198" t="s">
        <v>1245</v>
      </c>
    </row>
    <row r="130" spans="1:26" ht="39.75" customHeight="1" x14ac:dyDescent="0.25">
      <c r="A130" s="215" t="s">
        <v>33</v>
      </c>
      <c r="B130" s="218" t="s">
        <v>34</v>
      </c>
      <c r="C130" s="218" t="s">
        <v>1009</v>
      </c>
      <c r="D130" s="218" t="s">
        <v>34</v>
      </c>
      <c r="E130" s="218" t="s">
        <v>669</v>
      </c>
      <c r="F130" s="218" t="s">
        <v>90</v>
      </c>
      <c r="G130" s="113" t="s">
        <v>205</v>
      </c>
      <c r="H130" s="113" t="s">
        <v>206</v>
      </c>
      <c r="I130" s="113" t="s">
        <v>207</v>
      </c>
      <c r="J130" s="113" t="s">
        <v>670</v>
      </c>
      <c r="K130" s="113">
        <v>47</v>
      </c>
      <c r="L130" s="113" t="s">
        <v>909</v>
      </c>
      <c r="M130" s="113" t="s">
        <v>909</v>
      </c>
      <c r="N130" s="113" t="s">
        <v>1198</v>
      </c>
      <c r="O130" s="52">
        <v>1</v>
      </c>
      <c r="P130" s="52">
        <v>1</v>
      </c>
      <c r="Q130" s="250" t="s">
        <v>515</v>
      </c>
      <c r="R130" s="270">
        <v>460657</v>
      </c>
      <c r="S130" s="258">
        <v>173000</v>
      </c>
      <c r="T130" s="183">
        <v>80000</v>
      </c>
      <c r="U130" s="261">
        <v>34893.35</v>
      </c>
      <c r="V130" s="42">
        <v>40958.5</v>
      </c>
      <c r="W130" s="42">
        <f>U130+V130</f>
        <v>75851.850000000006</v>
      </c>
      <c r="X130" s="267">
        <f t="shared" si="2"/>
        <v>0.94814812500000012</v>
      </c>
      <c r="Y130" s="179">
        <v>1</v>
      </c>
      <c r="Z130" s="239" t="s">
        <v>1306</v>
      </c>
    </row>
    <row r="131" spans="1:26" ht="49.5" customHeight="1" x14ac:dyDescent="0.25">
      <c r="A131" s="216"/>
      <c r="B131" s="219"/>
      <c r="C131" s="219"/>
      <c r="D131" s="219"/>
      <c r="E131" s="219"/>
      <c r="F131" s="219"/>
      <c r="G131" s="113" t="s">
        <v>671</v>
      </c>
      <c r="H131" s="113" t="s">
        <v>18</v>
      </c>
      <c r="I131" s="113" t="s">
        <v>204</v>
      </c>
      <c r="J131" s="113" t="s">
        <v>561</v>
      </c>
      <c r="K131" s="113" t="s">
        <v>204</v>
      </c>
      <c r="L131" s="113" t="s">
        <v>909</v>
      </c>
      <c r="M131" s="113" t="s">
        <v>909</v>
      </c>
      <c r="N131" s="113" t="s">
        <v>1199</v>
      </c>
      <c r="O131" s="52">
        <v>0</v>
      </c>
      <c r="P131" s="52">
        <v>0</v>
      </c>
      <c r="Q131" s="251"/>
      <c r="R131" s="274"/>
      <c r="S131" s="259"/>
      <c r="T131" s="184"/>
      <c r="U131" s="264"/>
      <c r="V131" s="123"/>
      <c r="W131" s="123"/>
      <c r="X131" s="288"/>
      <c r="Y131" s="189"/>
      <c r="Z131" s="266"/>
    </row>
    <row r="132" spans="1:26" ht="33" customHeight="1" x14ac:dyDescent="0.25">
      <c r="A132" s="216"/>
      <c r="B132" s="219"/>
      <c r="C132" s="219"/>
      <c r="D132" s="219"/>
      <c r="E132" s="219"/>
      <c r="F132" s="219"/>
      <c r="G132" s="113" t="s">
        <v>672</v>
      </c>
      <c r="H132" s="113" t="s">
        <v>176</v>
      </c>
      <c r="I132" s="113" t="s">
        <v>600</v>
      </c>
      <c r="J132" s="113" t="s">
        <v>673</v>
      </c>
      <c r="K132" s="113" t="s">
        <v>799</v>
      </c>
      <c r="L132" s="113">
        <v>51</v>
      </c>
      <c r="M132" s="113">
        <v>178</v>
      </c>
      <c r="N132" s="113" t="s">
        <v>1195</v>
      </c>
      <c r="O132" s="52" t="s">
        <v>909</v>
      </c>
      <c r="P132" s="52" t="s">
        <v>909</v>
      </c>
      <c r="Q132" s="251"/>
      <c r="R132" s="274"/>
      <c r="S132" s="259"/>
      <c r="T132" s="184"/>
      <c r="U132" s="46"/>
      <c r="V132" s="46"/>
      <c r="W132" s="46"/>
      <c r="X132" s="288"/>
      <c r="Y132" s="186"/>
      <c r="Z132" s="266"/>
    </row>
    <row r="133" spans="1:26" ht="38.25" customHeight="1" x14ac:dyDescent="0.25">
      <c r="A133" s="216"/>
      <c r="B133" s="219"/>
      <c r="C133" s="219"/>
      <c r="D133" s="219"/>
      <c r="E133" s="219"/>
      <c r="F133" s="219"/>
      <c r="G133" s="113" t="s">
        <v>674</v>
      </c>
      <c r="H133" s="113" t="s">
        <v>18</v>
      </c>
      <c r="I133" s="113" t="s">
        <v>562</v>
      </c>
      <c r="J133" s="113" t="s">
        <v>563</v>
      </c>
      <c r="K133" s="113">
        <v>35</v>
      </c>
      <c r="L133" s="113" t="s">
        <v>827</v>
      </c>
      <c r="M133" s="113" t="s">
        <v>799</v>
      </c>
      <c r="N133" s="113" t="s">
        <v>1200</v>
      </c>
      <c r="O133" s="52">
        <v>1</v>
      </c>
      <c r="P133" s="52">
        <v>1</v>
      </c>
      <c r="Q133" s="251"/>
      <c r="R133" s="274"/>
      <c r="S133" s="259"/>
      <c r="T133" s="184"/>
      <c r="U133" s="46"/>
      <c r="V133" s="46"/>
      <c r="W133" s="46"/>
      <c r="X133" s="288"/>
      <c r="Y133" s="186"/>
      <c r="Z133" s="266"/>
    </row>
    <row r="134" spans="1:26" ht="83.25" customHeight="1" x14ac:dyDescent="0.25">
      <c r="A134" s="216"/>
      <c r="B134" s="219"/>
      <c r="C134" s="219"/>
      <c r="D134" s="219"/>
      <c r="E134" s="219"/>
      <c r="F134" s="219"/>
      <c r="G134" s="113" t="s">
        <v>1201</v>
      </c>
      <c r="H134" s="113" t="s">
        <v>13</v>
      </c>
      <c r="I134" s="113" t="s">
        <v>601</v>
      </c>
      <c r="J134" s="113" t="s">
        <v>540</v>
      </c>
      <c r="K134" s="113" t="s">
        <v>799</v>
      </c>
      <c r="L134" s="113" t="s">
        <v>799</v>
      </c>
      <c r="M134" s="113" t="s">
        <v>799</v>
      </c>
      <c r="N134" s="113" t="s">
        <v>1205</v>
      </c>
      <c r="O134" s="52">
        <v>0</v>
      </c>
      <c r="P134" s="52">
        <v>0</v>
      </c>
      <c r="Q134" s="251"/>
      <c r="R134" s="274"/>
      <c r="S134" s="259"/>
      <c r="T134" s="184"/>
      <c r="U134" s="46"/>
      <c r="V134" s="46"/>
      <c r="W134" s="46"/>
      <c r="X134" s="288"/>
      <c r="Y134" s="186"/>
      <c r="Z134" s="266"/>
    </row>
    <row r="135" spans="1:26" ht="102" customHeight="1" x14ac:dyDescent="0.25">
      <c r="A135" s="216"/>
      <c r="B135" s="220"/>
      <c r="C135" s="220"/>
      <c r="D135" s="220"/>
      <c r="E135" s="220"/>
      <c r="F135" s="220"/>
      <c r="G135" s="113" t="s">
        <v>1202</v>
      </c>
      <c r="H135" s="113" t="s">
        <v>13</v>
      </c>
      <c r="I135" s="113" t="s">
        <v>1203</v>
      </c>
      <c r="J135" s="113" t="s">
        <v>1204</v>
      </c>
      <c r="K135" s="113"/>
      <c r="L135" s="113"/>
      <c r="M135" s="113"/>
      <c r="N135" s="113" t="s">
        <v>1206</v>
      </c>
      <c r="O135" s="52">
        <v>1</v>
      </c>
      <c r="P135" s="52">
        <v>0</v>
      </c>
      <c r="Q135" s="252"/>
      <c r="R135" s="271"/>
      <c r="S135" s="260"/>
      <c r="T135" s="184"/>
      <c r="U135" s="46"/>
      <c r="V135" s="46"/>
      <c r="W135" s="46"/>
      <c r="X135" s="268"/>
      <c r="Y135" s="186"/>
      <c r="Z135" s="265"/>
    </row>
    <row r="136" spans="1:26" ht="145.5" customHeight="1" x14ac:dyDescent="0.25">
      <c r="A136" s="216"/>
      <c r="B136" s="218" t="s">
        <v>91</v>
      </c>
      <c r="C136" s="218" t="s">
        <v>1024</v>
      </c>
      <c r="D136" s="218" t="s">
        <v>35</v>
      </c>
      <c r="E136" s="218" t="s">
        <v>416</v>
      </c>
      <c r="F136" s="218" t="s">
        <v>92</v>
      </c>
      <c r="G136" s="113" t="s">
        <v>462</v>
      </c>
      <c r="H136" s="113" t="s">
        <v>210</v>
      </c>
      <c r="I136" s="113" t="s">
        <v>211</v>
      </c>
      <c r="J136" s="113" t="s">
        <v>675</v>
      </c>
      <c r="K136" s="113" t="s">
        <v>799</v>
      </c>
      <c r="L136" s="113" t="s">
        <v>799</v>
      </c>
      <c r="M136" s="113" t="s">
        <v>799</v>
      </c>
      <c r="N136" s="113" t="s">
        <v>1207</v>
      </c>
      <c r="O136" s="52">
        <v>1</v>
      </c>
      <c r="P136" s="52">
        <v>1</v>
      </c>
      <c r="Q136" s="250" t="s">
        <v>515</v>
      </c>
      <c r="R136" s="270">
        <v>234229</v>
      </c>
      <c r="S136" s="258">
        <v>87056</v>
      </c>
      <c r="T136" s="183">
        <v>46433</v>
      </c>
      <c r="U136" s="261">
        <v>20638.669999999998</v>
      </c>
      <c r="V136" s="42">
        <v>24805</v>
      </c>
      <c r="W136" s="42">
        <f>U136+V136</f>
        <v>45443.67</v>
      </c>
      <c r="X136" s="288">
        <f t="shared" ref="X136" si="3">W136/T136</f>
        <v>0.97869338616931922</v>
      </c>
      <c r="Y136" s="179">
        <v>1</v>
      </c>
      <c r="Z136" s="239" t="s">
        <v>1307</v>
      </c>
    </row>
    <row r="137" spans="1:26" ht="49.5" customHeight="1" x14ac:dyDescent="0.25">
      <c r="A137" s="216"/>
      <c r="B137" s="219"/>
      <c r="C137" s="219"/>
      <c r="D137" s="219"/>
      <c r="E137" s="219"/>
      <c r="F137" s="219"/>
      <c r="G137" s="113" t="s">
        <v>208</v>
      </c>
      <c r="H137" s="113" t="s">
        <v>18</v>
      </c>
      <c r="I137" s="113" t="s">
        <v>576</v>
      </c>
      <c r="J137" s="113" t="s">
        <v>577</v>
      </c>
      <c r="K137" s="113" t="s">
        <v>799</v>
      </c>
      <c r="L137" s="113" t="s">
        <v>828</v>
      </c>
      <c r="M137" s="113" t="s">
        <v>987</v>
      </c>
      <c r="N137" s="113" t="s">
        <v>1377</v>
      </c>
      <c r="O137" s="52">
        <v>1</v>
      </c>
      <c r="P137" s="52">
        <v>1</v>
      </c>
      <c r="Q137" s="251"/>
      <c r="R137" s="274"/>
      <c r="S137" s="259"/>
      <c r="T137" s="184"/>
      <c r="U137" s="264"/>
      <c r="V137" s="123"/>
      <c r="W137" s="123"/>
      <c r="X137" s="288"/>
      <c r="Y137" s="189"/>
      <c r="Z137" s="266"/>
    </row>
    <row r="138" spans="1:26" ht="87" customHeight="1" x14ac:dyDescent="0.25">
      <c r="A138" s="216"/>
      <c r="B138" s="219"/>
      <c r="C138" s="220"/>
      <c r="D138" s="220"/>
      <c r="E138" s="220"/>
      <c r="F138" s="220"/>
      <c r="G138" s="113" t="s">
        <v>209</v>
      </c>
      <c r="H138" s="113" t="s">
        <v>18</v>
      </c>
      <c r="I138" s="113" t="s">
        <v>676</v>
      </c>
      <c r="J138" s="113" t="s">
        <v>564</v>
      </c>
      <c r="K138" s="113" t="s">
        <v>829</v>
      </c>
      <c r="L138" s="113" t="s">
        <v>744</v>
      </c>
      <c r="M138" s="113" t="s">
        <v>960</v>
      </c>
      <c r="N138" s="113" t="s">
        <v>1278</v>
      </c>
      <c r="O138" s="52">
        <v>1</v>
      </c>
      <c r="P138" s="52">
        <v>1</v>
      </c>
      <c r="Q138" s="252"/>
      <c r="R138" s="271"/>
      <c r="S138" s="260"/>
      <c r="T138" s="185"/>
      <c r="U138" s="46"/>
      <c r="V138" s="46"/>
      <c r="W138" s="46"/>
      <c r="X138" s="268"/>
      <c r="Y138" s="186"/>
      <c r="Z138" s="265"/>
    </row>
    <row r="139" spans="1:26" ht="69" customHeight="1" x14ac:dyDescent="0.25">
      <c r="A139" s="216"/>
      <c r="B139" s="220"/>
      <c r="C139" s="113" t="s">
        <v>16</v>
      </c>
      <c r="D139" s="113" t="s">
        <v>461</v>
      </c>
      <c r="E139" s="113" t="s">
        <v>453</v>
      </c>
      <c r="F139" s="113" t="s">
        <v>296</v>
      </c>
      <c r="G139" s="113" t="s">
        <v>504</v>
      </c>
      <c r="H139" s="113" t="s">
        <v>13</v>
      </c>
      <c r="I139" s="113" t="s">
        <v>1134</v>
      </c>
      <c r="J139" s="113" t="s">
        <v>1133</v>
      </c>
      <c r="K139" s="113" t="s">
        <v>984</v>
      </c>
      <c r="L139" s="113" t="s">
        <v>819</v>
      </c>
      <c r="M139" s="113" t="s">
        <v>985</v>
      </c>
      <c r="N139" s="113" t="s">
        <v>1277</v>
      </c>
      <c r="O139" s="52">
        <v>1</v>
      </c>
      <c r="P139" s="52">
        <v>0</v>
      </c>
      <c r="Q139" s="76" t="s">
        <v>319</v>
      </c>
      <c r="R139" s="56">
        <v>105340</v>
      </c>
      <c r="S139" s="133">
        <v>79019</v>
      </c>
      <c r="T139" s="134">
        <v>26335</v>
      </c>
      <c r="U139" s="63">
        <v>11840</v>
      </c>
      <c r="V139" s="63">
        <v>0</v>
      </c>
      <c r="W139" s="63">
        <f>U139+V139</f>
        <v>11840</v>
      </c>
      <c r="X139" s="139">
        <f t="shared" ref="X139:X159" si="4">W139/T139</f>
        <v>0.44959179798746912</v>
      </c>
      <c r="Y139" s="64">
        <v>1</v>
      </c>
      <c r="Z139" s="157" t="s">
        <v>1308</v>
      </c>
    </row>
    <row r="140" spans="1:26" ht="126" customHeight="1" x14ac:dyDescent="0.25">
      <c r="A140" s="216"/>
      <c r="B140" s="218" t="s">
        <v>418</v>
      </c>
      <c r="C140" s="218" t="s">
        <v>20</v>
      </c>
      <c r="D140" s="218" t="s">
        <v>316</v>
      </c>
      <c r="E140" s="218" t="s">
        <v>419</v>
      </c>
      <c r="F140" s="218" t="s">
        <v>357</v>
      </c>
      <c r="G140" s="113" t="s">
        <v>281</v>
      </c>
      <c r="H140" s="113" t="s">
        <v>130</v>
      </c>
      <c r="I140" s="45" t="s">
        <v>213</v>
      </c>
      <c r="J140" s="113" t="s">
        <v>677</v>
      </c>
      <c r="K140" s="45" t="str">
        <f>I140</f>
        <v xml:space="preserve">34 (2016 m. gegužė)
</v>
      </c>
      <c r="L140" s="45" t="s">
        <v>830</v>
      </c>
      <c r="M140" s="45" t="s">
        <v>884</v>
      </c>
      <c r="N140" s="113" t="s">
        <v>1347</v>
      </c>
      <c r="O140" s="52">
        <v>1</v>
      </c>
      <c r="P140" s="52">
        <v>1</v>
      </c>
      <c r="Q140" s="250" t="s">
        <v>318</v>
      </c>
      <c r="R140" s="270">
        <v>253633</v>
      </c>
      <c r="S140" s="258">
        <v>65050</v>
      </c>
      <c r="T140" s="183">
        <v>35000</v>
      </c>
      <c r="U140" s="125">
        <v>0</v>
      </c>
      <c r="V140" s="126">
        <v>23882.35</v>
      </c>
      <c r="W140" s="46">
        <f>U140+V140</f>
        <v>23882.35</v>
      </c>
      <c r="X140" s="267">
        <f t="shared" si="4"/>
        <v>0.68235285714285709</v>
      </c>
      <c r="Y140" s="179">
        <v>1</v>
      </c>
      <c r="Z140" s="239" t="s">
        <v>1309</v>
      </c>
    </row>
    <row r="141" spans="1:26" ht="49.5" customHeight="1" x14ac:dyDescent="0.25">
      <c r="A141" s="216"/>
      <c r="B141" s="219"/>
      <c r="C141" s="219"/>
      <c r="D141" s="219"/>
      <c r="E141" s="219"/>
      <c r="F141" s="219"/>
      <c r="G141" s="113" t="s">
        <v>282</v>
      </c>
      <c r="H141" s="113" t="s">
        <v>13</v>
      </c>
      <c r="I141" s="45" t="s">
        <v>881</v>
      </c>
      <c r="J141" s="113" t="s">
        <v>1135</v>
      </c>
      <c r="K141" s="45" t="s">
        <v>881</v>
      </c>
      <c r="L141" s="45" t="s">
        <v>882</v>
      </c>
      <c r="M141" s="45" t="s">
        <v>883</v>
      </c>
      <c r="N141" s="113" t="s">
        <v>1364</v>
      </c>
      <c r="O141" s="52">
        <v>1</v>
      </c>
      <c r="P141" s="52">
        <v>0</v>
      </c>
      <c r="Q141" s="251"/>
      <c r="R141" s="274"/>
      <c r="S141" s="259"/>
      <c r="T141" s="184"/>
      <c r="U141" s="46"/>
      <c r="V141" s="46"/>
      <c r="W141" s="46"/>
      <c r="X141" s="288"/>
      <c r="Y141" s="186"/>
      <c r="Z141" s="266"/>
    </row>
    <row r="142" spans="1:26" ht="69.75" customHeight="1" x14ac:dyDescent="0.25">
      <c r="A142" s="216"/>
      <c r="B142" s="219"/>
      <c r="C142" s="219"/>
      <c r="D142" s="219"/>
      <c r="E142" s="219"/>
      <c r="F142" s="219"/>
      <c r="G142" s="113" t="s">
        <v>283</v>
      </c>
      <c r="H142" s="113" t="s">
        <v>13</v>
      </c>
      <c r="I142" s="45" t="s">
        <v>878</v>
      </c>
      <c r="J142" s="113" t="s">
        <v>1136</v>
      </c>
      <c r="K142" s="45" t="s">
        <v>878</v>
      </c>
      <c r="L142" s="45" t="s">
        <v>879</v>
      </c>
      <c r="M142" s="45" t="s">
        <v>880</v>
      </c>
      <c r="N142" s="113" t="s">
        <v>1365</v>
      </c>
      <c r="O142" s="52">
        <v>0</v>
      </c>
      <c r="P142" s="52">
        <v>0</v>
      </c>
      <c r="Q142" s="251"/>
      <c r="R142" s="274"/>
      <c r="S142" s="259"/>
      <c r="T142" s="184"/>
      <c r="U142" s="46"/>
      <c r="V142" s="46"/>
      <c r="W142" s="46"/>
      <c r="X142" s="288"/>
      <c r="Y142" s="186"/>
      <c r="Z142" s="266"/>
    </row>
    <row r="143" spans="1:26" ht="56.25" customHeight="1" x14ac:dyDescent="0.25">
      <c r="A143" s="216"/>
      <c r="B143" s="219"/>
      <c r="C143" s="219"/>
      <c r="D143" s="219"/>
      <c r="E143" s="219"/>
      <c r="F143" s="219"/>
      <c r="G143" s="113" t="s">
        <v>417</v>
      </c>
      <c r="H143" s="113" t="s">
        <v>13</v>
      </c>
      <c r="I143" s="45" t="s">
        <v>212</v>
      </c>
      <c r="J143" s="113" t="s">
        <v>565</v>
      </c>
      <c r="K143" s="45" t="str">
        <f>I143</f>
        <v>46 (2016 m. gegužė)</v>
      </c>
      <c r="L143" s="45" t="s">
        <v>831</v>
      </c>
      <c r="M143" s="45" t="s">
        <v>877</v>
      </c>
      <c r="N143" s="113" t="s">
        <v>1348</v>
      </c>
      <c r="O143" s="52">
        <v>1</v>
      </c>
      <c r="P143" s="52">
        <v>0</v>
      </c>
      <c r="Q143" s="251"/>
      <c r="R143" s="274"/>
      <c r="S143" s="259"/>
      <c r="T143" s="184"/>
      <c r="U143" s="46"/>
      <c r="V143" s="46"/>
      <c r="W143" s="46"/>
      <c r="X143" s="288"/>
      <c r="Y143" s="186"/>
      <c r="Z143" s="266"/>
    </row>
    <row r="144" spans="1:26" ht="54" customHeight="1" x14ac:dyDescent="0.25">
      <c r="A144" s="216"/>
      <c r="B144" s="219"/>
      <c r="C144" s="220"/>
      <c r="D144" s="220"/>
      <c r="E144" s="220"/>
      <c r="F144" s="220"/>
      <c r="G144" s="113" t="s">
        <v>420</v>
      </c>
      <c r="H144" s="113" t="s">
        <v>13</v>
      </c>
      <c r="I144" s="45" t="s">
        <v>214</v>
      </c>
      <c r="J144" s="113" t="s">
        <v>678</v>
      </c>
      <c r="K144" s="45" t="s">
        <v>832</v>
      </c>
      <c r="L144" s="45" t="s">
        <v>993</v>
      </c>
      <c r="M144" s="45" t="s">
        <v>992</v>
      </c>
      <c r="N144" s="117" t="s">
        <v>1232</v>
      </c>
      <c r="O144" s="52">
        <v>1</v>
      </c>
      <c r="P144" s="52">
        <v>1</v>
      </c>
      <c r="Q144" s="252"/>
      <c r="R144" s="271"/>
      <c r="S144" s="260"/>
      <c r="T144" s="185"/>
      <c r="U144" s="48"/>
      <c r="V144" s="48"/>
      <c r="W144" s="48"/>
      <c r="X144" s="268"/>
      <c r="Y144" s="191"/>
      <c r="Z144" s="265"/>
    </row>
    <row r="145" spans="1:27" ht="74.25" customHeight="1" x14ac:dyDescent="0.25">
      <c r="A145" s="216"/>
      <c r="B145" s="219"/>
      <c r="C145" s="218" t="s">
        <v>22</v>
      </c>
      <c r="D145" s="218" t="s">
        <v>408</v>
      </c>
      <c r="E145" s="218" t="s">
        <v>421</v>
      </c>
      <c r="F145" s="218" t="s">
        <v>567</v>
      </c>
      <c r="G145" s="113" t="s">
        <v>358</v>
      </c>
      <c r="H145" s="113" t="s">
        <v>155</v>
      </c>
      <c r="I145" s="113" t="s">
        <v>679</v>
      </c>
      <c r="J145" s="113" t="s">
        <v>680</v>
      </c>
      <c r="K145" s="113">
        <v>34</v>
      </c>
      <c r="L145" s="113" t="str">
        <f>L140</f>
        <v>33 (2017 m. lapkritis)</v>
      </c>
      <c r="M145" s="113">
        <v>41</v>
      </c>
      <c r="N145" s="113" t="s">
        <v>1347</v>
      </c>
      <c r="O145" s="52">
        <v>1</v>
      </c>
      <c r="P145" s="52">
        <v>1</v>
      </c>
      <c r="Q145" s="218" t="s">
        <v>319</v>
      </c>
      <c r="R145" s="270">
        <v>61962</v>
      </c>
      <c r="S145" s="258">
        <v>31330</v>
      </c>
      <c r="T145" s="137">
        <v>18669</v>
      </c>
      <c r="U145" s="77">
        <v>8779</v>
      </c>
      <c r="V145" s="77">
        <v>5000</v>
      </c>
      <c r="W145" s="77">
        <f>U145+V145</f>
        <v>13779</v>
      </c>
      <c r="X145" s="267">
        <f t="shared" si="4"/>
        <v>0.73806845572874824</v>
      </c>
      <c r="Y145" s="78">
        <v>1</v>
      </c>
      <c r="Z145" s="239" t="s">
        <v>1310</v>
      </c>
    </row>
    <row r="146" spans="1:27" ht="119.25" customHeight="1" x14ac:dyDescent="0.25">
      <c r="A146" s="217"/>
      <c r="B146" s="220"/>
      <c r="C146" s="220"/>
      <c r="D146" s="220"/>
      <c r="E146" s="220"/>
      <c r="F146" s="220"/>
      <c r="G146" s="113" t="s">
        <v>215</v>
      </c>
      <c r="H146" s="113" t="s">
        <v>18</v>
      </c>
      <c r="I146" s="113" t="s">
        <v>216</v>
      </c>
      <c r="J146" s="113" t="s">
        <v>566</v>
      </c>
      <c r="K146" s="113" t="str">
        <f>I146</f>
        <v>39 (2016 m. gegužė)</v>
      </c>
      <c r="L146" s="113" t="s">
        <v>994</v>
      </c>
      <c r="M146" s="113" t="s">
        <v>991</v>
      </c>
      <c r="N146" s="113" t="s">
        <v>1362</v>
      </c>
      <c r="O146" s="52">
        <v>1</v>
      </c>
      <c r="P146" s="52">
        <v>0</v>
      </c>
      <c r="Q146" s="220"/>
      <c r="R146" s="271"/>
      <c r="S146" s="260"/>
      <c r="T146" s="185"/>
      <c r="U146" s="48"/>
      <c r="V146" s="48"/>
      <c r="W146" s="48"/>
      <c r="X146" s="268"/>
      <c r="Y146" s="191"/>
      <c r="Z146" s="265"/>
    </row>
    <row r="147" spans="1:27" ht="101.25" customHeight="1" x14ac:dyDescent="0.25">
      <c r="A147" s="215" t="s">
        <v>36</v>
      </c>
      <c r="B147" s="218" t="s">
        <v>37</v>
      </c>
      <c r="C147" s="218" t="s">
        <v>19</v>
      </c>
      <c r="D147" s="218" t="s">
        <v>266</v>
      </c>
      <c r="E147" s="218" t="s">
        <v>217</v>
      </c>
      <c r="F147" s="218" t="s">
        <v>460</v>
      </c>
      <c r="G147" s="113" t="s">
        <v>481</v>
      </c>
      <c r="H147" s="113" t="s">
        <v>150</v>
      </c>
      <c r="I147" s="113" t="s">
        <v>280</v>
      </c>
      <c r="J147" s="113" t="s">
        <v>681</v>
      </c>
      <c r="K147" s="113" t="s">
        <v>833</v>
      </c>
      <c r="L147" s="113" t="s">
        <v>834</v>
      </c>
      <c r="M147" s="113" t="s">
        <v>961</v>
      </c>
      <c r="N147" s="113" t="s">
        <v>1356</v>
      </c>
      <c r="O147" s="52" t="s">
        <v>1329</v>
      </c>
      <c r="P147" s="52">
        <v>0</v>
      </c>
      <c r="Q147" s="218" t="s">
        <v>318</v>
      </c>
      <c r="R147" s="270">
        <v>362680</v>
      </c>
      <c r="S147" s="258">
        <v>215770</v>
      </c>
      <c r="T147" s="184">
        <v>110000</v>
      </c>
      <c r="U147" s="179">
        <v>45894</v>
      </c>
      <c r="V147" s="46">
        <v>0</v>
      </c>
      <c r="W147" s="46">
        <f>U147+V147</f>
        <v>45894</v>
      </c>
      <c r="X147" s="267">
        <f t="shared" si="4"/>
        <v>0.41721818181818182</v>
      </c>
      <c r="Y147" s="179">
        <v>0</v>
      </c>
      <c r="Z147" s="239" t="s">
        <v>1327</v>
      </c>
      <c r="AA147" s="18"/>
    </row>
    <row r="148" spans="1:27" ht="102" customHeight="1" x14ac:dyDescent="0.25">
      <c r="A148" s="216"/>
      <c r="B148" s="219"/>
      <c r="C148" s="219"/>
      <c r="D148" s="219"/>
      <c r="E148" s="219"/>
      <c r="F148" s="219"/>
      <c r="G148" s="113" t="s">
        <v>996</v>
      </c>
      <c r="H148" s="113" t="s">
        <v>13</v>
      </c>
      <c r="I148" s="113" t="s">
        <v>218</v>
      </c>
      <c r="J148" s="113" t="s">
        <v>682</v>
      </c>
      <c r="K148" s="113" t="s">
        <v>836</v>
      </c>
      <c r="L148" s="113" t="s">
        <v>837</v>
      </c>
      <c r="M148" s="113" t="s">
        <v>962</v>
      </c>
      <c r="N148" s="115" t="s">
        <v>1357</v>
      </c>
      <c r="O148" s="52" t="s">
        <v>1353</v>
      </c>
      <c r="P148" s="52" t="s">
        <v>1353</v>
      </c>
      <c r="Q148" s="219"/>
      <c r="R148" s="274"/>
      <c r="S148" s="259"/>
      <c r="T148" s="184"/>
      <c r="U148" s="186"/>
      <c r="V148" s="46"/>
      <c r="W148" s="46"/>
      <c r="X148" s="288"/>
      <c r="Y148" s="186"/>
      <c r="Z148" s="266"/>
    </row>
    <row r="149" spans="1:27" ht="72.75" customHeight="1" x14ac:dyDescent="0.25">
      <c r="A149" s="216"/>
      <c r="B149" s="219"/>
      <c r="C149" s="219"/>
      <c r="D149" s="219"/>
      <c r="E149" s="219"/>
      <c r="F149" s="219"/>
      <c r="G149" s="113" t="s">
        <v>361</v>
      </c>
      <c r="H149" s="113" t="s">
        <v>13</v>
      </c>
      <c r="I149" s="113" t="s">
        <v>219</v>
      </c>
      <c r="J149" s="113" t="s">
        <v>324</v>
      </c>
      <c r="K149" s="113" t="s">
        <v>838</v>
      </c>
      <c r="L149" s="113" t="s">
        <v>839</v>
      </c>
      <c r="M149" s="113" t="s">
        <v>963</v>
      </c>
      <c r="N149" s="113" t="s">
        <v>1358</v>
      </c>
      <c r="O149" s="52">
        <v>1</v>
      </c>
      <c r="P149" s="52">
        <v>0</v>
      </c>
      <c r="Q149" s="219"/>
      <c r="R149" s="274"/>
      <c r="S149" s="259"/>
      <c r="T149" s="184"/>
      <c r="U149" s="46"/>
      <c r="V149" s="46"/>
      <c r="W149" s="46"/>
      <c r="X149" s="288"/>
      <c r="Y149" s="186"/>
      <c r="Z149" s="266"/>
    </row>
    <row r="150" spans="1:27" ht="112.5" customHeight="1" x14ac:dyDescent="0.25">
      <c r="A150" s="216"/>
      <c r="B150" s="219"/>
      <c r="C150" s="220"/>
      <c r="D150" s="220"/>
      <c r="E150" s="220"/>
      <c r="F150" s="220"/>
      <c r="G150" s="113" t="s">
        <v>220</v>
      </c>
      <c r="H150" s="113" t="s">
        <v>13</v>
      </c>
      <c r="I150" s="113" t="s">
        <v>221</v>
      </c>
      <c r="J150" s="113" t="s">
        <v>568</v>
      </c>
      <c r="K150" s="113" t="s">
        <v>810</v>
      </c>
      <c r="L150" s="113" t="s">
        <v>840</v>
      </c>
      <c r="M150" s="113" t="s">
        <v>995</v>
      </c>
      <c r="N150" s="113" t="s">
        <v>1234</v>
      </c>
      <c r="O150" s="52">
        <v>1</v>
      </c>
      <c r="P150" s="52">
        <v>1</v>
      </c>
      <c r="Q150" s="220"/>
      <c r="R150" s="271"/>
      <c r="S150" s="260"/>
      <c r="T150" s="185"/>
      <c r="U150" s="48"/>
      <c r="V150" s="48"/>
      <c r="W150" s="48"/>
      <c r="X150" s="268"/>
      <c r="Y150" s="191"/>
      <c r="Z150" s="265"/>
    </row>
    <row r="151" spans="1:27" s="106" customFormat="1" ht="189" customHeight="1" x14ac:dyDescent="0.25">
      <c r="A151" s="216"/>
      <c r="B151" s="220"/>
      <c r="C151" s="113" t="s">
        <v>26</v>
      </c>
      <c r="D151" s="113" t="s">
        <v>1025</v>
      </c>
      <c r="E151" s="113" t="s">
        <v>1026</v>
      </c>
      <c r="F151" s="113" t="s">
        <v>1027</v>
      </c>
      <c r="G151" s="113" t="s">
        <v>1028</v>
      </c>
      <c r="H151" s="113" t="s">
        <v>13</v>
      </c>
      <c r="I151" s="113" t="s">
        <v>1029</v>
      </c>
      <c r="J151" s="113" t="s">
        <v>1030</v>
      </c>
      <c r="K151" s="193"/>
      <c r="L151" s="193"/>
      <c r="M151" s="193"/>
      <c r="N151" s="113" t="s">
        <v>1368</v>
      </c>
      <c r="O151" s="52" t="s">
        <v>1270</v>
      </c>
      <c r="P151" s="52" t="s">
        <v>1270</v>
      </c>
      <c r="Q151" s="113" t="s">
        <v>1031</v>
      </c>
      <c r="R151" s="56">
        <v>50000</v>
      </c>
      <c r="S151" s="194">
        <v>50000</v>
      </c>
      <c r="T151" s="134">
        <v>50000</v>
      </c>
      <c r="U151" s="64">
        <v>0</v>
      </c>
      <c r="V151" s="64">
        <v>0</v>
      </c>
      <c r="W151" s="64">
        <f>U151+V151</f>
        <v>0</v>
      </c>
      <c r="X151" s="192">
        <f t="shared" si="4"/>
        <v>0</v>
      </c>
      <c r="Y151" s="64">
        <v>0</v>
      </c>
      <c r="Z151" s="57" t="s">
        <v>1324</v>
      </c>
    </row>
    <row r="152" spans="1:27" ht="101.25" customHeight="1" x14ac:dyDescent="0.25">
      <c r="A152" s="216"/>
      <c r="B152" s="218" t="s">
        <v>38</v>
      </c>
      <c r="C152" s="169" t="s">
        <v>20</v>
      </c>
      <c r="D152" s="218" t="s">
        <v>222</v>
      </c>
      <c r="E152" s="218" t="s">
        <v>39</v>
      </c>
      <c r="F152" s="218" t="s">
        <v>93</v>
      </c>
      <c r="G152" s="113" t="s">
        <v>422</v>
      </c>
      <c r="H152" s="113" t="s">
        <v>165</v>
      </c>
      <c r="I152" s="45" t="s">
        <v>359</v>
      </c>
      <c r="J152" s="113" t="s">
        <v>683</v>
      </c>
      <c r="K152" s="45" t="s">
        <v>841</v>
      </c>
      <c r="L152" s="45" t="s">
        <v>842</v>
      </c>
      <c r="M152" s="45" t="s">
        <v>964</v>
      </c>
      <c r="N152" s="45" t="s">
        <v>1279</v>
      </c>
      <c r="O152" s="52">
        <v>1</v>
      </c>
      <c r="P152" s="52">
        <v>0</v>
      </c>
      <c r="Q152" s="218" t="s">
        <v>317</v>
      </c>
      <c r="R152" s="270">
        <v>160000</v>
      </c>
      <c r="S152" s="258">
        <v>160000</v>
      </c>
      <c r="T152" s="183">
        <v>160000</v>
      </c>
      <c r="U152" s="128">
        <v>41363.85</v>
      </c>
      <c r="V152" s="141">
        <v>111220.18</v>
      </c>
      <c r="W152" s="44">
        <f>U152+V152</f>
        <v>152584.03</v>
      </c>
      <c r="X152" s="267">
        <f t="shared" si="4"/>
        <v>0.95365018749999997</v>
      </c>
      <c r="Y152" s="179">
        <v>1</v>
      </c>
      <c r="Z152" s="239" t="s">
        <v>1312</v>
      </c>
    </row>
    <row r="153" spans="1:27" ht="74.25" customHeight="1" x14ac:dyDescent="0.25">
      <c r="A153" s="216"/>
      <c r="B153" s="219"/>
      <c r="C153" s="167"/>
      <c r="D153" s="220"/>
      <c r="E153" s="220"/>
      <c r="F153" s="220"/>
      <c r="G153" s="113" t="s">
        <v>423</v>
      </c>
      <c r="H153" s="113" t="s">
        <v>13</v>
      </c>
      <c r="I153" s="113" t="s">
        <v>684</v>
      </c>
      <c r="J153" s="113" t="s">
        <v>284</v>
      </c>
      <c r="K153" s="113" t="str">
        <f>I153</f>
        <v>84, iš kurių visiškai sutinka 30 proc. (2016 m. gegužė)</v>
      </c>
      <c r="L153" s="113" t="s">
        <v>843</v>
      </c>
      <c r="M153" s="113" t="s">
        <v>990</v>
      </c>
      <c r="N153" s="45" t="s">
        <v>1363</v>
      </c>
      <c r="O153" s="52">
        <v>1</v>
      </c>
      <c r="P153" s="52">
        <v>1</v>
      </c>
      <c r="Q153" s="220"/>
      <c r="R153" s="271"/>
      <c r="S153" s="300"/>
      <c r="T153" s="185"/>
      <c r="U153" s="48"/>
      <c r="V153" s="48"/>
      <c r="W153" s="48"/>
      <c r="X153" s="268"/>
      <c r="Y153" s="191"/>
      <c r="Z153" s="265"/>
    </row>
    <row r="154" spans="1:27" ht="58.5" customHeight="1" x14ac:dyDescent="0.25">
      <c r="A154" s="216"/>
      <c r="B154" s="219"/>
      <c r="C154" s="218" t="s">
        <v>20</v>
      </c>
      <c r="D154" s="218" t="s">
        <v>267</v>
      </c>
      <c r="E154" s="218" t="s">
        <v>40</v>
      </c>
      <c r="F154" s="218" t="s">
        <v>299</v>
      </c>
      <c r="G154" s="113" t="s">
        <v>424</v>
      </c>
      <c r="H154" s="113" t="s">
        <v>223</v>
      </c>
      <c r="I154" s="45" t="s">
        <v>872</v>
      </c>
      <c r="J154" s="113" t="s">
        <v>1137</v>
      </c>
      <c r="K154" s="45" t="str">
        <f>I154</f>
        <v xml:space="preserve">73  (2016 m. gegužė)  
</v>
      </c>
      <c r="L154" s="45" t="s">
        <v>873</v>
      </c>
      <c r="M154" s="45" t="s">
        <v>874</v>
      </c>
      <c r="N154" s="45" t="s">
        <v>1276</v>
      </c>
      <c r="O154" s="52">
        <v>1</v>
      </c>
      <c r="P154" s="52">
        <v>1</v>
      </c>
      <c r="Q154" s="218" t="s">
        <v>317</v>
      </c>
      <c r="R154" s="270">
        <v>145804</v>
      </c>
      <c r="S154" s="258">
        <v>65000</v>
      </c>
      <c r="T154" s="184">
        <v>65000</v>
      </c>
      <c r="U154" s="168">
        <v>0</v>
      </c>
      <c r="V154" s="127">
        <v>47769.47</v>
      </c>
      <c r="W154" s="168">
        <f>U154+V154</f>
        <v>47769.47</v>
      </c>
      <c r="X154" s="267">
        <f t="shared" si="4"/>
        <v>0.73491492307692308</v>
      </c>
      <c r="Y154" s="168">
        <v>1</v>
      </c>
      <c r="Z154" s="239" t="s">
        <v>1313</v>
      </c>
    </row>
    <row r="155" spans="1:27" ht="70.5" customHeight="1" x14ac:dyDescent="0.25">
      <c r="A155" s="216"/>
      <c r="B155" s="219"/>
      <c r="C155" s="220"/>
      <c r="D155" s="220"/>
      <c r="E155" s="220"/>
      <c r="F155" s="220"/>
      <c r="G155" s="113" t="s">
        <v>425</v>
      </c>
      <c r="H155" s="113" t="s">
        <v>18</v>
      </c>
      <c r="I155" s="45" t="s">
        <v>285</v>
      </c>
      <c r="J155" s="113" t="s">
        <v>248</v>
      </c>
      <c r="K155" s="45" t="str">
        <f>I155</f>
        <v>52 (2016 m. gegužė)</v>
      </c>
      <c r="L155" s="45" t="s">
        <v>876</v>
      </c>
      <c r="M155" s="45" t="s">
        <v>875</v>
      </c>
      <c r="N155" s="45" t="s">
        <v>1349</v>
      </c>
      <c r="O155" s="52">
        <v>1</v>
      </c>
      <c r="P155" s="52">
        <v>0</v>
      </c>
      <c r="Q155" s="220"/>
      <c r="R155" s="271"/>
      <c r="S155" s="260"/>
      <c r="T155" s="185"/>
      <c r="U155" s="48"/>
      <c r="V155" s="48"/>
      <c r="W155" s="48"/>
      <c r="X155" s="268"/>
      <c r="Y155" s="191"/>
      <c r="Z155" s="265"/>
    </row>
    <row r="156" spans="1:27" ht="79.5" customHeight="1" x14ac:dyDescent="0.25">
      <c r="A156" s="216"/>
      <c r="B156" s="219"/>
      <c r="C156" s="218" t="s">
        <v>41</v>
      </c>
      <c r="D156" s="218" t="s">
        <v>268</v>
      </c>
      <c r="E156" s="218" t="s">
        <v>427</v>
      </c>
      <c r="F156" s="218" t="s">
        <v>94</v>
      </c>
      <c r="G156" s="113" t="s">
        <v>426</v>
      </c>
      <c r="H156" s="113" t="s">
        <v>225</v>
      </c>
      <c r="I156" s="45" t="s">
        <v>355</v>
      </c>
      <c r="J156" s="113" t="s">
        <v>356</v>
      </c>
      <c r="K156" s="45" t="str">
        <f>I156</f>
        <v xml:space="preserve">83 (2016 m. gegužė)
</v>
      </c>
      <c r="L156" s="45" t="s">
        <v>844</v>
      </c>
      <c r="M156" s="45" t="s">
        <v>989</v>
      </c>
      <c r="N156" s="113" t="s">
        <v>1276</v>
      </c>
      <c r="O156" s="45">
        <v>0</v>
      </c>
      <c r="P156" s="45">
        <v>0</v>
      </c>
      <c r="Q156" s="218" t="s">
        <v>320</v>
      </c>
      <c r="R156" s="270">
        <v>114000</v>
      </c>
      <c r="S156" s="258">
        <v>84000</v>
      </c>
      <c r="T156" s="183">
        <v>84000</v>
      </c>
      <c r="U156" s="168">
        <v>29040</v>
      </c>
      <c r="V156" s="179">
        <v>39930</v>
      </c>
      <c r="W156" s="179">
        <f>U156+V156</f>
        <v>68970</v>
      </c>
      <c r="X156" s="267">
        <f t="shared" si="4"/>
        <v>0.82107142857142856</v>
      </c>
      <c r="Y156" s="186">
        <v>1</v>
      </c>
      <c r="Z156" s="261" t="s">
        <v>1314</v>
      </c>
    </row>
    <row r="157" spans="1:27" ht="56.25" customHeight="1" x14ac:dyDescent="0.25">
      <c r="A157" s="216"/>
      <c r="B157" s="219"/>
      <c r="C157" s="219"/>
      <c r="D157" s="219"/>
      <c r="E157" s="219"/>
      <c r="F157" s="219"/>
      <c r="G157" s="113" t="s">
        <v>483</v>
      </c>
      <c r="H157" s="113" t="s">
        <v>119</v>
      </c>
      <c r="I157" s="45" t="s">
        <v>685</v>
      </c>
      <c r="J157" s="113" t="s">
        <v>686</v>
      </c>
      <c r="K157" s="45" t="s">
        <v>845</v>
      </c>
      <c r="L157" s="45" t="s">
        <v>998</v>
      </c>
      <c r="M157" s="45" t="s">
        <v>871</v>
      </c>
      <c r="N157" s="113" t="s">
        <v>1373</v>
      </c>
      <c r="O157" s="52">
        <v>1</v>
      </c>
      <c r="P157" s="52">
        <v>0</v>
      </c>
      <c r="Q157" s="219"/>
      <c r="R157" s="274"/>
      <c r="S157" s="259"/>
      <c r="T157" s="184"/>
      <c r="U157" s="46"/>
      <c r="V157" s="46"/>
      <c r="W157" s="46"/>
      <c r="X157" s="288"/>
      <c r="Y157" s="186"/>
      <c r="Z157" s="237"/>
    </row>
    <row r="158" spans="1:27" ht="86.25" customHeight="1" x14ac:dyDescent="0.25">
      <c r="A158" s="216"/>
      <c r="B158" s="219"/>
      <c r="C158" s="220"/>
      <c r="D158" s="303"/>
      <c r="E158" s="303"/>
      <c r="F158" s="303"/>
      <c r="G158" s="113" t="s">
        <v>224</v>
      </c>
      <c r="H158" s="113" t="s">
        <v>13</v>
      </c>
      <c r="I158" s="45" t="s">
        <v>569</v>
      </c>
      <c r="J158" s="113" t="s">
        <v>570</v>
      </c>
      <c r="K158" s="45" t="s">
        <v>799</v>
      </c>
      <c r="L158" s="45" t="s">
        <v>846</v>
      </c>
      <c r="M158" s="45" t="s">
        <v>965</v>
      </c>
      <c r="N158" s="113" t="s">
        <v>1280</v>
      </c>
      <c r="O158" s="52">
        <v>1</v>
      </c>
      <c r="P158" s="52" t="s">
        <v>1329</v>
      </c>
      <c r="Q158" s="220"/>
      <c r="R158" s="271"/>
      <c r="S158" s="260"/>
      <c r="T158" s="185"/>
      <c r="U158" s="48"/>
      <c r="V158" s="48"/>
      <c r="W158" s="48"/>
      <c r="X158" s="268"/>
      <c r="Y158" s="191"/>
      <c r="Z158" s="238"/>
    </row>
    <row r="159" spans="1:27" ht="74.25" customHeight="1" x14ac:dyDescent="0.25">
      <c r="A159" s="216"/>
      <c r="B159" s="219"/>
      <c r="C159" s="218" t="s">
        <v>20</v>
      </c>
      <c r="D159" s="218" t="s">
        <v>269</v>
      </c>
      <c r="E159" s="218" t="s">
        <v>95</v>
      </c>
      <c r="F159" s="218" t="s">
        <v>226</v>
      </c>
      <c r="G159" s="113" t="s">
        <v>428</v>
      </c>
      <c r="H159" s="113" t="s">
        <v>202</v>
      </c>
      <c r="I159" s="45" t="s">
        <v>286</v>
      </c>
      <c r="J159" s="113" t="s">
        <v>228</v>
      </c>
      <c r="K159" s="45" t="str">
        <f>I159</f>
        <v xml:space="preserve">34 (2016 m. gegužė)
</v>
      </c>
      <c r="L159" s="45" t="s">
        <v>743</v>
      </c>
      <c r="M159" s="45" t="s">
        <v>886</v>
      </c>
      <c r="N159" s="113" t="s">
        <v>1350</v>
      </c>
      <c r="O159" s="52">
        <v>1</v>
      </c>
      <c r="P159" s="52">
        <v>0</v>
      </c>
      <c r="Q159" s="218" t="s">
        <v>320</v>
      </c>
      <c r="R159" s="270">
        <v>187045</v>
      </c>
      <c r="S159" s="258">
        <v>160000</v>
      </c>
      <c r="T159" s="184">
        <v>160000</v>
      </c>
      <c r="U159" s="128">
        <v>84888.76</v>
      </c>
      <c r="V159" s="141">
        <v>43371.24</v>
      </c>
      <c r="W159" s="179">
        <f>U159+V159</f>
        <v>128260</v>
      </c>
      <c r="X159" s="267">
        <f t="shared" si="4"/>
        <v>0.80162500000000003</v>
      </c>
      <c r="Y159" s="179">
        <v>1</v>
      </c>
      <c r="Z159" s="239" t="s">
        <v>1315</v>
      </c>
    </row>
    <row r="160" spans="1:27" ht="54" customHeight="1" x14ac:dyDescent="0.25">
      <c r="A160" s="216"/>
      <c r="B160" s="219"/>
      <c r="C160" s="219"/>
      <c r="D160" s="219"/>
      <c r="E160" s="219"/>
      <c r="F160" s="219"/>
      <c r="G160" s="113" t="s">
        <v>429</v>
      </c>
      <c r="H160" s="113" t="s">
        <v>18</v>
      </c>
      <c r="I160" s="45" t="s">
        <v>287</v>
      </c>
      <c r="J160" s="113" t="s">
        <v>227</v>
      </c>
      <c r="K160" s="45" t="str">
        <f>I160</f>
        <v xml:space="preserve">41 (2016 m. gegužė)  </v>
      </c>
      <c r="L160" s="45" t="s">
        <v>847</v>
      </c>
      <c r="M160" s="45" t="s">
        <v>887</v>
      </c>
      <c r="N160" s="113" t="s">
        <v>1285</v>
      </c>
      <c r="O160" s="52">
        <v>0</v>
      </c>
      <c r="P160" s="52">
        <v>0</v>
      </c>
      <c r="Q160" s="219"/>
      <c r="R160" s="274"/>
      <c r="S160" s="259"/>
      <c r="T160" s="184"/>
      <c r="U160" s="46"/>
      <c r="V160" s="46"/>
      <c r="W160" s="46"/>
      <c r="X160" s="288"/>
      <c r="Y160" s="186"/>
      <c r="Z160" s="266"/>
    </row>
    <row r="161" spans="1:27" ht="84.75" customHeight="1" x14ac:dyDescent="0.25">
      <c r="A161" s="216"/>
      <c r="B161" s="219"/>
      <c r="C161" s="220"/>
      <c r="D161" s="220"/>
      <c r="E161" s="220"/>
      <c r="F161" s="220"/>
      <c r="G161" s="113" t="s">
        <v>430</v>
      </c>
      <c r="H161" s="113" t="s">
        <v>18</v>
      </c>
      <c r="I161" s="45" t="s">
        <v>288</v>
      </c>
      <c r="J161" s="113" t="s">
        <v>229</v>
      </c>
      <c r="K161" s="45" t="str">
        <f>I161</f>
        <v>15 (2016 m. gegužė)</v>
      </c>
      <c r="L161" s="45" t="s">
        <v>848</v>
      </c>
      <c r="M161" s="45" t="s">
        <v>888</v>
      </c>
      <c r="N161" s="113" t="s">
        <v>1351</v>
      </c>
      <c r="O161" s="52">
        <v>1</v>
      </c>
      <c r="P161" s="52">
        <v>0</v>
      </c>
      <c r="Q161" s="220"/>
      <c r="R161" s="271"/>
      <c r="S161" s="260"/>
      <c r="T161" s="185"/>
      <c r="U161" s="48"/>
      <c r="V161" s="48"/>
      <c r="W161" s="48"/>
      <c r="X161" s="268"/>
      <c r="Y161" s="191"/>
      <c r="Z161" s="265"/>
    </row>
    <row r="162" spans="1:27" ht="348.75" customHeight="1" x14ac:dyDescent="0.25">
      <c r="A162" s="216"/>
      <c r="B162" s="219"/>
      <c r="C162" s="218" t="s">
        <v>15</v>
      </c>
      <c r="D162" s="218" t="s">
        <v>310</v>
      </c>
      <c r="E162" s="218" t="s">
        <v>431</v>
      </c>
      <c r="F162" s="218" t="s">
        <v>451</v>
      </c>
      <c r="G162" s="113" t="s">
        <v>452</v>
      </c>
      <c r="H162" s="113" t="s">
        <v>18</v>
      </c>
      <c r="I162" s="113" t="s">
        <v>571</v>
      </c>
      <c r="J162" s="113" t="s">
        <v>1138</v>
      </c>
      <c r="K162" s="113" t="s">
        <v>799</v>
      </c>
      <c r="L162" s="113" t="s">
        <v>799</v>
      </c>
      <c r="M162" s="113" t="s">
        <v>1007</v>
      </c>
      <c r="N162" s="113" t="s">
        <v>1352</v>
      </c>
      <c r="O162" s="52" t="s">
        <v>1270</v>
      </c>
      <c r="P162" s="52" t="s">
        <v>1270</v>
      </c>
      <c r="Q162" s="218" t="s">
        <v>1016</v>
      </c>
      <c r="R162" s="270">
        <v>111687</v>
      </c>
      <c r="S162" s="258">
        <v>40000</v>
      </c>
      <c r="T162" s="289">
        <v>20000</v>
      </c>
      <c r="U162" s="261">
        <v>4356</v>
      </c>
      <c r="V162" s="179">
        <v>0</v>
      </c>
      <c r="W162" s="179">
        <f>U162+V162</f>
        <v>4356</v>
      </c>
      <c r="X162" s="267">
        <f>W162/T162</f>
        <v>0.21779999999999999</v>
      </c>
      <c r="Y162" s="261">
        <v>0</v>
      </c>
      <c r="Z162" s="57" t="s">
        <v>1355</v>
      </c>
    </row>
    <row r="163" spans="1:27" ht="324" customHeight="1" x14ac:dyDescent="0.25">
      <c r="A163" s="216"/>
      <c r="B163" s="219"/>
      <c r="C163" s="219"/>
      <c r="D163" s="219"/>
      <c r="E163" s="219"/>
      <c r="F163" s="219"/>
      <c r="G163" s="113" t="s">
        <v>432</v>
      </c>
      <c r="H163" s="113" t="s">
        <v>18</v>
      </c>
      <c r="I163" s="113" t="s">
        <v>572</v>
      </c>
      <c r="J163" s="113" t="s">
        <v>1139</v>
      </c>
      <c r="K163" s="113" t="str">
        <f>K162</f>
        <v>nematuota</v>
      </c>
      <c r="L163" s="113" t="str">
        <f>L162</f>
        <v>nematuota</v>
      </c>
      <c r="M163" s="113" t="str">
        <f>I163</f>
        <v>1) 62 proc. savivaldybių atstovų mano, kad socialinius būstus reikia įrengti įprastuose daugiabučiuose. (2018 II ketv., CPVA apklausa) 2) 51 proc. savivaldybių atstovų mano, kad pritaikant visą daugiabutį socialinio būsto tikslams didinama gyventojų izoliacija (atsakymai - visiškai sutinku. labiau sutinku nei nesutinku) (2018 m. II ketv., CPVA apklausa)</v>
      </c>
      <c r="N163" s="113" t="s">
        <v>799</v>
      </c>
      <c r="O163" s="52" t="s">
        <v>909</v>
      </c>
      <c r="P163" s="52" t="s">
        <v>909</v>
      </c>
      <c r="Q163" s="220"/>
      <c r="R163" s="271"/>
      <c r="S163" s="259"/>
      <c r="T163" s="290"/>
      <c r="U163" s="237"/>
      <c r="V163" s="186"/>
      <c r="W163" s="186"/>
      <c r="X163" s="288"/>
      <c r="Y163" s="237"/>
      <c r="Z163" s="186"/>
    </row>
    <row r="164" spans="1:27" ht="324" customHeight="1" x14ac:dyDescent="0.25">
      <c r="A164" s="217"/>
      <c r="B164" s="220"/>
      <c r="C164" s="220"/>
      <c r="D164" s="220"/>
      <c r="E164" s="220"/>
      <c r="F164" s="220"/>
      <c r="G164" s="113" t="s">
        <v>1140</v>
      </c>
      <c r="H164" s="113" t="s">
        <v>13</v>
      </c>
      <c r="I164" s="113" t="s">
        <v>1141</v>
      </c>
      <c r="J164" s="113" t="s">
        <v>1142</v>
      </c>
      <c r="K164" s="113"/>
      <c r="L164" s="113"/>
      <c r="M164" s="113"/>
      <c r="N164" s="113" t="s">
        <v>799</v>
      </c>
      <c r="O164" s="52" t="s">
        <v>909</v>
      </c>
      <c r="P164" s="52" t="s">
        <v>909</v>
      </c>
      <c r="Q164" s="166"/>
      <c r="R164" s="176"/>
      <c r="S164" s="260"/>
      <c r="T164" s="184"/>
      <c r="U164" s="46"/>
      <c r="V164" s="46"/>
      <c r="W164" s="191"/>
      <c r="X164" s="138"/>
      <c r="Y164" s="186"/>
      <c r="Z164" s="47"/>
    </row>
    <row r="165" spans="1:27" ht="66.75" customHeight="1" x14ac:dyDescent="0.25">
      <c r="A165" s="307" t="s">
        <v>42</v>
      </c>
      <c r="B165" s="218" t="s">
        <v>1380</v>
      </c>
      <c r="C165" s="218" t="s">
        <v>43</v>
      </c>
      <c r="D165" s="218" t="s">
        <v>473</v>
      </c>
      <c r="E165" s="218" t="s">
        <v>495</v>
      </c>
      <c r="F165" s="218" t="s">
        <v>362</v>
      </c>
      <c r="G165" s="113" t="s">
        <v>433</v>
      </c>
      <c r="H165" s="113" t="s">
        <v>53</v>
      </c>
      <c r="I165" s="113" t="s">
        <v>487</v>
      </c>
      <c r="J165" s="113" t="s">
        <v>687</v>
      </c>
      <c r="K165" s="113" t="s">
        <v>799</v>
      </c>
      <c r="L165" s="113" t="s">
        <v>849</v>
      </c>
      <c r="M165" s="113" t="s">
        <v>908</v>
      </c>
      <c r="N165" s="115" t="s">
        <v>1233</v>
      </c>
      <c r="O165" s="52">
        <v>1</v>
      </c>
      <c r="P165" s="52">
        <v>1</v>
      </c>
      <c r="Q165" s="218" t="s">
        <v>573</v>
      </c>
      <c r="R165" s="270">
        <v>1095607.06</v>
      </c>
      <c r="S165" s="258">
        <v>782828</v>
      </c>
      <c r="T165" s="168">
        <v>237828</v>
      </c>
      <c r="U165" s="168">
        <v>7606</v>
      </c>
      <c r="V165" s="44">
        <v>229227</v>
      </c>
      <c r="W165" s="42">
        <f>U165+V165</f>
        <v>236833</v>
      </c>
      <c r="X165" s="267">
        <f>W165/T165</f>
        <v>0.99581630421985634</v>
      </c>
      <c r="Y165" s="179">
        <v>1</v>
      </c>
      <c r="Z165" s="239" t="s">
        <v>1316</v>
      </c>
    </row>
    <row r="166" spans="1:27" ht="62.25" customHeight="1" x14ac:dyDescent="0.25">
      <c r="A166" s="308"/>
      <c r="B166" s="219"/>
      <c r="C166" s="219"/>
      <c r="D166" s="219"/>
      <c r="E166" s="219"/>
      <c r="F166" s="219"/>
      <c r="G166" s="113" t="s">
        <v>230</v>
      </c>
      <c r="H166" s="113" t="s">
        <v>18</v>
      </c>
      <c r="I166" s="113" t="s">
        <v>488</v>
      </c>
      <c r="J166" s="113" t="s">
        <v>575</v>
      </c>
      <c r="K166" s="113" t="s">
        <v>799</v>
      </c>
      <c r="L166" s="113" t="s">
        <v>799</v>
      </c>
      <c r="M166" s="113" t="s">
        <v>966</v>
      </c>
      <c r="N166" s="115" t="s">
        <v>1342</v>
      </c>
      <c r="O166" s="52" t="s">
        <v>909</v>
      </c>
      <c r="P166" s="52" t="s">
        <v>909</v>
      </c>
      <c r="Q166" s="219"/>
      <c r="R166" s="274"/>
      <c r="S166" s="259"/>
      <c r="T166" s="184"/>
      <c r="U166" s="46"/>
      <c r="V166" s="46"/>
      <c r="W166" s="46"/>
      <c r="X166" s="288"/>
      <c r="Y166" s="186"/>
      <c r="Z166" s="240"/>
    </row>
    <row r="167" spans="1:27" ht="49.5" customHeight="1" x14ac:dyDescent="0.25">
      <c r="A167" s="308"/>
      <c r="B167" s="219"/>
      <c r="C167" s="220"/>
      <c r="D167" s="220"/>
      <c r="E167" s="220"/>
      <c r="F167" s="220"/>
      <c r="G167" s="113" t="s">
        <v>232</v>
      </c>
      <c r="H167" s="113" t="s">
        <v>18</v>
      </c>
      <c r="I167" s="113" t="s">
        <v>489</v>
      </c>
      <c r="J167" s="113" t="s">
        <v>574</v>
      </c>
      <c r="K167" s="113" t="s">
        <v>799</v>
      </c>
      <c r="L167" s="113" t="s">
        <v>850</v>
      </c>
      <c r="M167" s="113" t="s">
        <v>799</v>
      </c>
      <c r="N167" s="115" t="s">
        <v>1340</v>
      </c>
      <c r="O167" s="52">
        <v>1</v>
      </c>
      <c r="P167" s="52">
        <v>1</v>
      </c>
      <c r="Q167" s="220"/>
      <c r="R167" s="271"/>
      <c r="S167" s="260"/>
      <c r="T167" s="185"/>
      <c r="U167" s="48"/>
      <c r="V167" s="48"/>
      <c r="W167" s="48"/>
      <c r="X167" s="268"/>
      <c r="Y167" s="191"/>
      <c r="Z167" s="263"/>
    </row>
    <row r="168" spans="1:27" ht="118.5" customHeight="1" x14ac:dyDescent="0.25">
      <c r="A168" s="308"/>
      <c r="B168" s="219"/>
      <c r="C168" s="222" t="s">
        <v>15</v>
      </c>
      <c r="D168" s="218" t="s">
        <v>474</v>
      </c>
      <c r="E168" s="218" t="s">
        <v>434</v>
      </c>
      <c r="F168" s="218" t="s">
        <v>363</v>
      </c>
      <c r="G168" s="113" t="s">
        <v>308</v>
      </c>
      <c r="H168" s="113" t="s">
        <v>18</v>
      </c>
      <c r="I168" s="113" t="s">
        <v>1145</v>
      </c>
      <c r="J168" s="113" t="s">
        <v>1143</v>
      </c>
      <c r="K168" s="113" t="str">
        <f>K167</f>
        <v>nematuota</v>
      </c>
      <c r="L168" s="113" t="str">
        <f>K168</f>
        <v>nematuota</v>
      </c>
      <c r="M168" s="156" t="s">
        <v>799</v>
      </c>
      <c r="N168" s="113" t="s">
        <v>1267</v>
      </c>
      <c r="O168" s="52">
        <v>1</v>
      </c>
      <c r="P168" s="52">
        <v>1</v>
      </c>
      <c r="Q168" s="218" t="s">
        <v>1061</v>
      </c>
      <c r="R168" s="270">
        <v>62041.54</v>
      </c>
      <c r="S168" s="258">
        <v>59290</v>
      </c>
      <c r="T168" s="130">
        <v>59290</v>
      </c>
      <c r="U168" s="130">
        <v>59290</v>
      </c>
      <c r="V168" s="64">
        <v>0</v>
      </c>
      <c r="W168" s="46">
        <f>U168+V168</f>
        <v>59290</v>
      </c>
      <c r="X168" s="267">
        <f t="shared" ref="X168:X182" si="5">W168/T168</f>
        <v>1</v>
      </c>
      <c r="Y168" s="64">
        <v>1</v>
      </c>
      <c r="Z168" s="239" t="s">
        <v>1311</v>
      </c>
    </row>
    <row r="169" spans="1:27" ht="48.75" customHeight="1" x14ac:dyDescent="0.25">
      <c r="A169" s="309"/>
      <c r="B169" s="220"/>
      <c r="C169" s="223"/>
      <c r="D169" s="220"/>
      <c r="E169" s="220"/>
      <c r="F169" s="220"/>
      <c r="G169" s="113" t="s">
        <v>309</v>
      </c>
      <c r="H169" s="113" t="s">
        <v>18</v>
      </c>
      <c r="I169" s="113" t="s">
        <v>1146</v>
      </c>
      <c r="J169" s="113" t="s">
        <v>1144</v>
      </c>
      <c r="K169" s="113" t="str">
        <f>K168</f>
        <v>nematuota</v>
      </c>
      <c r="L169" s="113" t="str">
        <f>K169</f>
        <v>nematuota</v>
      </c>
      <c r="M169" s="113" t="s">
        <v>1268</v>
      </c>
      <c r="N169" s="113" t="s">
        <v>1269</v>
      </c>
      <c r="O169" s="52">
        <v>1</v>
      </c>
      <c r="P169" s="52">
        <v>1</v>
      </c>
      <c r="Q169" s="220"/>
      <c r="R169" s="271"/>
      <c r="S169" s="260"/>
      <c r="T169" s="185"/>
      <c r="U169" s="46"/>
      <c r="V169" s="46"/>
      <c r="W169" s="46"/>
      <c r="X169" s="268"/>
      <c r="Y169" s="186"/>
      <c r="Z169" s="265"/>
    </row>
    <row r="170" spans="1:27" ht="129" customHeight="1" x14ac:dyDescent="0.25">
      <c r="A170" s="215" t="s">
        <v>44</v>
      </c>
      <c r="B170" s="218" t="s">
        <v>96</v>
      </c>
      <c r="C170" s="218" t="s">
        <v>45</v>
      </c>
      <c r="D170" s="325" t="s">
        <v>270</v>
      </c>
      <c r="E170" s="218" t="s">
        <v>479</v>
      </c>
      <c r="F170" s="218" t="s">
        <v>233</v>
      </c>
      <c r="G170" s="113" t="s">
        <v>435</v>
      </c>
      <c r="H170" s="113" t="s">
        <v>202</v>
      </c>
      <c r="I170" s="113" t="s">
        <v>235</v>
      </c>
      <c r="J170" s="113" t="s">
        <v>688</v>
      </c>
      <c r="K170" s="113" t="s">
        <v>851</v>
      </c>
      <c r="L170" s="113" t="s">
        <v>968</v>
      </c>
      <c r="M170" s="113" t="s">
        <v>1330</v>
      </c>
      <c r="N170" s="113" t="s">
        <v>1375</v>
      </c>
      <c r="O170" s="52">
        <v>1</v>
      </c>
      <c r="P170" s="52">
        <v>0</v>
      </c>
      <c r="Q170" s="218" t="s">
        <v>573</v>
      </c>
      <c r="R170" s="270">
        <v>1226713.3999999999</v>
      </c>
      <c r="S170" s="258">
        <v>560000</v>
      </c>
      <c r="T170" s="183">
        <v>160000</v>
      </c>
      <c r="U170" s="124">
        <v>51473</v>
      </c>
      <c r="V170" s="80">
        <v>108527</v>
      </c>
      <c r="W170" s="80">
        <f>U170+V170</f>
        <v>160000</v>
      </c>
      <c r="X170" s="267">
        <f t="shared" si="5"/>
        <v>1</v>
      </c>
      <c r="Y170" s="168">
        <v>1</v>
      </c>
      <c r="Z170" s="239" t="s">
        <v>1317</v>
      </c>
      <c r="AA170" s="18"/>
    </row>
    <row r="171" spans="1:27" ht="99" customHeight="1" x14ac:dyDescent="0.25">
      <c r="A171" s="216"/>
      <c r="B171" s="219"/>
      <c r="C171" s="219"/>
      <c r="D171" s="326"/>
      <c r="E171" s="219"/>
      <c r="F171" s="219"/>
      <c r="G171" s="113" t="s">
        <v>234</v>
      </c>
      <c r="H171" s="113" t="s">
        <v>18</v>
      </c>
      <c r="I171" s="113" t="s">
        <v>490</v>
      </c>
      <c r="J171" s="113" t="s">
        <v>689</v>
      </c>
      <c r="K171" s="113" t="s">
        <v>852</v>
      </c>
      <c r="L171" s="113" t="s">
        <v>967</v>
      </c>
      <c r="M171" s="113" t="s">
        <v>1331</v>
      </c>
      <c r="N171" s="113" t="s">
        <v>1376</v>
      </c>
      <c r="O171" s="52">
        <v>1</v>
      </c>
      <c r="P171" s="52">
        <v>1</v>
      </c>
      <c r="Q171" s="219"/>
      <c r="R171" s="274"/>
      <c r="S171" s="304"/>
      <c r="T171" s="184"/>
      <c r="U171" s="46"/>
      <c r="V171" s="46"/>
      <c r="W171" s="46"/>
      <c r="X171" s="288"/>
      <c r="Y171" s="186"/>
      <c r="Z171" s="266"/>
    </row>
    <row r="172" spans="1:27" ht="99" customHeight="1" x14ac:dyDescent="0.25">
      <c r="A172" s="216"/>
      <c r="B172" s="219"/>
      <c r="C172" s="220"/>
      <c r="D172" s="327"/>
      <c r="E172" s="220"/>
      <c r="F172" s="220"/>
      <c r="G172" s="113" t="s">
        <v>480</v>
      </c>
      <c r="H172" s="113" t="s">
        <v>18</v>
      </c>
      <c r="I172" s="113" t="s">
        <v>491</v>
      </c>
      <c r="J172" s="113" t="s">
        <v>690</v>
      </c>
      <c r="K172" s="113" t="s">
        <v>853</v>
      </c>
      <c r="L172" s="113" t="s">
        <v>969</v>
      </c>
      <c r="M172" s="113" t="s">
        <v>1240</v>
      </c>
      <c r="N172" s="113" t="s">
        <v>1374</v>
      </c>
      <c r="O172" s="52">
        <v>1</v>
      </c>
      <c r="P172" s="52">
        <v>0</v>
      </c>
      <c r="Q172" s="220"/>
      <c r="R172" s="271"/>
      <c r="S172" s="300"/>
      <c r="T172" s="185"/>
      <c r="U172" s="48"/>
      <c r="V172" s="48"/>
      <c r="W172" s="48"/>
      <c r="X172" s="268"/>
      <c r="Y172" s="191"/>
      <c r="Z172" s="265"/>
    </row>
    <row r="173" spans="1:27" ht="101.25" customHeight="1" x14ac:dyDescent="0.25">
      <c r="A173" s="216"/>
      <c r="B173" s="219"/>
      <c r="C173" s="218" t="s">
        <v>23</v>
      </c>
      <c r="D173" s="218" t="s">
        <v>271</v>
      </c>
      <c r="E173" s="218" t="s">
        <v>496</v>
      </c>
      <c r="F173" s="218" t="s">
        <v>233</v>
      </c>
      <c r="G173" s="113" t="s">
        <v>435</v>
      </c>
      <c r="H173" s="113" t="s">
        <v>202</v>
      </c>
      <c r="I173" s="113" t="s">
        <v>235</v>
      </c>
      <c r="J173" s="113" t="s">
        <v>688</v>
      </c>
      <c r="K173" s="113" t="str">
        <f t="shared" ref="K173:L175" si="6">K170</f>
        <v>47,3 (2016 m. sausis)</v>
      </c>
      <c r="L173" s="113" t="str">
        <f t="shared" si="6"/>
        <v>83 (2017 m. gruodis)</v>
      </c>
      <c r="M173" s="113" t="s">
        <v>1330</v>
      </c>
      <c r="N173" s="113" t="s">
        <v>1375</v>
      </c>
      <c r="O173" s="52">
        <v>1</v>
      </c>
      <c r="P173" s="52">
        <v>0</v>
      </c>
      <c r="Q173" s="218" t="s">
        <v>573</v>
      </c>
      <c r="R173" s="276">
        <v>343722.3</v>
      </c>
      <c r="S173" s="258">
        <v>138000</v>
      </c>
      <c r="T173" s="184">
        <v>46000</v>
      </c>
      <c r="U173" s="46">
        <v>24500</v>
      </c>
      <c r="V173" s="46">
        <v>20060</v>
      </c>
      <c r="W173" s="46">
        <f>U173+V173</f>
        <v>44560</v>
      </c>
      <c r="X173" s="267">
        <f t="shared" si="5"/>
        <v>0.96869565217391307</v>
      </c>
      <c r="Y173" s="186">
        <v>1</v>
      </c>
      <c r="Z173" s="239" t="s">
        <v>1318</v>
      </c>
    </row>
    <row r="174" spans="1:27" ht="99" customHeight="1" x14ac:dyDescent="0.25">
      <c r="A174" s="216"/>
      <c r="B174" s="219"/>
      <c r="C174" s="219"/>
      <c r="D174" s="219"/>
      <c r="E174" s="219"/>
      <c r="F174" s="219"/>
      <c r="G174" s="113" t="s">
        <v>234</v>
      </c>
      <c r="H174" s="113" t="s">
        <v>18</v>
      </c>
      <c r="I174" s="113" t="s">
        <v>490</v>
      </c>
      <c r="J174" s="113" t="s">
        <v>689</v>
      </c>
      <c r="K174" s="113" t="str">
        <f t="shared" si="6"/>
        <v>89 (2016 m. sausis)</v>
      </c>
      <c r="L174" s="113" t="str">
        <f t="shared" si="6"/>
        <v>76 (2017 m. gruodis)</v>
      </c>
      <c r="M174" s="113" t="s">
        <v>1331</v>
      </c>
      <c r="N174" s="113" t="s">
        <v>1376</v>
      </c>
      <c r="O174" s="52">
        <v>1</v>
      </c>
      <c r="P174" s="52">
        <v>1</v>
      </c>
      <c r="Q174" s="219"/>
      <c r="R174" s="277"/>
      <c r="S174" s="259"/>
      <c r="T174" s="186"/>
      <c r="U174" s="46"/>
      <c r="V174" s="46"/>
      <c r="W174" s="46"/>
      <c r="X174" s="288"/>
      <c r="Y174" s="186"/>
      <c r="Z174" s="266"/>
    </row>
    <row r="175" spans="1:27" ht="99" customHeight="1" x14ac:dyDescent="0.25">
      <c r="A175" s="216"/>
      <c r="B175" s="219"/>
      <c r="C175" s="220"/>
      <c r="D175" s="220"/>
      <c r="E175" s="220"/>
      <c r="F175" s="220"/>
      <c r="G175" s="113" t="s">
        <v>480</v>
      </c>
      <c r="H175" s="113" t="s">
        <v>18</v>
      </c>
      <c r="I175" s="113" t="s">
        <v>491</v>
      </c>
      <c r="J175" s="113" t="s">
        <v>690</v>
      </c>
      <c r="K175" s="113" t="str">
        <f t="shared" si="6"/>
        <v>61 (2016 m. sausis)</v>
      </c>
      <c r="L175" s="113" t="str">
        <f t="shared" si="6"/>
        <v>51 (2017 m. gruodis)</v>
      </c>
      <c r="M175" s="113" t="s">
        <v>1240</v>
      </c>
      <c r="N175" s="113" t="s">
        <v>1374</v>
      </c>
      <c r="O175" s="52">
        <v>1</v>
      </c>
      <c r="P175" s="52">
        <v>0</v>
      </c>
      <c r="Q175" s="220"/>
      <c r="R175" s="278"/>
      <c r="S175" s="260"/>
      <c r="T175" s="191"/>
      <c r="U175" s="48"/>
      <c r="V175" s="48"/>
      <c r="W175" s="48"/>
      <c r="X175" s="268"/>
      <c r="Y175" s="191"/>
      <c r="Z175" s="152"/>
    </row>
    <row r="176" spans="1:27" ht="69.75" customHeight="1" x14ac:dyDescent="0.25">
      <c r="A176" s="216"/>
      <c r="B176" s="219"/>
      <c r="C176" s="218" t="s">
        <v>14</v>
      </c>
      <c r="D176" s="218" t="s">
        <v>291</v>
      </c>
      <c r="E176" s="218" t="s">
        <v>365</v>
      </c>
      <c r="F176" s="318" t="s">
        <v>290</v>
      </c>
      <c r="G176" s="113" t="s">
        <v>236</v>
      </c>
      <c r="H176" s="113" t="s">
        <v>18</v>
      </c>
      <c r="I176" s="40" t="s">
        <v>292</v>
      </c>
      <c r="J176" s="113" t="s">
        <v>1147</v>
      </c>
      <c r="K176" s="40" t="str">
        <f>I176</f>
        <v>69 (2016 m.)</v>
      </c>
      <c r="L176" s="113" t="s">
        <v>835</v>
      </c>
      <c r="M176" s="113" t="s">
        <v>982</v>
      </c>
      <c r="N176" s="115" t="s">
        <v>1234</v>
      </c>
      <c r="O176" s="52">
        <v>1</v>
      </c>
      <c r="P176" s="52">
        <v>1</v>
      </c>
      <c r="Q176" s="218" t="s">
        <v>321</v>
      </c>
      <c r="R176" s="279">
        <v>265336</v>
      </c>
      <c r="S176" s="258">
        <v>164285</v>
      </c>
      <c r="T176" s="186">
        <v>97730</v>
      </c>
      <c r="U176" s="179">
        <v>97739.9</v>
      </c>
      <c r="V176" s="179">
        <v>0</v>
      </c>
      <c r="W176" s="46">
        <f>U176+V176</f>
        <v>97739.9</v>
      </c>
      <c r="X176" s="267">
        <f t="shared" si="5"/>
        <v>1.0001012994986185</v>
      </c>
      <c r="Y176" s="179">
        <v>1</v>
      </c>
      <c r="Z176" s="239" t="s">
        <v>1319</v>
      </c>
    </row>
    <row r="177" spans="1:27" ht="67.5" customHeight="1" x14ac:dyDescent="0.25">
      <c r="A177" s="216"/>
      <c r="B177" s="219"/>
      <c r="C177" s="220"/>
      <c r="D177" s="220"/>
      <c r="E177" s="220"/>
      <c r="F177" s="319"/>
      <c r="G177" s="113" t="s">
        <v>364</v>
      </c>
      <c r="H177" s="113" t="s">
        <v>18</v>
      </c>
      <c r="I177" s="40" t="s">
        <v>293</v>
      </c>
      <c r="J177" s="113" t="s">
        <v>1148</v>
      </c>
      <c r="K177" s="113" t="s">
        <v>799</v>
      </c>
      <c r="L177" s="113" t="s">
        <v>983</v>
      </c>
      <c r="M177" s="113" t="s">
        <v>887</v>
      </c>
      <c r="N177" s="115" t="s">
        <v>1235</v>
      </c>
      <c r="O177" s="52">
        <v>1</v>
      </c>
      <c r="P177" s="52">
        <v>0</v>
      </c>
      <c r="Q177" s="220"/>
      <c r="R177" s="280"/>
      <c r="S177" s="260"/>
      <c r="T177" s="191"/>
      <c r="U177" s="48"/>
      <c r="V177" s="46"/>
      <c r="W177" s="48"/>
      <c r="X177" s="268"/>
      <c r="Y177" s="191"/>
      <c r="Z177" s="265"/>
    </row>
    <row r="178" spans="1:27" ht="63" customHeight="1" x14ac:dyDescent="0.25">
      <c r="A178" s="216"/>
      <c r="B178" s="219"/>
      <c r="C178" s="218" t="s">
        <v>1008</v>
      </c>
      <c r="D178" s="218" t="s">
        <v>272</v>
      </c>
      <c r="E178" s="218" t="s">
        <v>97</v>
      </c>
      <c r="F178" s="218" t="s">
        <v>98</v>
      </c>
      <c r="G178" s="113" t="s">
        <v>366</v>
      </c>
      <c r="H178" s="113" t="s">
        <v>237</v>
      </c>
      <c r="I178" s="40" t="s">
        <v>238</v>
      </c>
      <c r="J178" s="113" t="s">
        <v>691</v>
      </c>
      <c r="K178" s="113" t="s">
        <v>854</v>
      </c>
      <c r="L178" s="113" t="s">
        <v>855</v>
      </c>
      <c r="M178" s="113" t="s">
        <v>911</v>
      </c>
      <c r="N178" s="115" t="s">
        <v>1284</v>
      </c>
      <c r="O178" s="52">
        <v>1</v>
      </c>
      <c r="P178" s="52">
        <v>0</v>
      </c>
      <c r="Q178" s="218" t="s">
        <v>508</v>
      </c>
      <c r="R178" s="276">
        <v>249317</v>
      </c>
      <c r="S178" s="258">
        <v>158460</v>
      </c>
      <c r="T178" s="186">
        <v>52820</v>
      </c>
      <c r="U178" s="179">
        <v>30876.18</v>
      </c>
      <c r="V178" s="179">
        <v>2478.08</v>
      </c>
      <c r="W178" s="179">
        <f>U178+V178</f>
        <v>33354.26</v>
      </c>
      <c r="X178" s="267">
        <f t="shared" si="5"/>
        <v>0.63147027641045061</v>
      </c>
      <c r="Y178" s="186">
        <v>1</v>
      </c>
      <c r="Z178" s="239" t="s">
        <v>1302</v>
      </c>
    </row>
    <row r="179" spans="1:27" ht="44.25" customHeight="1" x14ac:dyDescent="0.25">
      <c r="A179" s="216"/>
      <c r="B179" s="219"/>
      <c r="C179" s="219"/>
      <c r="D179" s="219"/>
      <c r="E179" s="219"/>
      <c r="F179" s="219"/>
      <c r="G179" s="113" t="s">
        <v>367</v>
      </c>
      <c r="H179" s="113" t="s">
        <v>18</v>
      </c>
      <c r="I179" s="40" t="s">
        <v>242</v>
      </c>
      <c r="J179" s="113" t="s">
        <v>498</v>
      </c>
      <c r="K179" s="113" t="s">
        <v>856</v>
      </c>
      <c r="L179" s="113" t="s">
        <v>781</v>
      </c>
      <c r="M179" s="113" t="s">
        <v>925</v>
      </c>
      <c r="N179" s="115" t="s">
        <v>1281</v>
      </c>
      <c r="O179" s="52">
        <v>1</v>
      </c>
      <c r="P179" s="52">
        <v>0</v>
      </c>
      <c r="Q179" s="219"/>
      <c r="R179" s="277"/>
      <c r="S179" s="259"/>
      <c r="T179" s="186"/>
      <c r="U179" s="186"/>
      <c r="V179" s="186"/>
      <c r="W179" s="132"/>
      <c r="X179" s="288"/>
      <c r="Y179" s="186"/>
      <c r="Z179" s="266"/>
    </row>
    <row r="180" spans="1:27" ht="43.5" customHeight="1" x14ac:dyDescent="0.25">
      <c r="A180" s="216"/>
      <c r="B180" s="219"/>
      <c r="C180" s="219"/>
      <c r="D180" s="219"/>
      <c r="E180" s="219"/>
      <c r="F180" s="219"/>
      <c r="G180" s="113" t="s">
        <v>455</v>
      </c>
      <c r="H180" s="113" t="s">
        <v>18</v>
      </c>
      <c r="I180" s="40" t="s">
        <v>472</v>
      </c>
      <c r="J180" s="113" t="s">
        <v>610</v>
      </c>
      <c r="K180" s="113" t="s">
        <v>857</v>
      </c>
      <c r="L180" s="113" t="s">
        <v>858</v>
      </c>
      <c r="M180" s="113" t="s">
        <v>970</v>
      </c>
      <c r="N180" s="115" t="s">
        <v>1282</v>
      </c>
      <c r="O180" s="52">
        <v>0</v>
      </c>
      <c r="P180" s="52">
        <v>1</v>
      </c>
      <c r="Q180" s="219"/>
      <c r="R180" s="277"/>
      <c r="S180" s="259"/>
      <c r="T180" s="186"/>
      <c r="U180" s="46"/>
      <c r="V180" s="46"/>
      <c r="W180" s="46"/>
      <c r="X180" s="288"/>
      <c r="Y180" s="186"/>
      <c r="Z180" s="266"/>
    </row>
    <row r="181" spans="1:27" ht="46.5" customHeight="1" x14ac:dyDescent="0.25">
      <c r="A181" s="216"/>
      <c r="B181" s="219"/>
      <c r="C181" s="220"/>
      <c r="D181" s="220"/>
      <c r="E181" s="220"/>
      <c r="F181" s="220"/>
      <c r="G181" s="113" t="s">
        <v>436</v>
      </c>
      <c r="H181" s="113" t="s">
        <v>18</v>
      </c>
      <c r="I181" s="40" t="s">
        <v>239</v>
      </c>
      <c r="J181" s="113" t="s">
        <v>604</v>
      </c>
      <c r="K181" s="113" t="s">
        <v>859</v>
      </c>
      <c r="L181" s="113" t="s">
        <v>860</v>
      </c>
      <c r="M181" s="113" t="s">
        <v>971</v>
      </c>
      <c r="N181" s="115" t="s">
        <v>1283</v>
      </c>
      <c r="O181" s="52">
        <v>1</v>
      </c>
      <c r="P181" s="52">
        <v>1</v>
      </c>
      <c r="Q181" s="220"/>
      <c r="R181" s="278"/>
      <c r="S181" s="260"/>
      <c r="T181" s="191"/>
      <c r="U181" s="48"/>
      <c r="V181" s="48"/>
      <c r="W181" s="48"/>
      <c r="X181" s="268"/>
      <c r="Y181" s="191"/>
      <c r="Z181" s="265"/>
    </row>
    <row r="182" spans="1:27" ht="53.25" customHeight="1" x14ac:dyDescent="0.25">
      <c r="A182" s="216"/>
      <c r="B182" s="219"/>
      <c r="C182" s="218" t="s">
        <v>21</v>
      </c>
      <c r="D182" s="218" t="s">
        <v>1372</v>
      </c>
      <c r="E182" s="218" t="s">
        <v>99</v>
      </c>
      <c r="F182" s="218" t="s">
        <v>692</v>
      </c>
      <c r="G182" s="113" t="s">
        <v>484</v>
      </c>
      <c r="H182" s="113" t="s">
        <v>165</v>
      </c>
      <c r="I182" s="113" t="s">
        <v>543</v>
      </c>
      <c r="J182" s="113" t="s">
        <v>603</v>
      </c>
      <c r="K182" s="113" t="str">
        <f>K178</f>
        <v>32 (2016 m. gruodis)</v>
      </c>
      <c r="L182" s="113" t="str">
        <f>L178</f>
        <v>34 (2017 m. spalis)</v>
      </c>
      <c r="M182" s="113" t="str">
        <f>M178</f>
        <v>33 (2018 m. lapkritis)</v>
      </c>
      <c r="N182" s="115" t="s">
        <v>1284</v>
      </c>
      <c r="O182" s="52">
        <v>1</v>
      </c>
      <c r="P182" s="52">
        <v>0</v>
      </c>
      <c r="Q182" s="218" t="s">
        <v>508</v>
      </c>
      <c r="R182" s="276">
        <v>42742</v>
      </c>
      <c r="S182" s="258">
        <v>12734</v>
      </c>
      <c r="T182" s="186">
        <v>8888</v>
      </c>
      <c r="U182" s="179">
        <v>1134.25</v>
      </c>
      <c r="V182" s="47">
        <v>7753</v>
      </c>
      <c r="W182" s="46">
        <f>U182+V182</f>
        <v>8887.25</v>
      </c>
      <c r="X182" s="267">
        <f t="shared" si="5"/>
        <v>0.99991561656165617</v>
      </c>
      <c r="Y182" s="186">
        <v>1</v>
      </c>
      <c r="Z182" s="239" t="s">
        <v>1299</v>
      </c>
    </row>
    <row r="183" spans="1:27" ht="38.25" customHeight="1" x14ac:dyDescent="0.25">
      <c r="A183" s="216"/>
      <c r="B183" s="219"/>
      <c r="C183" s="219"/>
      <c r="D183" s="219"/>
      <c r="E183" s="219"/>
      <c r="F183" s="219"/>
      <c r="G183" s="113" t="s">
        <v>437</v>
      </c>
      <c r="H183" s="113" t="s">
        <v>13</v>
      </c>
      <c r="I183" s="113" t="s">
        <v>239</v>
      </c>
      <c r="J183" s="113" t="s">
        <v>604</v>
      </c>
      <c r="K183" s="113" t="str">
        <f>K181</f>
        <v>17 (2016 m. gruodis)</v>
      </c>
      <c r="L183" s="113" t="str">
        <f>L181</f>
        <v>20 (2017 m. lapkritis)</v>
      </c>
      <c r="M183" s="113" t="str">
        <f>M181</f>
        <v>19 (2018 m. lapkritis)</v>
      </c>
      <c r="N183" s="115" t="s">
        <v>1283</v>
      </c>
      <c r="O183" s="52">
        <v>1</v>
      </c>
      <c r="P183" s="52">
        <v>1</v>
      </c>
      <c r="Q183" s="219"/>
      <c r="R183" s="277"/>
      <c r="S183" s="259"/>
      <c r="T183" s="186"/>
      <c r="U183" s="46"/>
      <c r="V183" s="46"/>
      <c r="W183" s="46"/>
      <c r="X183" s="288"/>
      <c r="Y183" s="186"/>
      <c r="Z183" s="266"/>
    </row>
    <row r="184" spans="1:27" ht="54.75" customHeight="1" x14ac:dyDescent="0.25">
      <c r="A184" s="216"/>
      <c r="B184" s="219"/>
      <c r="C184" s="220"/>
      <c r="D184" s="220"/>
      <c r="E184" s="220"/>
      <c r="F184" s="220"/>
      <c r="G184" s="113" t="s">
        <v>497</v>
      </c>
      <c r="H184" s="113" t="s">
        <v>13</v>
      </c>
      <c r="I184" s="113" t="s">
        <v>242</v>
      </c>
      <c r="J184" s="113" t="s">
        <v>498</v>
      </c>
      <c r="K184" s="113" t="s">
        <v>856</v>
      </c>
      <c r="L184" s="113" t="s">
        <v>781</v>
      </c>
      <c r="M184" s="113" t="str">
        <f>M179</f>
        <v>52 (2018 m. lapritis)</v>
      </c>
      <c r="N184" s="115" t="s">
        <v>1281</v>
      </c>
      <c r="O184" s="52">
        <v>1</v>
      </c>
      <c r="P184" s="52">
        <v>0</v>
      </c>
      <c r="Q184" s="220"/>
      <c r="R184" s="278"/>
      <c r="S184" s="260"/>
      <c r="T184" s="191"/>
      <c r="U184" s="48"/>
      <c r="V184" s="48"/>
      <c r="W184" s="48"/>
      <c r="X184" s="268"/>
      <c r="Y184" s="191"/>
      <c r="Z184" s="265"/>
    </row>
    <row r="185" spans="1:27" s="106" customFormat="1" ht="78" customHeight="1" x14ac:dyDescent="0.25">
      <c r="A185" s="216"/>
      <c r="B185" s="220"/>
      <c r="C185" s="113" t="s">
        <v>15</v>
      </c>
      <c r="D185" s="113" t="s">
        <v>1032</v>
      </c>
      <c r="E185" s="113" t="s">
        <v>1033</v>
      </c>
      <c r="F185" s="113" t="s">
        <v>1034</v>
      </c>
      <c r="G185" s="113" t="s">
        <v>1035</v>
      </c>
      <c r="H185" s="113" t="s">
        <v>18</v>
      </c>
      <c r="I185" s="113" t="s">
        <v>1036</v>
      </c>
      <c r="J185" s="113" t="s">
        <v>1023</v>
      </c>
      <c r="K185" s="113"/>
      <c r="L185" s="113"/>
      <c r="M185" s="113"/>
      <c r="N185" s="113"/>
      <c r="O185" s="52"/>
      <c r="P185" s="52"/>
      <c r="Q185" s="113" t="s">
        <v>1016</v>
      </c>
      <c r="R185" s="82">
        <v>20000</v>
      </c>
      <c r="S185" s="194">
        <v>20000</v>
      </c>
      <c r="T185" s="186">
        <v>0</v>
      </c>
      <c r="U185" s="64"/>
      <c r="V185" s="64"/>
      <c r="W185" s="64"/>
      <c r="X185" s="182"/>
      <c r="Y185" s="64"/>
      <c r="Z185" s="64" t="s">
        <v>1244</v>
      </c>
    </row>
    <row r="186" spans="1:27" ht="97.5" customHeight="1" x14ac:dyDescent="0.25">
      <c r="A186" s="216"/>
      <c r="B186" s="218" t="s">
        <v>46</v>
      </c>
      <c r="C186" s="218" t="s">
        <v>47</v>
      </c>
      <c r="D186" s="218" t="s">
        <v>1320</v>
      </c>
      <c r="E186" s="218" t="s">
        <v>438</v>
      </c>
      <c r="F186" s="218" t="s">
        <v>68</v>
      </c>
      <c r="G186" s="113" t="s">
        <v>439</v>
      </c>
      <c r="H186" s="113" t="s">
        <v>18</v>
      </c>
      <c r="I186" s="113" t="s">
        <v>240</v>
      </c>
      <c r="J186" s="113" t="s">
        <v>693</v>
      </c>
      <c r="K186" s="113" t="s">
        <v>799</v>
      </c>
      <c r="L186" s="113" t="s">
        <v>799</v>
      </c>
      <c r="M186" s="113" t="s">
        <v>799</v>
      </c>
      <c r="N186" s="113" t="s">
        <v>1341</v>
      </c>
      <c r="O186" s="52" t="s">
        <v>909</v>
      </c>
      <c r="P186" s="52" t="s">
        <v>909</v>
      </c>
      <c r="Q186" s="218" t="s">
        <v>609</v>
      </c>
      <c r="R186" s="276">
        <v>361563</v>
      </c>
      <c r="S186" s="258">
        <v>345516.39</v>
      </c>
      <c r="T186" s="179">
        <v>140000</v>
      </c>
      <c r="U186" s="179">
        <v>107097.54</v>
      </c>
      <c r="V186" s="179">
        <v>29902</v>
      </c>
      <c r="W186" s="179">
        <f>U186+V186</f>
        <v>136999.53999999998</v>
      </c>
      <c r="X186" s="267">
        <f>W186/T186</f>
        <v>0.97856814285714266</v>
      </c>
      <c r="Y186" s="179">
        <v>1</v>
      </c>
      <c r="Z186" s="234" t="s">
        <v>1321</v>
      </c>
    </row>
    <row r="187" spans="1:27" ht="89.25" customHeight="1" x14ac:dyDescent="0.25">
      <c r="A187" s="216"/>
      <c r="B187" s="219"/>
      <c r="C187" s="219"/>
      <c r="D187" s="219"/>
      <c r="E187" s="219"/>
      <c r="F187" s="219"/>
      <c r="G187" s="113" t="s">
        <v>368</v>
      </c>
      <c r="H187" s="113" t="s">
        <v>243</v>
      </c>
      <c r="I187" s="113" t="s">
        <v>244</v>
      </c>
      <c r="J187" s="113" t="s">
        <v>694</v>
      </c>
      <c r="K187" s="113" t="s">
        <v>861</v>
      </c>
      <c r="L187" s="113" t="s">
        <v>862</v>
      </c>
      <c r="M187" s="113" t="str">
        <f>M191</f>
        <v>34 (2018 m. lapkritis)</v>
      </c>
      <c r="N187" s="113" t="s">
        <v>1285</v>
      </c>
      <c r="O187" s="52">
        <v>1</v>
      </c>
      <c r="P187" s="52">
        <v>1</v>
      </c>
      <c r="Q187" s="219"/>
      <c r="R187" s="277"/>
      <c r="S187" s="259"/>
      <c r="T187" s="186"/>
      <c r="U187" s="46"/>
      <c r="V187" s="46"/>
      <c r="W187" s="46"/>
      <c r="X187" s="288"/>
      <c r="Y187" s="186"/>
      <c r="Z187" s="235"/>
    </row>
    <row r="188" spans="1:27" ht="47.25" customHeight="1" x14ac:dyDescent="0.25">
      <c r="A188" s="216"/>
      <c r="B188" s="219"/>
      <c r="C188" s="219"/>
      <c r="D188" s="219"/>
      <c r="E188" s="219"/>
      <c r="F188" s="219"/>
      <c r="G188" s="113" t="s">
        <v>999</v>
      </c>
      <c r="H188" s="113" t="s">
        <v>13</v>
      </c>
      <c r="I188" s="113" t="s">
        <v>241</v>
      </c>
      <c r="J188" s="113" t="s">
        <v>695</v>
      </c>
      <c r="K188" s="113" t="s">
        <v>854</v>
      </c>
      <c r="L188" s="113" t="s">
        <v>972</v>
      </c>
      <c r="M188" s="113" t="s">
        <v>911</v>
      </c>
      <c r="N188" s="113" t="s">
        <v>1286</v>
      </c>
      <c r="O188" s="52">
        <v>1</v>
      </c>
      <c r="P188" s="52">
        <v>1</v>
      </c>
      <c r="Q188" s="219"/>
      <c r="R188" s="277"/>
      <c r="S188" s="259"/>
      <c r="T188" s="186"/>
      <c r="U188" s="46"/>
      <c r="V188" s="46"/>
      <c r="W188" s="46"/>
      <c r="X188" s="288"/>
      <c r="Y188" s="186"/>
      <c r="Z188" s="235"/>
    </row>
    <row r="189" spans="1:27" ht="65.25" customHeight="1" x14ac:dyDescent="0.25">
      <c r="A189" s="216"/>
      <c r="B189" s="219"/>
      <c r="C189" s="219"/>
      <c r="D189" s="219"/>
      <c r="E189" s="219"/>
      <c r="F189" s="219"/>
      <c r="G189" s="113" t="s">
        <v>440</v>
      </c>
      <c r="H189" s="113" t="s">
        <v>18</v>
      </c>
      <c r="I189" s="113" t="s">
        <v>242</v>
      </c>
      <c r="J189" s="113" t="s">
        <v>498</v>
      </c>
      <c r="K189" s="113" t="s">
        <v>863</v>
      </c>
      <c r="L189" s="113" t="s">
        <v>799</v>
      </c>
      <c r="M189" s="113" t="s">
        <v>799</v>
      </c>
      <c r="N189" s="113" t="s">
        <v>1341</v>
      </c>
      <c r="O189" s="52" t="s">
        <v>909</v>
      </c>
      <c r="P189" s="52" t="s">
        <v>909</v>
      </c>
      <c r="Q189" s="219"/>
      <c r="R189" s="277"/>
      <c r="S189" s="259"/>
      <c r="T189" s="186"/>
      <c r="U189" s="46"/>
      <c r="V189" s="46"/>
      <c r="W189" s="46"/>
      <c r="X189" s="288"/>
      <c r="Y189" s="186"/>
      <c r="Z189" s="235"/>
    </row>
    <row r="190" spans="1:27" ht="78.75" customHeight="1" x14ac:dyDescent="0.25">
      <c r="A190" s="216"/>
      <c r="B190" s="219"/>
      <c r="C190" s="220"/>
      <c r="D190" s="220"/>
      <c r="E190" s="220"/>
      <c r="F190" s="220"/>
      <c r="G190" s="113" t="s">
        <v>369</v>
      </c>
      <c r="H190" s="113" t="s">
        <v>18</v>
      </c>
      <c r="I190" s="113" t="s">
        <v>245</v>
      </c>
      <c r="J190" s="113" t="s">
        <v>553</v>
      </c>
      <c r="K190" s="113" t="s">
        <v>864</v>
      </c>
      <c r="L190" s="113" t="s">
        <v>799</v>
      </c>
      <c r="M190" s="113" t="s">
        <v>799</v>
      </c>
      <c r="N190" s="113" t="s">
        <v>1341</v>
      </c>
      <c r="O190" s="52" t="s">
        <v>909</v>
      </c>
      <c r="P190" s="52" t="s">
        <v>909</v>
      </c>
      <c r="Q190" s="220"/>
      <c r="R190" s="278"/>
      <c r="S190" s="260"/>
      <c r="T190" s="191"/>
      <c r="U190" s="48"/>
      <c r="V190" s="48"/>
      <c r="W190" s="48"/>
      <c r="X190" s="268"/>
      <c r="Y190" s="191"/>
      <c r="Z190" s="236"/>
    </row>
    <row r="191" spans="1:27" ht="66" customHeight="1" x14ac:dyDescent="0.25">
      <c r="A191" s="217"/>
      <c r="B191" s="220"/>
      <c r="C191" s="81" t="s">
        <v>21</v>
      </c>
      <c r="D191" s="113" t="s">
        <v>602</v>
      </c>
      <c r="E191" s="113" t="s">
        <v>57</v>
      </c>
      <c r="F191" s="113" t="s">
        <v>58</v>
      </c>
      <c r="G191" s="113" t="s">
        <v>696</v>
      </c>
      <c r="H191" s="113" t="s">
        <v>18</v>
      </c>
      <c r="I191" s="113" t="s">
        <v>542</v>
      </c>
      <c r="J191" s="113" t="s">
        <v>603</v>
      </c>
      <c r="K191" s="113" t="s">
        <v>861</v>
      </c>
      <c r="L191" s="113" t="s">
        <v>862</v>
      </c>
      <c r="M191" s="113" t="s">
        <v>973</v>
      </c>
      <c r="N191" s="113" t="s">
        <v>1285</v>
      </c>
      <c r="O191" s="52">
        <v>1</v>
      </c>
      <c r="P191" s="52">
        <v>0</v>
      </c>
      <c r="Q191" s="113" t="s">
        <v>588</v>
      </c>
      <c r="R191" s="82">
        <v>38283</v>
      </c>
      <c r="S191" s="133" t="s">
        <v>1060</v>
      </c>
      <c r="T191" s="64">
        <v>9247</v>
      </c>
      <c r="U191" s="64">
        <v>2731.49</v>
      </c>
      <c r="V191" s="65">
        <v>6516</v>
      </c>
      <c r="W191" s="63">
        <f>U191+V191</f>
        <v>9247.49</v>
      </c>
      <c r="X191" s="182">
        <f t="shared" ref="X191:X196" si="7">W191/T191</f>
        <v>1.0000529901589705</v>
      </c>
      <c r="Y191" s="64">
        <v>1</v>
      </c>
      <c r="Z191" s="158" t="s">
        <v>1322</v>
      </c>
      <c r="AA191" s="140"/>
    </row>
    <row r="192" spans="1:27" ht="112.5" customHeight="1" x14ac:dyDescent="0.25">
      <c r="A192" s="215" t="s">
        <v>48</v>
      </c>
      <c r="B192" s="218" t="s">
        <v>49</v>
      </c>
      <c r="C192" s="218" t="s">
        <v>26</v>
      </c>
      <c r="D192" s="218" t="s">
        <v>273</v>
      </c>
      <c r="E192" s="218" t="s">
        <v>697</v>
      </c>
      <c r="F192" s="218" t="s">
        <v>100</v>
      </c>
      <c r="G192" s="113" t="s">
        <v>445</v>
      </c>
      <c r="H192" s="113" t="s">
        <v>18</v>
      </c>
      <c r="I192" s="113" t="s">
        <v>246</v>
      </c>
      <c r="J192" s="113" t="s">
        <v>612</v>
      </c>
      <c r="K192" s="113" t="s">
        <v>799</v>
      </c>
      <c r="L192" s="113" t="s">
        <v>865</v>
      </c>
      <c r="M192" s="113" t="s">
        <v>799</v>
      </c>
      <c r="N192" s="113" t="s">
        <v>799</v>
      </c>
      <c r="O192" s="52" t="s">
        <v>909</v>
      </c>
      <c r="P192" s="52" t="s">
        <v>909</v>
      </c>
      <c r="Q192" s="218" t="s">
        <v>613</v>
      </c>
      <c r="R192" s="270">
        <v>493770</v>
      </c>
      <c r="S192" s="258">
        <v>478560</v>
      </c>
      <c r="T192" s="181">
        <v>163350</v>
      </c>
      <c r="U192" s="46">
        <v>1350</v>
      </c>
      <c r="V192" s="179">
        <v>0</v>
      </c>
      <c r="W192" s="46">
        <f>U192+V192</f>
        <v>1350</v>
      </c>
      <c r="X192" s="267">
        <f t="shared" si="7"/>
        <v>8.2644628099173556E-3</v>
      </c>
      <c r="Y192" s="186">
        <v>0</v>
      </c>
      <c r="Z192" s="239" t="s">
        <v>1323</v>
      </c>
      <c r="AA192" s="18"/>
    </row>
    <row r="193" spans="1:27" ht="56.25" customHeight="1" x14ac:dyDescent="0.25">
      <c r="A193" s="216"/>
      <c r="B193" s="219"/>
      <c r="C193" s="219"/>
      <c r="D193" s="219"/>
      <c r="E193" s="219"/>
      <c r="F193" s="219"/>
      <c r="G193" s="113" t="s">
        <v>446</v>
      </c>
      <c r="H193" s="113" t="s">
        <v>18</v>
      </c>
      <c r="I193" s="113" t="s">
        <v>247</v>
      </c>
      <c r="J193" s="113" t="s">
        <v>248</v>
      </c>
      <c r="K193" s="113" t="s">
        <v>799</v>
      </c>
      <c r="L193" s="113" t="s">
        <v>866</v>
      </c>
      <c r="M193" s="113" t="s">
        <v>799</v>
      </c>
      <c r="N193" s="113" t="s">
        <v>799</v>
      </c>
      <c r="O193" s="52" t="s">
        <v>909</v>
      </c>
      <c r="P193" s="52" t="s">
        <v>909</v>
      </c>
      <c r="Q193" s="219"/>
      <c r="R193" s="274"/>
      <c r="S193" s="259"/>
      <c r="T193" s="186"/>
      <c r="U193" s="46"/>
      <c r="V193" s="46"/>
      <c r="W193" s="46"/>
      <c r="X193" s="288"/>
      <c r="Y193" s="186"/>
      <c r="Z193" s="266"/>
    </row>
    <row r="194" spans="1:27" ht="56.25" customHeight="1" x14ac:dyDescent="0.25">
      <c r="A194" s="216"/>
      <c r="B194" s="219"/>
      <c r="C194" s="219"/>
      <c r="D194" s="219"/>
      <c r="E194" s="219"/>
      <c r="F194" s="219"/>
      <c r="G194" s="113" t="s">
        <v>447</v>
      </c>
      <c r="H194" s="113" t="s">
        <v>18</v>
      </c>
      <c r="I194" s="113" t="s">
        <v>1149</v>
      </c>
      <c r="J194" s="113" t="s">
        <v>326</v>
      </c>
      <c r="K194" s="113" t="str">
        <f>K193</f>
        <v>nematuota</v>
      </c>
      <c r="L194" s="113">
        <v>58.3</v>
      </c>
      <c r="M194" s="113" t="s">
        <v>799</v>
      </c>
      <c r="N194" s="113" t="s">
        <v>799</v>
      </c>
      <c r="O194" s="52" t="s">
        <v>909</v>
      </c>
      <c r="P194" s="52" t="s">
        <v>909</v>
      </c>
      <c r="Q194" s="219"/>
      <c r="R194" s="274"/>
      <c r="S194" s="259"/>
      <c r="T194" s="186"/>
      <c r="U194" s="46"/>
      <c r="V194" s="46"/>
      <c r="W194" s="46"/>
      <c r="X194" s="288"/>
      <c r="Y194" s="186"/>
      <c r="Z194" s="266"/>
    </row>
    <row r="195" spans="1:27" ht="55.5" customHeight="1" x14ac:dyDescent="0.25">
      <c r="A195" s="216"/>
      <c r="B195" s="219"/>
      <c r="C195" s="220"/>
      <c r="D195" s="220"/>
      <c r="E195" s="220"/>
      <c r="F195" s="220"/>
      <c r="G195" s="113" t="s">
        <v>441</v>
      </c>
      <c r="H195" s="113" t="s">
        <v>18</v>
      </c>
      <c r="I195" s="113" t="s">
        <v>1150</v>
      </c>
      <c r="J195" s="113" t="s">
        <v>611</v>
      </c>
      <c r="K195" s="113" t="s">
        <v>799</v>
      </c>
      <c r="L195" s="113" t="s">
        <v>867</v>
      </c>
      <c r="M195" s="113" t="s">
        <v>799</v>
      </c>
      <c r="N195" s="113" t="s">
        <v>799</v>
      </c>
      <c r="O195" s="52" t="s">
        <v>909</v>
      </c>
      <c r="P195" s="52" t="s">
        <v>909</v>
      </c>
      <c r="Q195" s="220"/>
      <c r="R195" s="271"/>
      <c r="S195" s="260"/>
      <c r="T195" s="191"/>
      <c r="U195" s="48"/>
      <c r="V195" s="48"/>
      <c r="W195" s="48"/>
      <c r="X195" s="268"/>
      <c r="Y195" s="191"/>
      <c r="Z195" s="265"/>
    </row>
    <row r="196" spans="1:27" ht="152.25" customHeight="1" x14ac:dyDescent="0.25">
      <c r="A196" s="216"/>
      <c r="B196" s="219"/>
      <c r="C196" s="218" t="s">
        <v>15</v>
      </c>
      <c r="D196" s="218" t="s">
        <v>1037</v>
      </c>
      <c r="E196" s="218" t="s">
        <v>511</v>
      </c>
      <c r="F196" s="218" t="s">
        <v>512</v>
      </c>
      <c r="G196" s="218" t="s">
        <v>513</v>
      </c>
      <c r="H196" s="218" t="s">
        <v>13</v>
      </c>
      <c r="I196" s="218" t="s">
        <v>1038</v>
      </c>
      <c r="J196" s="218" t="s">
        <v>1039</v>
      </c>
      <c r="K196" s="218"/>
      <c r="L196" s="218"/>
      <c r="M196" s="218"/>
      <c r="N196" s="169" t="s">
        <v>1354</v>
      </c>
      <c r="O196" s="332" t="s">
        <v>1270</v>
      </c>
      <c r="P196" s="332" t="s">
        <v>1270</v>
      </c>
      <c r="Q196" s="218" t="s">
        <v>1031</v>
      </c>
      <c r="R196" s="270">
        <v>50000</v>
      </c>
      <c r="S196" s="258">
        <v>50000</v>
      </c>
      <c r="T196" s="261">
        <v>30000</v>
      </c>
      <c r="U196" s="46">
        <v>4598</v>
      </c>
      <c r="V196" s="46">
        <v>0</v>
      </c>
      <c r="W196" s="46">
        <f>U196+V196</f>
        <v>4598</v>
      </c>
      <c r="X196" s="182">
        <f t="shared" si="7"/>
        <v>0.15326666666666666</v>
      </c>
      <c r="Y196" s="186">
        <v>0</v>
      </c>
      <c r="Z196" s="239" t="s">
        <v>1343</v>
      </c>
    </row>
    <row r="197" spans="1:27" s="106" customFormat="1" ht="48.75" customHeight="1" x14ac:dyDescent="0.25">
      <c r="A197" s="216"/>
      <c r="B197" s="219"/>
      <c r="C197" s="219"/>
      <c r="D197" s="219"/>
      <c r="E197" s="219"/>
      <c r="F197" s="219"/>
      <c r="G197" s="220"/>
      <c r="H197" s="220"/>
      <c r="I197" s="220"/>
      <c r="J197" s="220"/>
      <c r="K197" s="220"/>
      <c r="L197" s="220"/>
      <c r="M197" s="220"/>
      <c r="N197" s="167"/>
      <c r="O197" s="333"/>
      <c r="P197" s="333"/>
      <c r="Q197" s="219"/>
      <c r="R197" s="274"/>
      <c r="S197" s="259"/>
      <c r="T197" s="237"/>
      <c r="U197" s="237"/>
      <c r="V197" s="186"/>
      <c r="W197" s="186"/>
      <c r="X197" s="199"/>
      <c r="Y197" s="237"/>
      <c r="Z197" s="266"/>
    </row>
    <row r="198" spans="1:27" s="106" customFormat="1" ht="97.5" customHeight="1" x14ac:dyDescent="0.25">
      <c r="A198" s="216"/>
      <c r="B198" s="220"/>
      <c r="C198" s="220"/>
      <c r="D198" s="219"/>
      <c r="E198" s="219"/>
      <c r="F198" s="219"/>
      <c r="G198" s="169" t="s">
        <v>514</v>
      </c>
      <c r="H198" s="169" t="s">
        <v>13</v>
      </c>
      <c r="I198" s="169" t="s">
        <v>1038</v>
      </c>
      <c r="J198" s="169" t="s">
        <v>1039</v>
      </c>
      <c r="K198" s="169"/>
      <c r="L198" s="169"/>
      <c r="M198" s="169"/>
      <c r="N198" s="169" t="s">
        <v>1354</v>
      </c>
      <c r="O198" s="200" t="s">
        <v>1270</v>
      </c>
      <c r="P198" s="200" t="s">
        <v>1270</v>
      </c>
      <c r="Q198" s="219"/>
      <c r="R198" s="274"/>
      <c r="S198" s="259"/>
      <c r="T198" s="238"/>
      <c r="U198" s="238"/>
      <c r="V198" s="191"/>
      <c r="W198" s="191"/>
      <c r="X198" s="201"/>
      <c r="Y198" s="238"/>
      <c r="Z198" s="265"/>
    </row>
    <row r="199" spans="1:27" s="107" customFormat="1" ht="73.5" customHeight="1" x14ac:dyDescent="0.25">
      <c r="A199" s="216"/>
      <c r="B199" s="218" t="s">
        <v>459</v>
      </c>
      <c r="C199" s="314" t="s">
        <v>26</v>
      </c>
      <c r="D199" s="314" t="s">
        <v>1040</v>
      </c>
      <c r="E199" s="218" t="s">
        <v>1041</v>
      </c>
      <c r="F199" s="314" t="s">
        <v>1042</v>
      </c>
      <c r="G199" s="113" t="s">
        <v>1043</v>
      </c>
      <c r="H199" s="113" t="s">
        <v>13</v>
      </c>
      <c r="I199" s="113" t="s">
        <v>1022</v>
      </c>
      <c r="J199" s="113" t="s">
        <v>1022</v>
      </c>
      <c r="K199" s="52"/>
      <c r="L199" s="52"/>
      <c r="M199" s="113"/>
      <c r="N199" s="56"/>
      <c r="O199" s="82"/>
      <c r="P199" s="202"/>
      <c r="Q199" s="284" t="s">
        <v>508</v>
      </c>
      <c r="R199" s="283">
        <v>100000</v>
      </c>
      <c r="S199" s="284">
        <v>100000</v>
      </c>
      <c r="T199" s="179">
        <v>0</v>
      </c>
      <c r="U199" s="179"/>
      <c r="V199" s="179"/>
      <c r="W199" s="179"/>
      <c r="X199" s="255"/>
      <c r="Y199" s="231"/>
      <c r="Z199" s="234" t="s">
        <v>1244</v>
      </c>
    </row>
    <row r="200" spans="1:27" s="107" customFormat="1" ht="53.25" customHeight="1" x14ac:dyDescent="0.25">
      <c r="A200" s="216"/>
      <c r="B200" s="219"/>
      <c r="C200" s="314"/>
      <c r="D200" s="314"/>
      <c r="E200" s="219"/>
      <c r="F200" s="314"/>
      <c r="G200" s="113" t="s">
        <v>1044</v>
      </c>
      <c r="H200" s="113" t="s">
        <v>13</v>
      </c>
      <c r="I200" s="113" t="s">
        <v>1022</v>
      </c>
      <c r="J200" s="113" t="s">
        <v>1022</v>
      </c>
      <c r="K200" s="113"/>
      <c r="L200" s="113"/>
      <c r="M200" s="52"/>
      <c r="N200" s="52"/>
      <c r="O200" s="113"/>
      <c r="P200" s="56"/>
      <c r="Q200" s="285"/>
      <c r="R200" s="284"/>
      <c r="S200" s="284"/>
      <c r="T200" s="237"/>
      <c r="U200" s="237"/>
      <c r="V200" s="186"/>
      <c r="W200" s="46"/>
      <c r="X200" s="256"/>
      <c r="Y200" s="232"/>
      <c r="Z200" s="235"/>
    </row>
    <row r="201" spans="1:27" s="106" customFormat="1" ht="50.25" customHeight="1" x14ac:dyDescent="0.25">
      <c r="A201" s="217"/>
      <c r="B201" s="220"/>
      <c r="C201" s="314"/>
      <c r="D201" s="314"/>
      <c r="E201" s="220"/>
      <c r="F201" s="314"/>
      <c r="G201" s="113" t="s">
        <v>1045</v>
      </c>
      <c r="H201" s="113" t="s">
        <v>119</v>
      </c>
      <c r="I201" s="113" t="s">
        <v>1022</v>
      </c>
      <c r="J201" s="113" t="s">
        <v>1046</v>
      </c>
      <c r="K201" s="113"/>
      <c r="L201" s="113"/>
      <c r="M201" s="113"/>
      <c r="N201" s="113"/>
      <c r="O201" s="52"/>
      <c r="P201" s="52"/>
      <c r="Q201" s="314"/>
      <c r="R201" s="285"/>
      <c r="S201" s="285"/>
      <c r="T201" s="238"/>
      <c r="U201" s="238"/>
      <c r="V201" s="191"/>
      <c r="W201" s="48"/>
      <c r="X201" s="257"/>
      <c r="Y201" s="233"/>
      <c r="Z201" s="236"/>
    </row>
    <row r="202" spans="1:27" ht="57" customHeight="1" x14ac:dyDescent="0.25">
      <c r="A202" s="215" t="s">
        <v>50</v>
      </c>
      <c r="B202" s="219" t="s">
        <v>1378</v>
      </c>
      <c r="C202" s="218" t="s">
        <v>19</v>
      </c>
      <c r="D202" s="218" t="s">
        <v>274</v>
      </c>
      <c r="E202" s="218" t="s">
        <v>51</v>
      </c>
      <c r="F202" s="218" t="s">
        <v>442</v>
      </c>
      <c r="G202" s="167" t="s">
        <v>254</v>
      </c>
      <c r="H202" s="167" t="s">
        <v>255</v>
      </c>
      <c r="I202" s="167" t="s">
        <v>256</v>
      </c>
      <c r="J202" s="167" t="s">
        <v>1151</v>
      </c>
      <c r="K202" s="167" t="s">
        <v>868</v>
      </c>
      <c r="L202" s="167" t="s">
        <v>910</v>
      </c>
      <c r="M202" s="167" t="s">
        <v>1006</v>
      </c>
      <c r="N202" s="115" t="s">
        <v>1236</v>
      </c>
      <c r="O202" s="108">
        <v>1</v>
      </c>
      <c r="P202" s="108">
        <v>0</v>
      </c>
      <c r="Q202" s="218" t="s">
        <v>318</v>
      </c>
      <c r="R202" s="270">
        <v>257720</v>
      </c>
      <c r="S202" s="258">
        <v>147560</v>
      </c>
      <c r="T202" s="179">
        <v>75000</v>
      </c>
      <c r="U202" s="46">
        <v>3539</v>
      </c>
      <c r="V202" s="179">
        <v>0</v>
      </c>
      <c r="W202" s="179">
        <f>U202+V202</f>
        <v>3539</v>
      </c>
      <c r="X202" s="329">
        <f>W202/T202</f>
        <v>4.7186666666666668E-2</v>
      </c>
      <c r="Y202" s="186">
        <v>0</v>
      </c>
      <c r="Z202" s="239"/>
    </row>
    <row r="203" spans="1:27" ht="54" customHeight="1" x14ac:dyDescent="0.25">
      <c r="A203" s="216"/>
      <c r="B203" s="219"/>
      <c r="C203" s="219"/>
      <c r="D203" s="219"/>
      <c r="E203" s="219"/>
      <c r="F203" s="219"/>
      <c r="G203" s="113" t="s">
        <v>249</v>
      </c>
      <c r="H203" s="113" t="s">
        <v>18</v>
      </c>
      <c r="I203" s="113" t="s">
        <v>250</v>
      </c>
      <c r="J203" s="113" t="s">
        <v>608</v>
      </c>
      <c r="K203" s="113" t="s">
        <v>869</v>
      </c>
      <c r="L203" s="113" t="s">
        <v>870</v>
      </c>
      <c r="M203" s="113" t="s">
        <v>913</v>
      </c>
      <c r="N203" s="115" t="s">
        <v>1359</v>
      </c>
      <c r="O203" s="52">
        <v>1</v>
      </c>
      <c r="P203" s="52">
        <v>0</v>
      </c>
      <c r="Q203" s="219"/>
      <c r="R203" s="274"/>
      <c r="S203" s="259"/>
      <c r="T203" s="186"/>
      <c r="U203" s="46"/>
      <c r="V203" s="186"/>
      <c r="W203" s="46"/>
      <c r="X203" s="330"/>
      <c r="Y203" s="186"/>
      <c r="Z203" s="240"/>
    </row>
    <row r="204" spans="1:27" ht="83.25" customHeight="1" x14ac:dyDescent="0.25">
      <c r="A204" s="216"/>
      <c r="B204" s="219"/>
      <c r="C204" s="219"/>
      <c r="D204" s="219"/>
      <c r="E204" s="219"/>
      <c r="F204" s="219"/>
      <c r="G204" s="113" t="s">
        <v>443</v>
      </c>
      <c r="H204" s="113" t="s">
        <v>18</v>
      </c>
      <c r="I204" s="113" t="s">
        <v>251</v>
      </c>
      <c r="J204" s="105" t="s">
        <v>1152</v>
      </c>
      <c r="K204" s="113" t="s">
        <v>799</v>
      </c>
      <c r="L204" s="113" t="s">
        <v>799</v>
      </c>
      <c r="M204" s="113" t="s">
        <v>799</v>
      </c>
      <c r="N204" s="115" t="s">
        <v>799</v>
      </c>
      <c r="O204" s="52" t="s">
        <v>909</v>
      </c>
      <c r="P204" s="52" t="s">
        <v>909</v>
      </c>
      <c r="Q204" s="219"/>
      <c r="R204" s="274"/>
      <c r="S204" s="259"/>
      <c r="T204" s="186"/>
      <c r="U204" s="46"/>
      <c r="V204" s="46"/>
      <c r="W204" s="46"/>
      <c r="X204" s="330"/>
      <c r="Y204" s="186"/>
      <c r="Z204" s="240"/>
    </row>
    <row r="205" spans="1:27" ht="61.5" customHeight="1" x14ac:dyDescent="0.25">
      <c r="A205" s="216"/>
      <c r="B205" s="219"/>
      <c r="C205" s="219"/>
      <c r="D205" s="219"/>
      <c r="E205" s="219"/>
      <c r="F205" s="219"/>
      <c r="G205" s="113" t="s">
        <v>252</v>
      </c>
      <c r="H205" s="113" t="s">
        <v>18</v>
      </c>
      <c r="I205" s="113" t="s">
        <v>253</v>
      </c>
      <c r="J205" s="113" t="s">
        <v>607</v>
      </c>
      <c r="K205" s="113">
        <v>48</v>
      </c>
      <c r="L205" s="113">
        <v>59</v>
      </c>
      <c r="M205" s="113">
        <v>63</v>
      </c>
      <c r="N205" s="115">
        <v>64</v>
      </c>
      <c r="O205" s="52">
        <v>1</v>
      </c>
      <c r="P205" s="52">
        <v>1</v>
      </c>
      <c r="Q205" s="219"/>
      <c r="R205" s="274"/>
      <c r="S205" s="259"/>
      <c r="T205" s="186"/>
      <c r="U205" s="46"/>
      <c r="V205" s="46"/>
      <c r="W205" s="186"/>
      <c r="X205" s="330"/>
      <c r="Y205" s="186"/>
      <c r="Z205" s="47"/>
    </row>
    <row r="206" spans="1:27" ht="34.5" customHeight="1" x14ac:dyDescent="0.25">
      <c r="A206" s="216"/>
      <c r="B206" s="219"/>
      <c r="C206" s="220"/>
      <c r="D206" s="220"/>
      <c r="E206" s="220"/>
      <c r="F206" s="220"/>
      <c r="G206" s="113" t="s">
        <v>444</v>
      </c>
      <c r="H206" s="113" t="s">
        <v>176</v>
      </c>
      <c r="I206" s="113">
        <v>0</v>
      </c>
      <c r="J206" s="113" t="s">
        <v>606</v>
      </c>
      <c r="K206" s="113">
        <v>56</v>
      </c>
      <c r="L206" s="113">
        <v>56</v>
      </c>
      <c r="M206" s="113">
        <v>56</v>
      </c>
      <c r="N206" s="115">
        <v>56</v>
      </c>
      <c r="O206" s="52">
        <v>1</v>
      </c>
      <c r="P206" s="52">
        <v>1</v>
      </c>
      <c r="Q206" s="220"/>
      <c r="R206" s="271"/>
      <c r="S206" s="260"/>
      <c r="T206" s="191"/>
      <c r="U206" s="48"/>
      <c r="V206" s="48"/>
      <c r="W206" s="48"/>
      <c r="X206" s="331"/>
      <c r="Y206" s="191"/>
      <c r="Z206" s="49"/>
    </row>
    <row r="207" spans="1:27" s="106" customFormat="1" ht="249" customHeight="1" x14ac:dyDescent="0.25">
      <c r="A207" s="216"/>
      <c r="B207" s="219"/>
      <c r="C207" s="169" t="s">
        <v>26</v>
      </c>
      <c r="D207" s="169" t="s">
        <v>1047</v>
      </c>
      <c r="E207" s="169" t="s">
        <v>1048</v>
      </c>
      <c r="F207" s="169" t="s">
        <v>9</v>
      </c>
      <c r="G207" s="113" t="s">
        <v>1049</v>
      </c>
      <c r="H207" s="113" t="s">
        <v>13</v>
      </c>
      <c r="I207" s="113" t="s">
        <v>1050</v>
      </c>
      <c r="J207" s="113" t="s">
        <v>1051</v>
      </c>
      <c r="K207" s="113">
        <v>42</v>
      </c>
      <c r="L207" s="113">
        <v>46</v>
      </c>
      <c r="M207" s="113">
        <v>46</v>
      </c>
      <c r="N207" s="115">
        <v>47</v>
      </c>
      <c r="O207" s="52">
        <v>1</v>
      </c>
      <c r="P207" s="52">
        <v>0</v>
      </c>
      <c r="Q207" s="113" t="s">
        <v>1016</v>
      </c>
      <c r="R207" s="174">
        <v>50000</v>
      </c>
      <c r="S207" s="177">
        <v>50000</v>
      </c>
      <c r="T207" s="186">
        <v>50000</v>
      </c>
      <c r="U207" s="46">
        <v>0</v>
      </c>
      <c r="V207" s="64">
        <v>0</v>
      </c>
      <c r="W207" s="64">
        <f>U207+V207</f>
        <v>0</v>
      </c>
      <c r="X207" s="203">
        <f t="shared" ref="X207" si="8">W207/T207</f>
        <v>0</v>
      </c>
      <c r="Y207" s="64">
        <v>0</v>
      </c>
      <c r="Z207" s="204" t="s">
        <v>1324</v>
      </c>
      <c r="AA207" s="164"/>
    </row>
    <row r="208" spans="1:27" s="106" customFormat="1" ht="66" customHeight="1" x14ac:dyDescent="0.25">
      <c r="A208" s="217"/>
      <c r="B208" s="220"/>
      <c r="C208" s="169" t="s">
        <v>17</v>
      </c>
      <c r="D208" s="169" t="s">
        <v>1052</v>
      </c>
      <c r="E208" s="169" t="s">
        <v>1053</v>
      </c>
      <c r="F208" s="169" t="s">
        <v>1054</v>
      </c>
      <c r="G208" s="113" t="s">
        <v>1055</v>
      </c>
      <c r="H208" s="113">
        <v>0</v>
      </c>
      <c r="I208" s="113" t="s">
        <v>1056</v>
      </c>
      <c r="J208" s="113" t="s">
        <v>1057</v>
      </c>
      <c r="K208" s="113"/>
      <c r="L208" s="113"/>
      <c r="M208" s="113"/>
      <c r="N208" s="115"/>
      <c r="O208" s="52"/>
      <c r="P208" s="52"/>
      <c r="Q208" s="169" t="s">
        <v>1031</v>
      </c>
      <c r="R208" s="174">
        <v>57000</v>
      </c>
      <c r="S208" s="194">
        <v>57000</v>
      </c>
      <c r="T208" s="65">
        <v>0</v>
      </c>
      <c r="U208" s="64"/>
      <c r="V208" s="205"/>
      <c r="W208" s="63"/>
      <c r="X208" s="203"/>
      <c r="Y208" s="64"/>
      <c r="Z208" s="64" t="s">
        <v>1244</v>
      </c>
    </row>
    <row r="209" spans="1:26" ht="120.75" customHeight="1" x14ac:dyDescent="0.25">
      <c r="A209" s="175" t="s">
        <v>52</v>
      </c>
      <c r="B209" s="218" t="s">
        <v>1379</v>
      </c>
      <c r="C209" s="169" t="s">
        <v>19</v>
      </c>
      <c r="D209" s="218" t="s">
        <v>516</v>
      </c>
      <c r="E209" s="218" t="s">
        <v>517</v>
      </c>
      <c r="F209" s="228" t="s">
        <v>519</v>
      </c>
      <c r="G209" s="169" t="s">
        <v>520</v>
      </c>
      <c r="H209" s="169" t="s">
        <v>13</v>
      </c>
      <c r="I209" s="169" t="s">
        <v>521</v>
      </c>
      <c r="J209" s="169" t="s">
        <v>523</v>
      </c>
      <c r="K209" s="113" t="s">
        <v>871</v>
      </c>
      <c r="L209" s="113" t="s">
        <v>871</v>
      </c>
      <c r="M209" s="113" t="s">
        <v>1246</v>
      </c>
      <c r="N209" s="113" t="s">
        <v>1332</v>
      </c>
      <c r="O209" s="52">
        <v>0</v>
      </c>
      <c r="P209" s="52">
        <v>0</v>
      </c>
      <c r="Q209" s="169" t="s">
        <v>518</v>
      </c>
      <c r="R209" s="178">
        <v>353010</v>
      </c>
      <c r="S209" s="206">
        <v>353010</v>
      </c>
      <c r="T209" s="186">
        <v>117000</v>
      </c>
      <c r="U209" s="179">
        <v>23582</v>
      </c>
      <c r="V209" s="46">
        <v>0</v>
      </c>
      <c r="W209" s="179">
        <f>U209+V209</f>
        <v>23582</v>
      </c>
      <c r="X209" s="329">
        <f t="shared" ref="X209" si="9">W209/T209</f>
        <v>0.20155555555555554</v>
      </c>
      <c r="Y209" s="179">
        <v>0</v>
      </c>
      <c r="Z209" s="239" t="s">
        <v>1325</v>
      </c>
    </row>
    <row r="210" spans="1:26" ht="54.75" customHeight="1" x14ac:dyDescent="0.25">
      <c r="A210" s="305"/>
      <c r="B210" s="219"/>
      <c r="C210" s="166"/>
      <c r="D210" s="219"/>
      <c r="E210" s="219"/>
      <c r="F210" s="229"/>
      <c r="G210" s="169" t="s">
        <v>531</v>
      </c>
      <c r="H210" s="169" t="s">
        <v>13</v>
      </c>
      <c r="I210" s="169" t="s">
        <v>522</v>
      </c>
      <c r="J210" s="169" t="s">
        <v>324</v>
      </c>
      <c r="K210" s="113" t="s">
        <v>871</v>
      </c>
      <c r="L210" s="113" t="s">
        <v>871</v>
      </c>
      <c r="M210" s="113" t="s">
        <v>1247</v>
      </c>
      <c r="N210" s="113" t="s">
        <v>1332</v>
      </c>
      <c r="O210" s="52">
        <v>0</v>
      </c>
      <c r="P210" s="52">
        <v>0</v>
      </c>
      <c r="Q210" s="335"/>
      <c r="R210" s="310"/>
      <c r="S210" s="312"/>
      <c r="T210" s="237"/>
      <c r="U210" s="46"/>
      <c r="V210" s="46"/>
      <c r="W210" s="186"/>
      <c r="X210" s="330"/>
      <c r="Y210" s="186"/>
      <c r="Z210" s="266"/>
    </row>
    <row r="211" spans="1:26" ht="54.75" customHeight="1" x14ac:dyDescent="0.25">
      <c r="A211" s="305"/>
      <c r="B211" s="219"/>
      <c r="C211" s="166"/>
      <c r="D211" s="219"/>
      <c r="E211" s="219"/>
      <c r="F211" s="229"/>
      <c r="G211" s="169" t="s">
        <v>532</v>
      </c>
      <c r="H211" s="169" t="s">
        <v>13</v>
      </c>
      <c r="I211" s="169" t="s">
        <v>528</v>
      </c>
      <c r="J211" s="169" t="s">
        <v>529</v>
      </c>
      <c r="K211" s="113" t="s">
        <v>871</v>
      </c>
      <c r="L211" s="113" t="s">
        <v>871</v>
      </c>
      <c r="M211" s="113" t="s">
        <v>1248</v>
      </c>
      <c r="N211" s="113" t="s">
        <v>1332</v>
      </c>
      <c r="O211" s="52">
        <v>1</v>
      </c>
      <c r="P211" s="52">
        <v>0</v>
      </c>
      <c r="Q211" s="335"/>
      <c r="R211" s="310"/>
      <c r="S211" s="312"/>
      <c r="T211" s="237"/>
      <c r="U211" s="46"/>
      <c r="V211" s="46"/>
      <c r="W211" s="46"/>
      <c r="X211" s="192"/>
      <c r="Y211" s="186"/>
      <c r="Z211" s="266"/>
    </row>
    <row r="212" spans="1:26" ht="54.75" customHeight="1" x14ac:dyDescent="0.25">
      <c r="A212" s="305"/>
      <c r="B212" s="219"/>
      <c r="C212" s="166"/>
      <c r="D212" s="219"/>
      <c r="E212" s="219"/>
      <c r="F212" s="229"/>
      <c r="G212" s="169" t="s">
        <v>533</v>
      </c>
      <c r="H212" s="169" t="s">
        <v>13</v>
      </c>
      <c r="I212" s="169" t="s">
        <v>526</v>
      </c>
      <c r="J212" s="169" t="s">
        <v>527</v>
      </c>
      <c r="K212" s="113" t="s">
        <v>871</v>
      </c>
      <c r="L212" s="113" t="s">
        <v>871</v>
      </c>
      <c r="M212" s="113" t="s">
        <v>871</v>
      </c>
      <c r="N212" s="113">
        <v>24</v>
      </c>
      <c r="O212" s="52">
        <v>0</v>
      </c>
      <c r="P212" s="52">
        <v>0</v>
      </c>
      <c r="Q212" s="335"/>
      <c r="R212" s="310"/>
      <c r="S212" s="312"/>
      <c r="T212" s="237"/>
      <c r="U212" s="46"/>
      <c r="V212" s="46"/>
      <c r="W212" s="46"/>
      <c r="X212" s="192"/>
      <c r="Y212" s="186"/>
      <c r="Z212" s="266"/>
    </row>
    <row r="213" spans="1:26" ht="75" customHeight="1" x14ac:dyDescent="0.25">
      <c r="A213" s="305"/>
      <c r="B213" s="219"/>
      <c r="C213" s="166"/>
      <c r="D213" s="219"/>
      <c r="E213" s="219"/>
      <c r="F213" s="229"/>
      <c r="G213" s="169" t="s">
        <v>534</v>
      </c>
      <c r="H213" s="169" t="s">
        <v>13</v>
      </c>
      <c r="I213" s="169" t="s">
        <v>522</v>
      </c>
      <c r="J213" s="169" t="s">
        <v>324</v>
      </c>
      <c r="K213" s="113" t="s">
        <v>871</v>
      </c>
      <c r="L213" s="113" t="s">
        <v>871</v>
      </c>
      <c r="M213" s="113" t="s">
        <v>871</v>
      </c>
      <c r="N213" s="113" t="s">
        <v>1360</v>
      </c>
      <c r="O213" s="52">
        <v>0</v>
      </c>
      <c r="P213" s="52">
        <v>0</v>
      </c>
      <c r="Q213" s="335"/>
      <c r="R213" s="310"/>
      <c r="S213" s="312"/>
      <c r="T213" s="237"/>
      <c r="U213" s="46"/>
      <c r="V213" s="46"/>
      <c r="W213" s="46"/>
      <c r="X213" s="192"/>
      <c r="Y213" s="186"/>
      <c r="Z213" s="266"/>
    </row>
    <row r="214" spans="1:26" ht="54.75" customHeight="1" x14ac:dyDescent="0.25">
      <c r="A214" s="305"/>
      <c r="B214" s="219"/>
      <c r="C214" s="166"/>
      <c r="D214" s="337"/>
      <c r="E214" s="337"/>
      <c r="F214" s="229"/>
      <c r="G214" s="169" t="s">
        <v>1249</v>
      </c>
      <c r="H214" s="169" t="s">
        <v>13</v>
      </c>
      <c r="I214" s="169" t="s">
        <v>1132</v>
      </c>
      <c r="J214" s="169" t="s">
        <v>606</v>
      </c>
      <c r="K214" s="113" t="s">
        <v>871</v>
      </c>
      <c r="L214" s="113" t="s">
        <v>871</v>
      </c>
      <c r="M214" s="113" t="s">
        <v>909</v>
      </c>
      <c r="N214" s="113">
        <v>65</v>
      </c>
      <c r="O214" s="52">
        <v>1</v>
      </c>
      <c r="P214" s="52">
        <v>1</v>
      </c>
      <c r="Q214" s="335"/>
      <c r="R214" s="310"/>
      <c r="S214" s="312"/>
      <c r="T214" s="237"/>
      <c r="U214" s="46"/>
      <c r="V214" s="46"/>
      <c r="W214" s="46"/>
      <c r="X214" s="192"/>
      <c r="Y214" s="186"/>
      <c r="Z214" s="266"/>
    </row>
    <row r="215" spans="1:26" ht="101.25" customHeight="1" thickBot="1" x14ac:dyDescent="0.3">
      <c r="A215" s="306"/>
      <c r="B215" s="221"/>
      <c r="C215" s="207"/>
      <c r="D215" s="337"/>
      <c r="E215" s="337"/>
      <c r="F215" s="286"/>
      <c r="G215" s="169" t="s">
        <v>535</v>
      </c>
      <c r="H215" s="169" t="s">
        <v>530</v>
      </c>
      <c r="I215" s="208" t="s">
        <v>524</v>
      </c>
      <c r="J215" s="208" t="s">
        <v>525</v>
      </c>
      <c r="K215" s="169" t="s">
        <v>871</v>
      </c>
      <c r="L215" s="169" t="s">
        <v>871</v>
      </c>
      <c r="M215" s="169" t="s">
        <v>871</v>
      </c>
      <c r="N215" s="169" t="s">
        <v>1361</v>
      </c>
      <c r="O215" s="200">
        <v>1</v>
      </c>
      <c r="P215" s="200">
        <v>0</v>
      </c>
      <c r="Q215" s="336"/>
      <c r="R215" s="311"/>
      <c r="S215" s="313"/>
      <c r="T215" s="334"/>
      <c r="U215" s="46"/>
      <c r="V215" s="46"/>
      <c r="W215" s="46"/>
      <c r="X215" s="192"/>
      <c r="Y215" s="186"/>
      <c r="Z215" s="338"/>
    </row>
    <row r="216" spans="1:26" ht="35.25" customHeight="1" thickBot="1" x14ac:dyDescent="0.3">
      <c r="A216" s="84"/>
      <c r="B216" s="83"/>
      <c r="C216" s="83"/>
      <c r="D216" s="83"/>
      <c r="E216" s="83"/>
      <c r="F216" s="83"/>
      <c r="G216" s="83"/>
      <c r="H216" s="83"/>
      <c r="I216" s="83"/>
      <c r="J216" s="83"/>
      <c r="K216" s="83"/>
      <c r="L216" s="83"/>
      <c r="M216" s="83"/>
      <c r="N216" s="83"/>
      <c r="O216" s="83"/>
      <c r="P216" s="83"/>
      <c r="Q216" s="148"/>
      <c r="R216" s="145">
        <f>SUM(R5:R215)</f>
        <v>16946910.59</v>
      </c>
      <c r="S216" s="145">
        <f>SUM(S5:S215)</f>
        <v>9339461.3900000006</v>
      </c>
      <c r="T216" s="145">
        <f>SUM(T5:T214)</f>
        <v>4345876</v>
      </c>
      <c r="U216" s="145">
        <f>SUM(U5:U214)</f>
        <v>1282153.4099999999</v>
      </c>
      <c r="V216" s="145">
        <f>SUM(V5:V214)</f>
        <v>1102499.5</v>
      </c>
      <c r="W216" s="145">
        <f>SUM(W5:W214)</f>
        <v>2384652.91</v>
      </c>
      <c r="X216" s="150">
        <f>W216/T216</f>
        <v>0.54871627952569291</v>
      </c>
      <c r="Y216" s="43"/>
      <c r="Z216" s="43"/>
    </row>
    <row r="217" spans="1:26" ht="83.25" customHeight="1" x14ac:dyDescent="0.25">
      <c r="A217" s="317"/>
      <c r="B217" s="317"/>
      <c r="C217" s="317"/>
      <c r="D217" s="317"/>
      <c r="E217" s="317"/>
      <c r="F217" s="317"/>
      <c r="G217" s="317"/>
      <c r="H217" s="317"/>
      <c r="I217" s="317"/>
      <c r="J217" s="317"/>
      <c r="K217" s="16"/>
      <c r="L217" s="16"/>
      <c r="M217" s="16"/>
      <c r="N217" s="104"/>
      <c r="O217" s="24"/>
      <c r="P217" s="24"/>
      <c r="Q217" s="149"/>
      <c r="R217" s="146"/>
      <c r="S217" s="147"/>
      <c r="T217" s="9"/>
      <c r="U217" s="9"/>
      <c r="V217" s="9"/>
      <c r="W217" s="9"/>
      <c r="X217" s="9"/>
      <c r="Y217" s="9"/>
      <c r="Z217" s="9"/>
    </row>
    <row r="218" spans="1:26" ht="23.25" customHeight="1" x14ac:dyDescent="0.25">
      <c r="A218" s="10"/>
      <c r="B218" s="10"/>
      <c r="C218" s="10"/>
      <c r="D218" s="10"/>
      <c r="E218" s="11"/>
      <c r="F218" s="11"/>
      <c r="G218" s="11"/>
      <c r="H218" s="11"/>
      <c r="I218" s="4"/>
      <c r="J218" s="1"/>
      <c r="K218" s="1"/>
      <c r="L218" s="1"/>
      <c r="M218" s="1"/>
      <c r="N218" s="1"/>
      <c r="O218" s="1"/>
      <c r="P218" s="1"/>
      <c r="Q218" s="2"/>
      <c r="R218" s="3"/>
      <c r="S218" s="165"/>
    </row>
    <row r="219" spans="1:26" ht="23.25" customHeight="1" x14ac:dyDescent="0.25">
      <c r="A219" s="10"/>
      <c r="B219" s="10"/>
      <c r="C219" s="10"/>
      <c r="D219" s="10"/>
      <c r="E219" s="11"/>
      <c r="F219" s="11"/>
      <c r="G219" s="11"/>
      <c r="H219" s="11"/>
      <c r="I219" s="4"/>
      <c r="J219" s="4"/>
      <c r="K219" s="4"/>
      <c r="L219" s="4"/>
      <c r="M219" s="4"/>
      <c r="N219" s="4"/>
      <c r="O219" s="4"/>
      <c r="P219" s="4"/>
      <c r="Q219" s="4"/>
      <c r="R219" s="4"/>
      <c r="S219" s="165"/>
    </row>
    <row r="220" spans="1:26" ht="23.25" customHeight="1" x14ac:dyDescent="0.25">
      <c r="A220" s="10"/>
      <c r="B220" s="10"/>
      <c r="C220" s="10"/>
      <c r="D220" s="10"/>
      <c r="E220" s="11"/>
      <c r="F220" s="11"/>
      <c r="G220" s="11"/>
      <c r="H220" s="11"/>
      <c r="I220" s="4"/>
      <c r="J220" s="4"/>
      <c r="K220" s="4"/>
      <c r="L220" s="4"/>
      <c r="M220" s="4"/>
      <c r="N220" s="4"/>
      <c r="O220" s="4"/>
      <c r="P220" s="4"/>
      <c r="Q220" s="4"/>
      <c r="R220" s="4"/>
      <c r="S220" s="165"/>
    </row>
    <row r="221" spans="1:26" ht="23.25" customHeight="1" x14ac:dyDescent="0.3">
      <c r="A221" s="10"/>
      <c r="B221" s="10"/>
      <c r="C221" s="10"/>
      <c r="D221" s="10"/>
      <c r="E221" s="13"/>
      <c r="F221" s="13"/>
      <c r="G221" s="13"/>
      <c r="H221" s="11"/>
      <c r="I221" s="4"/>
      <c r="J221" s="4"/>
      <c r="K221" s="4"/>
      <c r="L221" s="4"/>
      <c r="M221" s="4"/>
      <c r="N221" s="4"/>
      <c r="O221" s="4"/>
      <c r="P221" s="4"/>
      <c r="Q221" s="4"/>
      <c r="R221" s="4"/>
    </row>
    <row r="222" spans="1:26" ht="23.25" customHeight="1" x14ac:dyDescent="0.3">
      <c r="A222" s="10"/>
      <c r="B222" s="10"/>
      <c r="C222" s="10"/>
      <c r="D222" s="10"/>
      <c r="E222" s="13"/>
      <c r="F222" s="13"/>
      <c r="G222" s="13"/>
      <c r="H222" s="11"/>
      <c r="I222" s="4"/>
      <c r="J222" s="4"/>
      <c r="K222" s="4"/>
      <c r="L222" s="4"/>
      <c r="M222" s="4"/>
      <c r="N222" s="4"/>
      <c r="O222" s="4"/>
      <c r="P222" s="4"/>
      <c r="Q222" s="4"/>
      <c r="R222" s="4"/>
    </row>
    <row r="223" spans="1:26" ht="30" customHeight="1" x14ac:dyDescent="0.25">
      <c r="A223" s="12"/>
      <c r="B223" s="12"/>
      <c r="C223" s="12"/>
      <c r="D223" s="12"/>
      <c r="E223" s="12"/>
      <c r="F223" s="12"/>
      <c r="G223" s="12"/>
      <c r="H223" s="15"/>
      <c r="I223" s="4"/>
      <c r="J223" s="4"/>
      <c r="K223" s="4"/>
      <c r="L223" s="4"/>
      <c r="M223" s="4"/>
      <c r="N223" s="4"/>
      <c r="O223" s="4"/>
      <c r="P223" s="4"/>
      <c r="Q223" s="4"/>
      <c r="R223" s="4"/>
    </row>
    <row r="224" spans="1:26" ht="30" customHeight="1" x14ac:dyDescent="0.25">
      <c r="A224" s="14"/>
      <c r="B224" s="14"/>
      <c r="C224" s="14"/>
      <c r="D224" s="14"/>
      <c r="E224" s="14"/>
      <c r="F224" s="14"/>
      <c r="G224" s="14"/>
      <c r="I224" s="4"/>
      <c r="J224" s="4"/>
      <c r="K224" s="4"/>
      <c r="L224" s="4"/>
      <c r="M224" s="4"/>
      <c r="N224" s="4"/>
      <c r="O224" s="4"/>
      <c r="P224" s="4"/>
      <c r="Q224" s="4"/>
      <c r="R224" s="4"/>
    </row>
    <row r="225" spans="1:18" ht="30" customHeight="1" x14ac:dyDescent="0.25">
      <c r="A225" s="14"/>
      <c r="B225" s="14"/>
      <c r="C225" s="14"/>
      <c r="D225" s="14"/>
      <c r="E225" s="14"/>
      <c r="F225" s="14"/>
      <c r="G225" s="14"/>
    </row>
    <row r="226" spans="1:18" ht="30" customHeight="1" x14ac:dyDescent="0.25">
      <c r="A226" s="14"/>
      <c r="B226" s="14"/>
      <c r="C226" s="14"/>
      <c r="D226" s="14"/>
      <c r="E226" s="14"/>
      <c r="F226" s="14"/>
      <c r="G226" s="14"/>
    </row>
    <row r="227" spans="1:18" ht="30" customHeight="1" x14ac:dyDescent="0.25">
      <c r="A227" s="14"/>
      <c r="B227" s="14"/>
      <c r="C227" s="14"/>
      <c r="D227" s="14"/>
      <c r="E227" s="14"/>
      <c r="F227" s="14"/>
      <c r="G227" s="14"/>
    </row>
    <row r="228" spans="1:18" ht="30" customHeight="1" x14ac:dyDescent="0.25">
      <c r="A228" s="14"/>
      <c r="B228" s="14"/>
      <c r="C228" s="14"/>
      <c r="D228" s="14"/>
      <c r="E228" s="14"/>
      <c r="F228" s="14"/>
      <c r="G228" s="14"/>
    </row>
    <row r="229" spans="1:18" x14ac:dyDescent="0.25">
      <c r="A229" s="14"/>
      <c r="B229" s="14"/>
      <c r="C229" s="14"/>
      <c r="D229" s="14"/>
      <c r="E229" s="14"/>
      <c r="F229" s="14"/>
      <c r="G229" s="14"/>
    </row>
    <row r="230" spans="1:18" x14ac:dyDescent="0.25">
      <c r="A230" s="14"/>
      <c r="B230" s="14"/>
      <c r="C230" s="14"/>
      <c r="D230" s="14"/>
      <c r="E230" s="14"/>
      <c r="F230" s="14"/>
      <c r="G230" s="14"/>
    </row>
    <row r="231" spans="1:18" x14ac:dyDescent="0.25">
      <c r="A231" s="14"/>
      <c r="B231" s="14"/>
      <c r="C231" s="14"/>
      <c r="D231" s="14"/>
      <c r="E231" s="14"/>
      <c r="F231" s="14"/>
      <c r="G231" s="14"/>
    </row>
    <row r="232" spans="1:18" x14ac:dyDescent="0.25">
      <c r="A232" s="14"/>
      <c r="B232" s="14"/>
      <c r="C232" s="14"/>
      <c r="D232" s="14"/>
      <c r="E232" s="14"/>
      <c r="F232" s="14"/>
      <c r="G232" s="14"/>
    </row>
    <row r="233" spans="1:18" x14ac:dyDescent="0.25">
      <c r="A233" s="14"/>
      <c r="B233" s="14"/>
      <c r="C233" s="14"/>
      <c r="D233" s="14"/>
      <c r="E233" s="14"/>
      <c r="F233" s="14"/>
      <c r="G233" s="14"/>
    </row>
    <row r="234" spans="1:18" x14ac:dyDescent="0.25">
      <c r="A234" s="14"/>
      <c r="B234" s="14"/>
      <c r="C234" s="14"/>
      <c r="D234" s="14"/>
      <c r="E234" s="14"/>
      <c r="F234" s="14"/>
      <c r="G234" s="14"/>
    </row>
    <row r="235" spans="1:18" x14ac:dyDescent="0.25">
      <c r="A235" s="14"/>
      <c r="B235" s="14"/>
      <c r="C235" s="14"/>
      <c r="D235" s="14"/>
      <c r="E235" s="14"/>
      <c r="F235" s="14"/>
      <c r="G235" s="14"/>
    </row>
    <row r="236" spans="1:18" x14ac:dyDescent="0.25">
      <c r="A236" s="14"/>
      <c r="B236" s="14"/>
      <c r="C236" s="14"/>
      <c r="D236" s="14"/>
      <c r="E236" s="14"/>
      <c r="F236" s="14"/>
      <c r="G236" s="14"/>
    </row>
    <row r="237" spans="1:18" x14ac:dyDescent="0.25">
      <c r="A237" s="14"/>
      <c r="B237" s="14"/>
      <c r="C237" s="14"/>
      <c r="D237" s="14"/>
      <c r="E237" s="14"/>
      <c r="F237" s="14"/>
      <c r="G237" s="14"/>
      <c r="H237" s="14"/>
      <c r="I237" s="14"/>
      <c r="J237" s="14"/>
      <c r="K237" s="14"/>
      <c r="L237" s="14"/>
      <c r="M237" s="14"/>
      <c r="N237" s="14"/>
      <c r="O237" s="14"/>
      <c r="P237" s="14"/>
      <c r="Q237" s="14"/>
      <c r="R237" s="14"/>
    </row>
    <row r="238" spans="1:18" ht="110.25" customHeight="1" x14ac:dyDescent="0.25">
      <c r="A238" s="14"/>
      <c r="B238" s="14"/>
      <c r="C238" s="14"/>
      <c r="D238" s="14"/>
      <c r="E238" s="14"/>
      <c r="F238" s="14"/>
      <c r="G238" s="14"/>
      <c r="H238" s="14"/>
      <c r="I238" s="14"/>
      <c r="J238" s="14"/>
      <c r="K238" s="14"/>
      <c r="L238" s="14"/>
      <c r="M238" s="14"/>
      <c r="N238" s="14"/>
      <c r="O238" s="14"/>
      <c r="P238" s="14"/>
      <c r="Q238" s="14"/>
      <c r="R238" s="14"/>
    </row>
    <row r="239" spans="1:18" x14ac:dyDescent="0.25">
      <c r="A239" s="14"/>
      <c r="B239" s="14"/>
      <c r="C239" s="14"/>
      <c r="D239" s="14"/>
      <c r="E239" s="14"/>
      <c r="F239" s="14"/>
      <c r="G239" s="14"/>
      <c r="H239" s="14"/>
      <c r="I239" s="14"/>
      <c r="J239" s="14"/>
      <c r="K239" s="14"/>
      <c r="L239" s="14"/>
      <c r="M239" s="14"/>
      <c r="N239" s="14"/>
      <c r="O239" s="14"/>
      <c r="P239" s="14"/>
      <c r="Q239" s="14"/>
      <c r="R239" s="14"/>
    </row>
    <row r="240" spans="1:18" x14ac:dyDescent="0.25">
      <c r="A240" s="14"/>
      <c r="B240" s="14"/>
      <c r="C240" s="14"/>
      <c r="D240" s="14"/>
      <c r="E240" s="14"/>
      <c r="F240" s="14"/>
      <c r="G240" s="14"/>
      <c r="H240" s="14"/>
      <c r="I240" s="14"/>
      <c r="J240" s="14"/>
      <c r="K240" s="14"/>
      <c r="L240" s="14"/>
      <c r="M240" s="14"/>
      <c r="N240" s="14"/>
      <c r="O240" s="14"/>
      <c r="P240" s="14"/>
      <c r="Q240" s="14"/>
      <c r="R240" s="14"/>
    </row>
    <row r="241" spans="1:18" x14ac:dyDescent="0.25">
      <c r="A241" s="14"/>
      <c r="B241" s="14"/>
      <c r="C241" s="14"/>
      <c r="D241" s="14"/>
      <c r="E241" s="14"/>
      <c r="F241" s="14"/>
      <c r="G241" s="14"/>
      <c r="H241" s="14"/>
      <c r="I241" s="14"/>
      <c r="J241" s="14"/>
      <c r="K241" s="14"/>
      <c r="L241" s="14"/>
      <c r="M241" s="14"/>
      <c r="N241" s="14"/>
      <c r="O241" s="14"/>
      <c r="P241" s="14"/>
      <c r="Q241" s="14"/>
      <c r="R241" s="14"/>
    </row>
    <row r="242" spans="1:18" x14ac:dyDescent="0.25">
      <c r="A242" s="14"/>
      <c r="B242" s="14"/>
      <c r="C242" s="14"/>
      <c r="D242" s="14"/>
      <c r="E242" s="14"/>
      <c r="F242" s="14"/>
      <c r="G242" s="14"/>
      <c r="H242" s="14"/>
      <c r="I242" s="14"/>
      <c r="J242" s="14"/>
      <c r="K242" s="14"/>
      <c r="L242" s="14"/>
      <c r="M242" s="14"/>
      <c r="N242" s="14"/>
      <c r="O242" s="14"/>
      <c r="P242" s="14"/>
      <c r="Q242" s="14"/>
      <c r="R242" s="14"/>
    </row>
    <row r="243" spans="1:18" x14ac:dyDescent="0.25">
      <c r="A243" s="14"/>
      <c r="B243" s="14"/>
      <c r="C243" s="14"/>
      <c r="D243" s="14"/>
      <c r="E243" s="14"/>
      <c r="F243" s="14"/>
      <c r="G243" s="14"/>
      <c r="H243" s="14"/>
      <c r="I243" s="14"/>
      <c r="J243" s="14"/>
      <c r="K243" s="14"/>
      <c r="L243" s="14"/>
      <c r="M243" s="14"/>
      <c r="N243" s="14"/>
      <c r="O243" s="14"/>
      <c r="P243" s="14"/>
      <c r="Q243" s="14"/>
      <c r="R243" s="14"/>
    </row>
    <row r="244" spans="1:18" x14ac:dyDescent="0.25">
      <c r="A244" s="14"/>
      <c r="B244" s="14"/>
      <c r="C244" s="14"/>
      <c r="D244" s="14"/>
      <c r="E244" s="14"/>
      <c r="F244" s="14"/>
      <c r="G244" s="14"/>
      <c r="H244" s="14"/>
      <c r="I244" s="14"/>
      <c r="J244" s="14"/>
      <c r="K244" s="14"/>
      <c r="L244" s="14"/>
      <c r="M244" s="14"/>
      <c r="N244" s="14"/>
      <c r="O244" s="14"/>
      <c r="P244" s="14"/>
      <c r="Q244" s="14"/>
      <c r="R244" s="14"/>
    </row>
    <row r="245" spans="1:18" x14ac:dyDescent="0.25">
      <c r="A245" s="14"/>
      <c r="B245" s="14"/>
      <c r="C245" s="14"/>
      <c r="D245" s="14"/>
      <c r="E245" s="14"/>
      <c r="F245" s="14"/>
      <c r="G245" s="14"/>
      <c r="H245" s="14"/>
      <c r="I245" s="14"/>
      <c r="J245" s="14"/>
      <c r="K245" s="14"/>
      <c r="L245" s="14"/>
      <c r="M245" s="14"/>
      <c r="N245" s="14"/>
      <c r="O245" s="14"/>
      <c r="P245" s="14"/>
      <c r="Q245" s="14"/>
      <c r="R245" s="14"/>
    </row>
    <row r="246" spans="1:18" x14ac:dyDescent="0.25">
      <c r="A246" s="14"/>
      <c r="B246" s="14"/>
      <c r="C246" s="14"/>
      <c r="D246" s="14"/>
      <c r="E246" s="14"/>
      <c r="F246" s="14"/>
      <c r="G246" s="14"/>
      <c r="H246" s="14"/>
      <c r="I246" s="14"/>
      <c r="J246" s="14"/>
      <c r="K246" s="14"/>
      <c r="L246" s="14"/>
      <c r="M246" s="14"/>
      <c r="N246" s="14"/>
      <c r="O246" s="14"/>
      <c r="P246" s="14"/>
      <c r="Q246" s="14"/>
      <c r="R246" s="14"/>
    </row>
    <row r="247" spans="1:18" x14ac:dyDescent="0.25">
      <c r="A247" s="14"/>
      <c r="B247" s="14"/>
      <c r="C247" s="14"/>
      <c r="D247" s="14"/>
      <c r="E247" s="14"/>
      <c r="F247" s="14"/>
      <c r="G247" s="14"/>
      <c r="H247" s="14"/>
      <c r="I247" s="14"/>
      <c r="J247" s="14"/>
      <c r="K247" s="14"/>
      <c r="L247" s="14"/>
      <c r="M247" s="14"/>
      <c r="N247" s="14"/>
      <c r="O247" s="14"/>
      <c r="P247" s="14"/>
      <c r="Q247" s="14"/>
      <c r="R247" s="14"/>
    </row>
    <row r="248" spans="1:18" x14ac:dyDescent="0.25">
      <c r="A248" s="14"/>
      <c r="B248" s="14"/>
      <c r="C248" s="14"/>
      <c r="D248" s="14"/>
      <c r="E248" s="14"/>
      <c r="F248" s="14"/>
      <c r="G248" s="14"/>
      <c r="H248" s="14"/>
      <c r="I248" s="14"/>
      <c r="J248" s="14"/>
      <c r="K248" s="14"/>
      <c r="L248" s="14"/>
      <c r="M248" s="14"/>
      <c r="N248" s="14"/>
      <c r="O248" s="14"/>
      <c r="P248" s="14"/>
      <c r="Q248" s="14"/>
      <c r="R248" s="14"/>
    </row>
    <row r="249" spans="1:18" x14ac:dyDescent="0.25">
      <c r="A249" s="14"/>
      <c r="B249" s="14"/>
      <c r="C249" s="14"/>
      <c r="D249" s="14"/>
      <c r="E249" s="14"/>
      <c r="F249" s="14"/>
      <c r="G249" s="14"/>
      <c r="H249" s="14"/>
      <c r="I249" s="14"/>
      <c r="J249" s="14"/>
      <c r="K249" s="14"/>
      <c r="L249" s="14"/>
      <c r="M249" s="14"/>
      <c r="N249" s="14"/>
      <c r="O249" s="14"/>
      <c r="P249" s="14"/>
      <c r="Q249" s="14"/>
      <c r="R249" s="14"/>
    </row>
    <row r="250" spans="1:18" x14ac:dyDescent="0.25">
      <c r="A250" s="14"/>
      <c r="B250" s="14"/>
      <c r="C250" s="14"/>
      <c r="D250" s="14"/>
      <c r="E250" s="14"/>
      <c r="F250" s="14"/>
      <c r="G250" s="14"/>
      <c r="H250" s="14"/>
      <c r="I250" s="14"/>
      <c r="J250" s="14"/>
      <c r="K250" s="14"/>
      <c r="L250" s="14"/>
      <c r="M250" s="14"/>
      <c r="N250" s="14"/>
      <c r="O250" s="14"/>
      <c r="P250" s="14"/>
      <c r="Q250" s="14"/>
      <c r="R250" s="14"/>
    </row>
    <row r="251" spans="1:18" x14ac:dyDescent="0.25">
      <c r="A251" s="14"/>
      <c r="B251" s="14"/>
      <c r="C251" s="14"/>
      <c r="D251" s="14"/>
      <c r="E251" s="14"/>
      <c r="F251" s="14"/>
      <c r="G251" s="14"/>
      <c r="H251" s="14"/>
      <c r="I251" s="14"/>
      <c r="J251" s="14"/>
      <c r="K251" s="14"/>
      <c r="L251" s="14"/>
      <c r="M251" s="14"/>
      <c r="N251" s="14"/>
      <c r="O251" s="14"/>
      <c r="P251" s="14"/>
      <c r="Q251" s="14"/>
      <c r="R251" s="14"/>
    </row>
    <row r="252" spans="1:18" x14ac:dyDescent="0.25">
      <c r="A252" s="14"/>
      <c r="B252" s="14"/>
      <c r="C252" s="14"/>
      <c r="D252" s="14"/>
      <c r="E252" s="14"/>
      <c r="F252" s="14"/>
      <c r="G252" s="14"/>
      <c r="H252" s="14"/>
      <c r="I252" s="14"/>
      <c r="J252" s="14"/>
      <c r="K252" s="14"/>
      <c r="L252" s="14"/>
      <c r="M252" s="14"/>
      <c r="N252" s="14"/>
      <c r="O252" s="14"/>
      <c r="P252" s="14"/>
      <c r="Q252" s="14"/>
      <c r="R252" s="14"/>
    </row>
    <row r="253" spans="1:18" x14ac:dyDescent="0.25">
      <c r="A253" s="14"/>
      <c r="B253" s="14"/>
      <c r="C253" s="14"/>
      <c r="D253" s="14"/>
      <c r="E253" s="14"/>
      <c r="F253" s="14"/>
      <c r="G253" s="14"/>
      <c r="H253" s="14"/>
      <c r="I253" s="14"/>
      <c r="J253" s="14"/>
      <c r="K253" s="14"/>
      <c r="L253" s="14"/>
      <c r="M253" s="14"/>
      <c r="N253" s="14"/>
      <c r="O253" s="14"/>
      <c r="P253" s="14"/>
      <c r="Q253" s="14"/>
      <c r="R253" s="14"/>
    </row>
    <row r="254" spans="1:18" x14ac:dyDescent="0.25">
      <c r="A254" s="14"/>
      <c r="B254" s="14"/>
      <c r="C254" s="14"/>
      <c r="D254" s="14"/>
      <c r="E254" s="14"/>
      <c r="F254" s="14"/>
      <c r="G254" s="14"/>
      <c r="H254" s="14"/>
      <c r="I254" s="14"/>
      <c r="J254" s="14"/>
      <c r="K254" s="14"/>
      <c r="L254" s="14"/>
      <c r="M254" s="14"/>
      <c r="N254" s="14"/>
      <c r="O254" s="14"/>
      <c r="P254" s="14"/>
      <c r="Q254" s="14"/>
      <c r="R254" s="14"/>
    </row>
    <row r="255" spans="1:18" x14ac:dyDescent="0.25">
      <c r="A255" s="14"/>
      <c r="B255" s="14"/>
      <c r="C255" s="14"/>
      <c r="D255" s="14"/>
      <c r="E255" s="14"/>
      <c r="F255" s="14"/>
      <c r="G255" s="14"/>
      <c r="H255" s="14"/>
      <c r="I255" s="14"/>
      <c r="J255" s="14"/>
      <c r="K255" s="14"/>
      <c r="L255" s="14"/>
      <c r="M255" s="14"/>
      <c r="N255" s="14"/>
      <c r="O255" s="14"/>
      <c r="P255" s="14"/>
      <c r="Q255" s="14"/>
      <c r="R255" s="14"/>
    </row>
    <row r="256" spans="1:18" x14ac:dyDescent="0.25">
      <c r="A256" s="14"/>
      <c r="B256" s="14"/>
      <c r="C256" s="14"/>
      <c r="D256" s="14"/>
      <c r="E256" s="14"/>
      <c r="F256" s="14"/>
      <c r="G256" s="14"/>
      <c r="H256" s="14"/>
      <c r="I256" s="14"/>
      <c r="J256" s="14"/>
      <c r="K256" s="14"/>
      <c r="L256" s="14"/>
      <c r="M256" s="14"/>
      <c r="N256" s="14"/>
      <c r="O256" s="14"/>
      <c r="P256" s="14"/>
      <c r="Q256" s="14"/>
      <c r="R256" s="14"/>
    </row>
    <row r="257" spans="1:18" x14ac:dyDescent="0.25">
      <c r="A257" s="14"/>
      <c r="B257" s="14"/>
      <c r="C257" s="14"/>
      <c r="D257" s="14"/>
      <c r="E257" s="14"/>
      <c r="F257" s="14"/>
      <c r="G257" s="14"/>
      <c r="H257" s="14"/>
      <c r="I257" s="14"/>
      <c r="J257" s="14"/>
      <c r="K257" s="14"/>
      <c r="L257" s="14"/>
      <c r="M257" s="14"/>
      <c r="N257" s="14"/>
      <c r="O257" s="14"/>
      <c r="P257" s="14"/>
      <c r="Q257" s="14"/>
      <c r="R257" s="14"/>
    </row>
    <row r="258" spans="1:18" x14ac:dyDescent="0.25">
      <c r="A258" s="14"/>
      <c r="B258" s="14"/>
      <c r="C258" s="14"/>
      <c r="D258" s="14"/>
      <c r="E258" s="14"/>
      <c r="F258" s="14"/>
      <c r="G258" s="14"/>
      <c r="H258" s="14"/>
      <c r="I258" s="14"/>
      <c r="J258" s="14"/>
      <c r="K258" s="14"/>
      <c r="L258" s="14"/>
      <c r="M258" s="14"/>
      <c r="N258" s="14"/>
      <c r="O258" s="14"/>
      <c r="P258" s="14"/>
      <c r="Q258" s="14"/>
      <c r="R258" s="14"/>
    </row>
    <row r="259" spans="1:18" ht="15.75" customHeight="1" x14ac:dyDescent="0.25">
      <c r="A259" s="14"/>
      <c r="B259" s="14"/>
      <c r="C259" s="14"/>
      <c r="D259" s="14"/>
      <c r="E259" s="14"/>
      <c r="F259" s="14"/>
      <c r="G259" s="14"/>
      <c r="H259" s="14"/>
      <c r="I259" s="14"/>
      <c r="J259" s="14"/>
      <c r="K259" s="14"/>
      <c r="L259" s="14"/>
      <c r="M259" s="14"/>
      <c r="N259" s="14"/>
      <c r="O259" s="14"/>
      <c r="P259" s="14"/>
      <c r="Q259" s="14"/>
      <c r="R259" s="14"/>
    </row>
    <row r="260" spans="1:18" ht="15.75" customHeight="1" x14ac:dyDescent="0.25">
      <c r="A260" s="14"/>
      <c r="B260" s="14"/>
      <c r="C260" s="14"/>
      <c r="D260" s="14"/>
      <c r="E260" s="14"/>
      <c r="F260" s="14"/>
      <c r="G260" s="14"/>
      <c r="H260" s="14"/>
      <c r="I260" s="14"/>
      <c r="J260" s="14"/>
      <c r="K260" s="14"/>
      <c r="L260" s="14"/>
      <c r="M260" s="14"/>
      <c r="N260" s="14"/>
      <c r="O260" s="14"/>
      <c r="P260" s="14"/>
      <c r="Q260" s="14"/>
      <c r="R260" s="14"/>
    </row>
    <row r="261" spans="1:18" x14ac:dyDescent="0.25">
      <c r="A261" s="14"/>
      <c r="B261" s="14"/>
      <c r="C261" s="14"/>
      <c r="D261" s="14"/>
      <c r="E261" s="14"/>
      <c r="F261" s="14"/>
      <c r="G261" s="14"/>
      <c r="H261" s="14"/>
      <c r="I261" s="14"/>
      <c r="J261" s="14"/>
      <c r="K261" s="14"/>
      <c r="L261" s="14"/>
      <c r="M261" s="14"/>
      <c r="N261" s="14"/>
      <c r="O261" s="14"/>
      <c r="P261" s="14"/>
      <c r="Q261" s="14"/>
      <c r="R261" s="14"/>
    </row>
    <row r="262" spans="1:18" x14ac:dyDescent="0.25">
      <c r="A262" s="14"/>
      <c r="B262" s="14"/>
      <c r="C262" s="14"/>
      <c r="D262" s="14"/>
      <c r="E262" s="14"/>
      <c r="F262" s="14"/>
      <c r="G262" s="14"/>
      <c r="H262" s="14"/>
      <c r="I262" s="14"/>
      <c r="J262" s="14"/>
      <c r="K262" s="14"/>
      <c r="L262" s="14"/>
      <c r="M262" s="14"/>
      <c r="N262" s="14"/>
      <c r="O262" s="14"/>
      <c r="P262" s="14"/>
      <c r="Q262" s="14"/>
      <c r="R262" s="14"/>
    </row>
    <row r="263" spans="1:18" x14ac:dyDescent="0.25">
      <c r="A263" s="14"/>
      <c r="B263" s="14"/>
      <c r="C263" s="14"/>
      <c r="D263" s="14"/>
      <c r="E263" s="14"/>
      <c r="F263" s="14"/>
      <c r="G263" s="14"/>
      <c r="H263" s="14"/>
      <c r="I263" s="14"/>
      <c r="J263" s="14"/>
      <c r="K263" s="14"/>
      <c r="L263" s="14"/>
      <c r="M263" s="14"/>
      <c r="N263" s="14"/>
      <c r="O263" s="14"/>
      <c r="P263" s="14"/>
      <c r="Q263" s="14"/>
      <c r="R263" s="14"/>
    </row>
    <row r="264" spans="1:18" x14ac:dyDescent="0.25">
      <c r="A264" s="14"/>
      <c r="B264" s="14"/>
      <c r="C264" s="14"/>
      <c r="D264" s="14"/>
      <c r="E264" s="14"/>
      <c r="F264" s="14"/>
      <c r="G264" s="14"/>
      <c r="H264" s="14"/>
      <c r="I264" s="14"/>
      <c r="J264" s="14"/>
      <c r="K264" s="14"/>
      <c r="L264" s="14"/>
      <c r="M264" s="14"/>
      <c r="N264" s="14"/>
      <c r="O264" s="14"/>
      <c r="P264" s="14"/>
      <c r="Q264" s="14"/>
      <c r="R264" s="14"/>
    </row>
    <row r="265" spans="1:18" x14ac:dyDescent="0.25">
      <c r="A265" s="14"/>
      <c r="B265" s="14"/>
      <c r="C265" s="14"/>
      <c r="D265" s="14"/>
      <c r="E265" s="14"/>
      <c r="F265" s="14"/>
      <c r="G265" s="14"/>
      <c r="H265" s="14"/>
      <c r="I265" s="14"/>
      <c r="J265" s="14"/>
      <c r="K265" s="14"/>
      <c r="L265" s="14"/>
      <c r="M265" s="14"/>
      <c r="N265" s="14"/>
      <c r="O265" s="14"/>
      <c r="P265" s="14"/>
      <c r="Q265" s="14"/>
      <c r="R265" s="14"/>
    </row>
    <row r="266" spans="1:18" x14ac:dyDescent="0.25">
      <c r="A266" s="14"/>
      <c r="B266" s="14"/>
      <c r="C266" s="14"/>
      <c r="D266" s="14"/>
      <c r="E266" s="14"/>
      <c r="F266" s="14"/>
      <c r="G266" s="14"/>
      <c r="H266" s="14"/>
      <c r="I266" s="14"/>
      <c r="J266" s="14"/>
      <c r="K266" s="14"/>
      <c r="L266" s="14"/>
      <c r="M266" s="14"/>
      <c r="N266" s="14"/>
      <c r="O266" s="14"/>
      <c r="P266" s="14"/>
      <c r="Q266" s="14"/>
      <c r="R266" s="14"/>
    </row>
    <row r="267" spans="1:18" x14ac:dyDescent="0.25">
      <c r="A267" s="14"/>
      <c r="B267" s="14"/>
      <c r="C267" s="14"/>
      <c r="D267" s="14"/>
      <c r="E267" s="14"/>
      <c r="F267" s="14"/>
      <c r="G267" s="14"/>
      <c r="H267" s="14"/>
      <c r="I267" s="14"/>
      <c r="J267" s="14"/>
      <c r="K267" s="14"/>
      <c r="L267" s="14"/>
      <c r="M267" s="14"/>
      <c r="N267" s="14"/>
      <c r="O267" s="14"/>
      <c r="P267" s="14"/>
      <c r="Q267" s="14"/>
      <c r="R267" s="14"/>
    </row>
    <row r="268" spans="1:18" x14ac:dyDescent="0.25">
      <c r="A268" s="14"/>
      <c r="B268" s="14"/>
      <c r="C268" s="14"/>
      <c r="D268" s="14"/>
      <c r="E268" s="14"/>
      <c r="F268" s="14"/>
      <c r="G268" s="14"/>
      <c r="H268" s="14"/>
      <c r="I268" s="14"/>
      <c r="J268" s="14"/>
      <c r="K268" s="14"/>
      <c r="L268" s="14"/>
      <c r="M268" s="14"/>
      <c r="N268" s="14"/>
      <c r="O268" s="14"/>
      <c r="P268" s="14"/>
      <c r="Q268" s="14"/>
      <c r="R268" s="14"/>
    </row>
    <row r="269" spans="1:18" x14ac:dyDescent="0.25">
      <c r="A269" s="14"/>
      <c r="B269" s="14"/>
      <c r="C269" s="14"/>
      <c r="D269" s="14"/>
      <c r="E269" s="14"/>
      <c r="F269" s="14"/>
      <c r="G269" s="14"/>
      <c r="H269" s="14"/>
      <c r="I269" s="14"/>
      <c r="J269" s="14"/>
      <c r="K269" s="14"/>
      <c r="L269" s="14"/>
      <c r="M269" s="14"/>
      <c r="N269" s="14"/>
      <c r="O269" s="14"/>
      <c r="P269" s="14"/>
      <c r="Q269" s="14"/>
      <c r="R269" s="14"/>
    </row>
    <row r="270" spans="1:18" x14ac:dyDescent="0.25">
      <c r="A270" s="14"/>
      <c r="B270" s="14"/>
      <c r="C270" s="14"/>
      <c r="D270" s="14"/>
      <c r="E270" s="14"/>
      <c r="F270" s="14"/>
      <c r="G270" s="14"/>
      <c r="H270" s="14"/>
      <c r="I270" s="14"/>
      <c r="J270" s="14"/>
      <c r="K270" s="14"/>
      <c r="L270" s="14"/>
      <c r="M270" s="14"/>
      <c r="N270" s="14"/>
      <c r="O270" s="14"/>
      <c r="P270" s="14"/>
      <c r="Q270" s="14"/>
      <c r="R270" s="14"/>
    </row>
    <row r="271" spans="1:18" x14ac:dyDescent="0.25">
      <c r="A271" s="14"/>
      <c r="B271" s="14"/>
      <c r="C271" s="14"/>
      <c r="D271" s="14"/>
      <c r="E271" s="14"/>
      <c r="F271" s="14"/>
      <c r="G271" s="14"/>
      <c r="H271" s="14"/>
      <c r="I271" s="14"/>
      <c r="J271" s="14"/>
      <c r="K271" s="14"/>
      <c r="L271" s="14"/>
      <c r="M271" s="14"/>
      <c r="N271" s="14"/>
      <c r="O271" s="14"/>
      <c r="P271" s="14"/>
      <c r="Q271" s="14"/>
      <c r="R271" s="14"/>
    </row>
    <row r="272" spans="1:18" x14ac:dyDescent="0.25">
      <c r="A272" s="14"/>
      <c r="B272" s="14"/>
      <c r="C272" s="14"/>
      <c r="D272" s="14"/>
      <c r="E272" s="14"/>
      <c r="F272" s="14"/>
      <c r="G272" s="14"/>
      <c r="H272" s="14"/>
      <c r="I272" s="14"/>
      <c r="J272" s="14"/>
      <c r="K272" s="14"/>
      <c r="L272" s="14"/>
      <c r="M272" s="14"/>
      <c r="N272" s="14"/>
      <c r="O272" s="14"/>
      <c r="P272" s="14"/>
      <c r="Q272" s="14"/>
      <c r="R272" s="14"/>
    </row>
    <row r="273" spans="1:18" x14ac:dyDescent="0.25">
      <c r="A273" s="14"/>
      <c r="B273" s="14"/>
      <c r="C273" s="14"/>
      <c r="D273" s="14"/>
      <c r="E273" s="14"/>
      <c r="F273" s="14"/>
      <c r="G273" s="14"/>
      <c r="H273" s="14"/>
      <c r="I273" s="14"/>
      <c r="J273" s="14"/>
      <c r="K273" s="14"/>
      <c r="L273" s="14"/>
      <c r="M273" s="14"/>
      <c r="N273" s="14"/>
      <c r="O273" s="14"/>
      <c r="P273" s="14"/>
      <c r="Q273" s="14"/>
      <c r="R273" s="14"/>
    </row>
    <row r="274" spans="1:18" x14ac:dyDescent="0.25">
      <c r="A274" s="14"/>
      <c r="B274" s="14"/>
      <c r="C274" s="14"/>
      <c r="D274" s="14"/>
      <c r="E274" s="14"/>
      <c r="F274" s="14"/>
      <c r="G274" s="14"/>
      <c r="H274" s="14"/>
      <c r="I274" s="14"/>
      <c r="J274" s="14"/>
      <c r="K274" s="14"/>
      <c r="L274" s="14"/>
      <c r="M274" s="14"/>
      <c r="N274" s="14"/>
      <c r="O274" s="14"/>
      <c r="P274" s="14"/>
      <c r="Q274" s="14"/>
      <c r="R274" s="14"/>
    </row>
    <row r="275" spans="1:18" x14ac:dyDescent="0.25">
      <c r="A275" s="14"/>
      <c r="B275" s="14"/>
      <c r="C275" s="14"/>
      <c r="D275" s="14"/>
      <c r="E275" s="14"/>
      <c r="F275" s="14"/>
      <c r="G275" s="14"/>
      <c r="H275" s="14"/>
      <c r="I275" s="14"/>
      <c r="J275" s="14"/>
      <c r="K275" s="14"/>
      <c r="L275" s="14"/>
      <c r="M275" s="14"/>
      <c r="N275" s="14"/>
      <c r="O275" s="14"/>
      <c r="P275" s="14"/>
      <c r="Q275" s="14"/>
      <c r="R275" s="14"/>
    </row>
    <row r="276" spans="1:18" x14ac:dyDescent="0.25">
      <c r="A276" s="14"/>
      <c r="B276" s="14"/>
      <c r="C276" s="14"/>
      <c r="D276" s="14"/>
      <c r="E276" s="14"/>
      <c r="F276" s="14"/>
      <c r="G276" s="14"/>
      <c r="H276" s="14"/>
      <c r="I276" s="14"/>
      <c r="J276" s="14"/>
      <c r="K276" s="14"/>
      <c r="L276" s="14"/>
      <c r="M276" s="14"/>
      <c r="N276" s="14"/>
      <c r="O276" s="14"/>
      <c r="P276" s="14"/>
      <c r="Q276" s="14"/>
      <c r="R276" s="14"/>
    </row>
    <row r="277" spans="1:18" x14ac:dyDescent="0.25">
      <c r="A277" s="14"/>
      <c r="B277" s="14"/>
      <c r="C277" s="14"/>
      <c r="D277" s="14"/>
      <c r="E277" s="14"/>
      <c r="F277" s="14"/>
      <c r="G277" s="14"/>
      <c r="H277" s="14"/>
      <c r="I277" s="14"/>
      <c r="J277" s="14"/>
      <c r="K277" s="14"/>
      <c r="L277" s="14"/>
      <c r="M277" s="14"/>
      <c r="N277" s="14"/>
      <c r="O277" s="14"/>
      <c r="P277" s="14"/>
      <c r="Q277" s="14"/>
      <c r="R277" s="14"/>
    </row>
    <row r="278" spans="1:18" x14ac:dyDescent="0.25">
      <c r="A278" s="14"/>
      <c r="B278" s="14"/>
      <c r="C278" s="14"/>
      <c r="D278" s="14"/>
      <c r="E278" s="14"/>
      <c r="F278" s="14"/>
      <c r="G278" s="14"/>
      <c r="H278" s="14"/>
      <c r="I278" s="14"/>
      <c r="J278" s="14"/>
      <c r="K278" s="14"/>
      <c r="L278" s="14"/>
      <c r="M278" s="14"/>
      <c r="N278" s="14"/>
      <c r="O278" s="14"/>
      <c r="P278" s="14"/>
      <c r="Q278" s="14"/>
      <c r="R278" s="14"/>
    </row>
    <row r="279" spans="1:18" x14ac:dyDescent="0.25">
      <c r="A279" s="14"/>
      <c r="B279" s="14"/>
      <c r="C279" s="14"/>
      <c r="D279" s="14"/>
      <c r="E279" s="14"/>
      <c r="F279" s="14"/>
      <c r="G279" s="14"/>
      <c r="H279" s="14"/>
      <c r="I279" s="14"/>
      <c r="J279" s="14"/>
      <c r="K279" s="14"/>
      <c r="L279" s="14"/>
      <c r="M279" s="14"/>
      <c r="N279" s="14"/>
      <c r="O279" s="14"/>
      <c r="P279" s="14"/>
      <c r="Q279" s="14"/>
      <c r="R279" s="14"/>
    </row>
    <row r="280" spans="1:18" x14ac:dyDescent="0.25">
      <c r="A280" s="14"/>
      <c r="B280" s="14"/>
      <c r="C280" s="14"/>
      <c r="D280" s="14"/>
      <c r="E280" s="14"/>
      <c r="F280" s="14"/>
      <c r="G280" s="14"/>
      <c r="H280" s="14"/>
      <c r="I280" s="14"/>
      <c r="J280" s="14"/>
      <c r="K280" s="14"/>
      <c r="L280" s="14"/>
      <c r="M280" s="14"/>
      <c r="N280" s="14"/>
      <c r="O280" s="14"/>
      <c r="P280" s="14"/>
      <c r="Q280" s="14"/>
      <c r="R280" s="14"/>
    </row>
    <row r="281" spans="1:18" x14ac:dyDescent="0.25">
      <c r="A281" s="14"/>
      <c r="B281" s="14"/>
      <c r="C281" s="14"/>
      <c r="D281" s="14"/>
      <c r="E281" s="14"/>
      <c r="F281" s="14"/>
      <c r="G281" s="14"/>
      <c r="H281" s="14"/>
      <c r="I281" s="14"/>
      <c r="J281" s="14"/>
      <c r="K281" s="14"/>
      <c r="L281" s="14"/>
      <c r="M281" s="14"/>
      <c r="N281" s="14"/>
      <c r="O281" s="14"/>
      <c r="P281" s="14"/>
      <c r="Q281" s="14"/>
      <c r="R281" s="14"/>
    </row>
    <row r="282" spans="1:18" x14ac:dyDescent="0.25">
      <c r="A282" s="14"/>
      <c r="B282" s="14"/>
      <c r="C282" s="14"/>
      <c r="D282" s="14"/>
      <c r="E282" s="14"/>
      <c r="F282" s="14"/>
      <c r="G282" s="14"/>
      <c r="H282" s="14"/>
      <c r="I282" s="14"/>
      <c r="J282" s="14"/>
      <c r="K282" s="14"/>
      <c r="L282" s="14"/>
      <c r="M282" s="14"/>
      <c r="N282" s="14"/>
      <c r="O282" s="14"/>
      <c r="P282" s="14"/>
      <c r="Q282" s="14"/>
      <c r="R282" s="14"/>
    </row>
    <row r="283" spans="1:18" x14ac:dyDescent="0.25">
      <c r="A283" s="14"/>
      <c r="B283" s="14"/>
      <c r="C283" s="14"/>
      <c r="D283" s="14"/>
      <c r="E283" s="14"/>
      <c r="F283" s="14"/>
      <c r="G283" s="14"/>
      <c r="H283" s="14"/>
      <c r="I283" s="14"/>
      <c r="J283" s="14"/>
      <c r="K283" s="14"/>
      <c r="L283" s="14"/>
      <c r="M283" s="14"/>
      <c r="N283" s="14"/>
      <c r="O283" s="14"/>
      <c r="P283" s="14"/>
      <c r="Q283" s="14"/>
      <c r="R283" s="14"/>
    </row>
    <row r="284" spans="1:18" x14ac:dyDescent="0.25">
      <c r="A284" s="14"/>
      <c r="B284" s="14"/>
      <c r="C284" s="14"/>
      <c r="D284" s="14"/>
      <c r="E284" s="14"/>
      <c r="F284" s="14"/>
      <c r="G284" s="14"/>
      <c r="H284" s="14"/>
      <c r="I284" s="14"/>
      <c r="J284" s="14"/>
      <c r="K284" s="14"/>
      <c r="L284" s="14"/>
      <c r="M284" s="14"/>
      <c r="N284" s="14"/>
      <c r="O284" s="14"/>
      <c r="P284" s="14"/>
      <c r="Q284" s="14"/>
      <c r="R284" s="14"/>
    </row>
    <row r="285" spans="1:18" x14ac:dyDescent="0.25">
      <c r="A285" s="14"/>
      <c r="B285" s="14"/>
      <c r="C285" s="14"/>
      <c r="D285" s="14"/>
      <c r="E285" s="14"/>
      <c r="F285" s="14"/>
      <c r="G285" s="14"/>
      <c r="H285" s="14"/>
      <c r="I285" s="14"/>
      <c r="J285" s="14"/>
      <c r="K285" s="14"/>
      <c r="L285" s="14"/>
      <c r="M285" s="14"/>
      <c r="N285" s="14"/>
      <c r="O285" s="14"/>
      <c r="P285" s="14"/>
      <c r="Q285" s="14"/>
      <c r="R285" s="14"/>
    </row>
    <row r="286" spans="1:18" x14ac:dyDescent="0.25">
      <c r="A286" s="14"/>
      <c r="B286" s="14"/>
      <c r="C286" s="14"/>
      <c r="D286" s="14"/>
      <c r="E286" s="14"/>
      <c r="F286" s="14"/>
      <c r="G286" s="14"/>
      <c r="H286" s="14"/>
      <c r="I286" s="14"/>
      <c r="J286" s="14"/>
      <c r="K286" s="14"/>
      <c r="L286" s="14"/>
      <c r="M286" s="14"/>
      <c r="N286" s="14"/>
      <c r="O286" s="14"/>
      <c r="P286" s="14"/>
      <c r="Q286" s="14"/>
      <c r="R286" s="14"/>
    </row>
    <row r="287" spans="1:18" x14ac:dyDescent="0.25">
      <c r="A287" s="14"/>
      <c r="B287" s="14"/>
      <c r="C287" s="14"/>
      <c r="D287" s="14"/>
      <c r="E287" s="14"/>
      <c r="F287" s="14"/>
      <c r="G287" s="14"/>
      <c r="H287" s="14"/>
      <c r="I287" s="14"/>
      <c r="J287" s="14"/>
      <c r="K287" s="14"/>
      <c r="L287" s="14"/>
      <c r="M287" s="14"/>
      <c r="N287" s="14"/>
      <c r="O287" s="14"/>
      <c r="P287" s="14"/>
      <c r="Q287" s="14"/>
      <c r="R287" s="14"/>
    </row>
    <row r="288" spans="1:18" x14ac:dyDescent="0.25">
      <c r="A288" s="14"/>
      <c r="B288" s="14"/>
      <c r="C288" s="14"/>
      <c r="D288" s="14"/>
      <c r="E288" s="14"/>
      <c r="F288" s="14"/>
      <c r="G288" s="14"/>
      <c r="H288" s="14"/>
      <c r="I288" s="14"/>
      <c r="J288" s="14"/>
      <c r="K288" s="14"/>
      <c r="L288" s="14"/>
      <c r="M288" s="14"/>
      <c r="N288" s="14"/>
      <c r="O288" s="14"/>
      <c r="P288" s="14"/>
      <c r="Q288" s="14"/>
      <c r="R288" s="14"/>
    </row>
    <row r="289" spans="1:18" x14ac:dyDescent="0.25">
      <c r="A289" s="14"/>
      <c r="B289" s="14"/>
      <c r="C289" s="14"/>
      <c r="D289" s="14"/>
      <c r="E289" s="14"/>
      <c r="F289" s="14"/>
      <c r="G289" s="14"/>
      <c r="H289" s="14"/>
      <c r="I289" s="14"/>
      <c r="J289" s="14"/>
      <c r="K289" s="14"/>
      <c r="L289" s="14"/>
      <c r="M289" s="14"/>
      <c r="N289" s="14"/>
      <c r="O289" s="14"/>
      <c r="P289" s="14"/>
      <c r="Q289" s="14"/>
      <c r="R289" s="14"/>
    </row>
    <row r="290" spans="1:18" x14ac:dyDescent="0.25">
      <c r="A290" s="14"/>
      <c r="B290" s="14"/>
      <c r="C290" s="14"/>
      <c r="D290" s="14"/>
      <c r="E290" s="14"/>
      <c r="F290" s="14"/>
      <c r="G290" s="14"/>
      <c r="H290" s="14"/>
      <c r="I290" s="14"/>
      <c r="J290" s="14"/>
      <c r="K290" s="14"/>
      <c r="L290" s="14"/>
      <c r="M290" s="14"/>
      <c r="N290" s="14"/>
      <c r="O290" s="14"/>
      <c r="P290" s="14"/>
      <c r="Q290" s="14"/>
      <c r="R290" s="14"/>
    </row>
    <row r="291" spans="1:18" x14ac:dyDescent="0.25">
      <c r="A291" s="14"/>
      <c r="B291" s="14"/>
      <c r="C291" s="14"/>
      <c r="D291" s="14"/>
      <c r="E291" s="14"/>
      <c r="F291" s="14"/>
      <c r="G291" s="14"/>
      <c r="H291" s="14"/>
      <c r="I291" s="14"/>
      <c r="J291" s="14"/>
      <c r="K291" s="14"/>
      <c r="L291" s="14"/>
      <c r="M291" s="14"/>
      <c r="N291" s="14"/>
      <c r="O291" s="14"/>
      <c r="P291" s="14"/>
      <c r="Q291" s="14"/>
      <c r="R291" s="14"/>
    </row>
    <row r="292" spans="1:18" x14ac:dyDescent="0.25">
      <c r="A292" s="14"/>
      <c r="B292" s="14"/>
      <c r="C292" s="14"/>
      <c r="D292" s="14"/>
      <c r="E292" s="14"/>
      <c r="F292" s="14"/>
      <c r="G292" s="14"/>
      <c r="H292" s="14"/>
      <c r="I292" s="14"/>
      <c r="J292" s="14"/>
      <c r="K292" s="14"/>
      <c r="L292" s="14"/>
      <c r="M292" s="14"/>
      <c r="N292" s="14"/>
      <c r="O292" s="14"/>
      <c r="P292" s="14"/>
      <c r="Q292" s="14"/>
      <c r="R292" s="14"/>
    </row>
    <row r="293" spans="1:18" x14ac:dyDescent="0.25">
      <c r="A293" s="14"/>
      <c r="B293" s="14"/>
      <c r="C293" s="14"/>
      <c r="D293" s="14"/>
      <c r="E293" s="14"/>
      <c r="F293" s="14"/>
      <c r="G293" s="14"/>
      <c r="H293" s="14"/>
      <c r="I293" s="14"/>
      <c r="J293" s="14"/>
      <c r="K293" s="14"/>
      <c r="L293" s="14"/>
      <c r="M293" s="14"/>
      <c r="N293" s="14"/>
      <c r="O293" s="14"/>
      <c r="P293" s="14"/>
      <c r="Q293" s="14"/>
      <c r="R293" s="14"/>
    </row>
    <row r="294" spans="1:18" x14ac:dyDescent="0.25">
      <c r="A294" s="14"/>
      <c r="B294" s="14"/>
      <c r="C294" s="14"/>
      <c r="D294" s="14"/>
      <c r="E294" s="14"/>
      <c r="F294" s="14"/>
      <c r="G294" s="14"/>
      <c r="H294" s="14"/>
      <c r="I294" s="14"/>
      <c r="J294" s="14"/>
      <c r="K294" s="14"/>
      <c r="L294" s="14"/>
      <c r="M294" s="14"/>
      <c r="N294" s="14"/>
      <c r="O294" s="14"/>
      <c r="P294" s="14"/>
      <c r="Q294" s="14"/>
      <c r="R294" s="14"/>
    </row>
    <row r="295" spans="1:18" x14ac:dyDescent="0.25">
      <c r="A295" s="14"/>
      <c r="B295" s="14"/>
      <c r="C295" s="14"/>
      <c r="D295" s="14"/>
      <c r="E295" s="14"/>
      <c r="F295" s="14"/>
      <c r="G295" s="14"/>
      <c r="H295" s="14"/>
      <c r="I295" s="14"/>
      <c r="J295" s="14"/>
      <c r="K295" s="14"/>
      <c r="L295" s="14"/>
      <c r="M295" s="14"/>
      <c r="N295" s="14"/>
      <c r="O295" s="14"/>
      <c r="P295" s="14"/>
      <c r="Q295" s="14"/>
      <c r="R295" s="14"/>
    </row>
    <row r="296" spans="1:18" x14ac:dyDescent="0.25">
      <c r="A296" s="14"/>
      <c r="B296" s="14"/>
      <c r="C296" s="14"/>
      <c r="D296" s="14"/>
      <c r="E296" s="14"/>
      <c r="F296" s="14"/>
      <c r="G296" s="14"/>
      <c r="H296" s="14"/>
      <c r="I296" s="14"/>
      <c r="J296" s="14"/>
      <c r="K296" s="14"/>
      <c r="L296" s="14"/>
      <c r="M296" s="14"/>
      <c r="N296" s="14"/>
      <c r="O296" s="14"/>
      <c r="P296" s="14"/>
      <c r="Q296" s="14"/>
      <c r="R296" s="14"/>
    </row>
    <row r="297" spans="1:18" x14ac:dyDescent="0.25">
      <c r="A297" s="14"/>
      <c r="B297" s="14"/>
      <c r="C297" s="14"/>
      <c r="D297" s="14"/>
      <c r="E297" s="14"/>
      <c r="F297" s="14"/>
      <c r="G297" s="14"/>
      <c r="H297" s="14"/>
      <c r="I297" s="14"/>
      <c r="J297" s="14"/>
      <c r="K297" s="14"/>
      <c r="L297" s="14"/>
      <c r="M297" s="14"/>
      <c r="N297" s="14"/>
      <c r="O297" s="14"/>
      <c r="P297" s="14"/>
      <c r="Q297" s="14"/>
      <c r="R297" s="14"/>
    </row>
    <row r="298" spans="1:18" x14ac:dyDescent="0.25">
      <c r="A298" s="14"/>
      <c r="B298" s="14"/>
      <c r="C298" s="14"/>
      <c r="D298" s="14"/>
      <c r="E298" s="14"/>
      <c r="F298" s="14"/>
      <c r="G298" s="14"/>
      <c r="H298" s="14"/>
      <c r="I298" s="14"/>
      <c r="J298" s="14"/>
      <c r="K298" s="14"/>
      <c r="L298" s="14"/>
      <c r="M298" s="14"/>
      <c r="N298" s="14"/>
      <c r="O298" s="14"/>
      <c r="P298" s="14"/>
      <c r="Q298" s="14"/>
      <c r="R298" s="14"/>
    </row>
    <row r="299" spans="1:18" x14ac:dyDescent="0.25">
      <c r="A299" s="14"/>
      <c r="B299" s="14"/>
      <c r="C299" s="14"/>
      <c r="D299" s="14"/>
      <c r="E299" s="14"/>
      <c r="F299" s="14"/>
      <c r="G299" s="14"/>
      <c r="H299" s="14"/>
      <c r="I299" s="14"/>
      <c r="J299" s="14"/>
      <c r="K299" s="14"/>
      <c r="L299" s="14"/>
      <c r="M299" s="14"/>
      <c r="N299" s="14"/>
      <c r="O299" s="14"/>
      <c r="P299" s="14"/>
      <c r="Q299" s="14"/>
      <c r="R299" s="14"/>
    </row>
    <row r="300" spans="1:18" x14ac:dyDescent="0.25">
      <c r="A300" s="14"/>
      <c r="B300" s="14"/>
      <c r="C300" s="14"/>
      <c r="D300" s="14"/>
      <c r="E300" s="14"/>
      <c r="F300" s="14"/>
      <c r="G300" s="14"/>
      <c r="H300" s="14"/>
      <c r="I300" s="14"/>
      <c r="J300" s="14"/>
      <c r="K300" s="14"/>
      <c r="L300" s="14"/>
      <c r="M300" s="14"/>
      <c r="N300" s="14"/>
      <c r="O300" s="14"/>
      <c r="P300" s="14"/>
      <c r="Q300" s="14"/>
      <c r="R300" s="14"/>
    </row>
    <row r="301" spans="1:18" x14ac:dyDescent="0.25">
      <c r="A301" s="14"/>
      <c r="B301" s="14"/>
      <c r="C301" s="14"/>
      <c r="D301" s="14"/>
      <c r="E301" s="14"/>
      <c r="F301" s="14"/>
      <c r="G301" s="14"/>
      <c r="H301" s="14"/>
      <c r="I301" s="14"/>
      <c r="J301" s="14"/>
      <c r="K301" s="14"/>
      <c r="L301" s="14"/>
      <c r="M301" s="14"/>
      <c r="N301" s="14"/>
      <c r="O301" s="14"/>
      <c r="P301" s="14"/>
      <c r="Q301" s="14"/>
      <c r="R301" s="14"/>
    </row>
    <row r="302" spans="1:18" x14ac:dyDescent="0.25">
      <c r="A302" s="14"/>
      <c r="B302" s="14"/>
      <c r="C302" s="14"/>
      <c r="D302" s="14"/>
      <c r="E302" s="14"/>
      <c r="F302" s="14"/>
      <c r="G302" s="14"/>
      <c r="H302" s="14"/>
      <c r="I302" s="14"/>
      <c r="J302" s="14"/>
      <c r="K302" s="14"/>
      <c r="L302" s="14"/>
      <c r="M302" s="14"/>
      <c r="N302" s="14"/>
      <c r="O302" s="14"/>
      <c r="P302" s="14"/>
      <c r="Q302" s="14"/>
      <c r="R302" s="14"/>
    </row>
    <row r="303" spans="1:18" x14ac:dyDescent="0.25">
      <c r="A303" s="14"/>
      <c r="B303" s="14"/>
      <c r="C303" s="14"/>
      <c r="D303" s="14"/>
      <c r="E303" s="14"/>
      <c r="F303" s="14"/>
      <c r="G303" s="14"/>
      <c r="H303" s="14"/>
      <c r="I303" s="14"/>
      <c r="J303" s="14"/>
      <c r="K303" s="14"/>
      <c r="L303" s="14"/>
      <c r="M303" s="14"/>
      <c r="N303" s="14"/>
      <c r="O303" s="14"/>
      <c r="P303" s="14"/>
      <c r="Q303" s="14"/>
      <c r="R303" s="14"/>
    </row>
    <row r="304" spans="1:18" x14ac:dyDescent="0.25">
      <c r="A304" s="14"/>
      <c r="B304" s="14"/>
      <c r="C304" s="14"/>
      <c r="D304" s="14"/>
      <c r="E304" s="14"/>
      <c r="F304" s="14"/>
      <c r="G304" s="14"/>
      <c r="H304" s="14"/>
      <c r="I304" s="14"/>
      <c r="J304" s="14"/>
      <c r="K304" s="14"/>
      <c r="L304" s="14"/>
      <c r="M304" s="14"/>
      <c r="N304" s="14"/>
      <c r="O304" s="14"/>
      <c r="P304" s="14"/>
      <c r="Q304" s="14"/>
      <c r="R304" s="14"/>
    </row>
    <row r="305" spans="1:18" x14ac:dyDescent="0.25">
      <c r="A305" s="14"/>
      <c r="B305" s="14"/>
      <c r="C305" s="14"/>
      <c r="D305" s="14"/>
      <c r="E305" s="14"/>
      <c r="F305" s="14"/>
      <c r="G305" s="14"/>
      <c r="H305" s="14"/>
      <c r="I305" s="14"/>
      <c r="J305" s="14"/>
      <c r="K305" s="14"/>
      <c r="L305" s="14"/>
      <c r="M305" s="14"/>
      <c r="N305" s="14"/>
      <c r="O305" s="14"/>
      <c r="P305" s="14"/>
      <c r="Q305" s="14"/>
      <c r="R305" s="14"/>
    </row>
    <row r="306" spans="1:18" x14ac:dyDescent="0.25">
      <c r="A306" s="14"/>
      <c r="B306" s="14"/>
      <c r="C306" s="14"/>
      <c r="D306" s="14"/>
      <c r="E306" s="14"/>
      <c r="F306" s="14"/>
      <c r="G306" s="14"/>
      <c r="H306" s="14"/>
      <c r="I306" s="14"/>
      <c r="J306" s="14"/>
      <c r="K306" s="14"/>
      <c r="L306" s="14"/>
      <c r="M306" s="14"/>
      <c r="N306" s="14"/>
      <c r="O306" s="14"/>
      <c r="P306" s="14"/>
      <c r="Q306" s="14"/>
      <c r="R306" s="14"/>
    </row>
    <row r="307" spans="1:18" x14ac:dyDescent="0.25">
      <c r="A307" s="14"/>
      <c r="B307" s="14"/>
      <c r="C307" s="14"/>
      <c r="D307" s="14"/>
      <c r="E307" s="14"/>
      <c r="F307" s="14"/>
      <c r="G307" s="14"/>
      <c r="H307" s="14"/>
      <c r="I307" s="14"/>
      <c r="J307" s="14"/>
      <c r="K307" s="14"/>
      <c r="L307" s="14"/>
      <c r="M307" s="14"/>
      <c r="N307" s="14"/>
      <c r="O307" s="14"/>
      <c r="P307" s="14"/>
      <c r="Q307" s="14"/>
      <c r="R307" s="14"/>
    </row>
    <row r="308" spans="1:18" x14ac:dyDescent="0.25">
      <c r="A308" s="14"/>
      <c r="B308" s="14"/>
      <c r="C308" s="14"/>
      <c r="D308" s="14"/>
      <c r="E308" s="14"/>
      <c r="F308" s="14"/>
      <c r="G308" s="14"/>
      <c r="H308" s="14"/>
      <c r="I308" s="14"/>
      <c r="J308" s="14"/>
      <c r="K308" s="14"/>
      <c r="L308" s="14"/>
      <c r="M308" s="14"/>
      <c r="N308" s="14"/>
      <c r="O308" s="14"/>
      <c r="P308" s="14"/>
      <c r="Q308" s="14"/>
      <c r="R308" s="14"/>
    </row>
    <row r="309" spans="1:18" x14ac:dyDescent="0.25">
      <c r="A309" s="14"/>
      <c r="B309" s="14"/>
      <c r="C309" s="14"/>
      <c r="D309" s="14"/>
      <c r="E309" s="14"/>
      <c r="F309" s="14"/>
      <c r="G309" s="14"/>
      <c r="H309" s="14"/>
      <c r="I309" s="14"/>
      <c r="J309" s="14"/>
      <c r="K309" s="14"/>
      <c r="L309" s="14"/>
      <c r="M309" s="14"/>
      <c r="N309" s="14"/>
      <c r="O309" s="14"/>
      <c r="P309" s="14"/>
      <c r="Q309" s="14"/>
      <c r="R309" s="14"/>
    </row>
    <row r="310" spans="1:18" x14ac:dyDescent="0.25">
      <c r="A310" s="14"/>
      <c r="B310" s="14"/>
      <c r="C310" s="14"/>
      <c r="D310" s="14"/>
      <c r="E310" s="14"/>
      <c r="F310" s="14"/>
      <c r="G310" s="14"/>
      <c r="H310" s="14"/>
      <c r="I310" s="14"/>
      <c r="J310" s="14"/>
      <c r="K310" s="14"/>
      <c r="L310" s="14"/>
      <c r="M310" s="14"/>
      <c r="N310" s="14"/>
      <c r="O310" s="14"/>
      <c r="P310" s="14"/>
      <c r="Q310" s="14"/>
      <c r="R310" s="14"/>
    </row>
    <row r="311" spans="1:18" x14ac:dyDescent="0.25">
      <c r="A311" s="14"/>
      <c r="B311" s="14"/>
      <c r="C311" s="14"/>
      <c r="D311" s="14"/>
      <c r="E311" s="14"/>
      <c r="F311" s="14"/>
      <c r="G311" s="14"/>
      <c r="H311" s="14"/>
      <c r="I311" s="14"/>
      <c r="J311" s="14"/>
      <c r="K311" s="14"/>
      <c r="L311" s="14"/>
      <c r="M311" s="14"/>
      <c r="N311" s="14"/>
      <c r="O311" s="14"/>
      <c r="P311" s="14"/>
      <c r="Q311" s="14"/>
      <c r="R311" s="14"/>
    </row>
    <row r="312" spans="1:18" x14ac:dyDescent="0.25">
      <c r="A312" s="14"/>
      <c r="B312" s="14"/>
      <c r="C312" s="14"/>
      <c r="D312" s="14"/>
      <c r="E312" s="14"/>
      <c r="F312" s="14"/>
      <c r="G312" s="14"/>
      <c r="H312" s="14"/>
      <c r="I312" s="14"/>
      <c r="J312" s="14"/>
      <c r="K312" s="14"/>
      <c r="L312" s="14"/>
      <c r="M312" s="14"/>
      <c r="N312" s="14"/>
      <c r="O312" s="14"/>
      <c r="P312" s="14"/>
      <c r="Q312" s="14"/>
      <c r="R312" s="14"/>
    </row>
    <row r="313" spans="1:18" x14ac:dyDescent="0.25">
      <c r="A313" s="14"/>
      <c r="B313" s="14"/>
      <c r="C313" s="14"/>
      <c r="D313" s="14"/>
      <c r="E313" s="14"/>
      <c r="F313" s="14"/>
      <c r="G313" s="14"/>
      <c r="H313" s="14"/>
      <c r="I313" s="14"/>
      <c r="J313" s="14"/>
      <c r="K313" s="14"/>
      <c r="L313" s="14"/>
      <c r="M313" s="14"/>
      <c r="N313" s="14"/>
      <c r="O313" s="14"/>
      <c r="P313" s="14"/>
      <c r="Q313" s="14"/>
      <c r="R313" s="14"/>
    </row>
    <row r="314" spans="1:18" x14ac:dyDescent="0.25">
      <c r="A314" s="14"/>
      <c r="B314" s="14"/>
      <c r="C314" s="14"/>
      <c r="D314" s="14"/>
      <c r="E314" s="14"/>
      <c r="F314" s="14"/>
      <c r="G314" s="14"/>
      <c r="H314" s="14"/>
      <c r="I314" s="14"/>
      <c r="J314" s="14"/>
      <c r="K314" s="14"/>
      <c r="L314" s="14"/>
      <c r="M314" s="14"/>
      <c r="N314" s="14"/>
      <c r="O314" s="14"/>
      <c r="P314" s="14"/>
      <c r="Q314" s="14"/>
      <c r="R314" s="14"/>
    </row>
    <row r="315" spans="1:18" x14ac:dyDescent="0.25">
      <c r="A315" s="14"/>
      <c r="B315" s="14"/>
      <c r="C315" s="14"/>
      <c r="D315" s="14"/>
      <c r="E315" s="14"/>
      <c r="F315" s="14"/>
      <c r="G315" s="14"/>
      <c r="H315" s="14"/>
      <c r="I315" s="14"/>
      <c r="J315" s="14"/>
      <c r="K315" s="14"/>
      <c r="L315" s="14"/>
      <c r="M315" s="14"/>
      <c r="N315" s="14"/>
      <c r="O315" s="14"/>
      <c r="P315" s="14"/>
      <c r="Q315" s="14"/>
      <c r="R315" s="14"/>
    </row>
    <row r="316" spans="1:18" x14ac:dyDescent="0.25">
      <c r="A316" s="14"/>
      <c r="B316" s="14"/>
      <c r="C316" s="14"/>
      <c r="D316" s="14"/>
      <c r="E316" s="14"/>
      <c r="F316" s="14"/>
      <c r="G316" s="14"/>
      <c r="H316" s="14"/>
      <c r="I316" s="14"/>
      <c r="J316" s="14"/>
      <c r="K316" s="14"/>
      <c r="L316" s="14"/>
      <c r="M316" s="14"/>
      <c r="N316" s="14"/>
      <c r="O316" s="14"/>
      <c r="P316" s="14"/>
      <c r="Q316" s="14"/>
      <c r="R316" s="14"/>
    </row>
    <row r="317" spans="1:18" x14ac:dyDescent="0.25">
      <c r="A317" s="14"/>
      <c r="B317" s="14"/>
      <c r="C317" s="14"/>
      <c r="D317" s="14"/>
      <c r="E317" s="14"/>
      <c r="F317" s="14"/>
      <c r="G317" s="14"/>
      <c r="H317" s="14"/>
      <c r="I317" s="14"/>
      <c r="J317" s="14"/>
      <c r="K317" s="14"/>
      <c r="L317" s="14"/>
      <c r="M317" s="14"/>
      <c r="N317" s="14"/>
      <c r="O317" s="14"/>
      <c r="P317" s="14"/>
      <c r="Q317" s="14"/>
      <c r="R317" s="14"/>
    </row>
    <row r="318" spans="1:18" x14ac:dyDescent="0.25">
      <c r="A318" s="14"/>
      <c r="B318" s="14"/>
      <c r="C318" s="14"/>
      <c r="D318" s="14"/>
      <c r="E318" s="14"/>
      <c r="F318" s="14"/>
      <c r="G318" s="14"/>
      <c r="H318" s="14"/>
      <c r="I318" s="14"/>
      <c r="J318" s="14"/>
      <c r="K318" s="14"/>
      <c r="L318" s="14"/>
      <c r="M318" s="14"/>
      <c r="N318" s="14"/>
      <c r="O318" s="14"/>
      <c r="P318" s="14"/>
      <c r="Q318" s="14"/>
      <c r="R318" s="14"/>
    </row>
    <row r="319" spans="1:18" x14ac:dyDescent="0.25">
      <c r="A319" s="14"/>
      <c r="B319" s="14"/>
      <c r="C319" s="14"/>
      <c r="D319" s="14"/>
      <c r="E319" s="14"/>
      <c r="F319" s="14"/>
      <c r="G319" s="14"/>
      <c r="H319" s="14"/>
      <c r="I319" s="14"/>
      <c r="J319" s="14"/>
      <c r="K319" s="14"/>
      <c r="L319" s="14"/>
      <c r="M319" s="14"/>
      <c r="N319" s="14"/>
      <c r="O319" s="14"/>
      <c r="P319" s="14"/>
      <c r="Q319" s="14"/>
      <c r="R319" s="14"/>
    </row>
    <row r="320" spans="1:18" x14ac:dyDescent="0.25">
      <c r="A320" s="14"/>
      <c r="B320" s="14"/>
      <c r="C320" s="14"/>
      <c r="D320" s="14"/>
      <c r="E320" s="14"/>
      <c r="F320" s="14"/>
      <c r="G320" s="14"/>
      <c r="H320" s="14"/>
      <c r="I320" s="14"/>
      <c r="J320" s="14"/>
      <c r="K320" s="14"/>
      <c r="L320" s="14"/>
      <c r="M320" s="14"/>
      <c r="N320" s="14"/>
      <c r="O320" s="14"/>
      <c r="P320" s="14"/>
      <c r="Q320" s="14"/>
      <c r="R320" s="14"/>
    </row>
    <row r="321" spans="1:18" x14ac:dyDescent="0.25">
      <c r="A321" s="14"/>
      <c r="B321" s="14"/>
      <c r="C321" s="14"/>
      <c r="D321" s="14"/>
      <c r="E321" s="14"/>
      <c r="F321" s="14"/>
      <c r="G321" s="14"/>
      <c r="H321" s="14"/>
      <c r="I321" s="14"/>
      <c r="J321" s="14"/>
      <c r="K321" s="14"/>
      <c r="L321" s="14"/>
      <c r="M321" s="14"/>
      <c r="N321" s="14"/>
      <c r="O321" s="14"/>
      <c r="P321" s="14"/>
      <c r="Q321" s="14"/>
      <c r="R321" s="14"/>
    </row>
    <row r="322" spans="1:18" x14ac:dyDescent="0.25">
      <c r="A322" s="14"/>
      <c r="B322" s="14"/>
      <c r="C322" s="14"/>
      <c r="D322" s="14"/>
      <c r="E322" s="14"/>
      <c r="F322" s="14"/>
      <c r="G322" s="14"/>
      <c r="H322" s="14"/>
      <c r="I322" s="14"/>
      <c r="J322" s="14"/>
      <c r="K322" s="14"/>
      <c r="L322" s="14"/>
      <c r="M322" s="14"/>
      <c r="N322" s="14"/>
      <c r="O322" s="14"/>
      <c r="P322" s="14"/>
      <c r="Q322" s="14"/>
      <c r="R322" s="14"/>
    </row>
    <row r="323" spans="1:18" x14ac:dyDescent="0.25">
      <c r="A323" s="14"/>
      <c r="B323" s="14"/>
      <c r="C323" s="14"/>
      <c r="D323" s="14"/>
      <c r="E323" s="14"/>
      <c r="F323" s="14"/>
      <c r="G323" s="14"/>
      <c r="H323" s="14"/>
      <c r="I323" s="14"/>
      <c r="J323" s="14"/>
      <c r="K323" s="14"/>
      <c r="L323" s="14"/>
      <c r="M323" s="14"/>
      <c r="N323" s="14"/>
      <c r="O323" s="14"/>
      <c r="P323" s="14"/>
      <c r="Q323" s="14"/>
      <c r="R323" s="14"/>
    </row>
    <row r="324" spans="1:18" x14ac:dyDescent="0.25">
      <c r="A324" s="14"/>
      <c r="B324" s="14"/>
      <c r="C324" s="14"/>
      <c r="D324" s="14"/>
      <c r="E324" s="14"/>
      <c r="F324" s="14"/>
      <c r="G324" s="14"/>
      <c r="H324" s="14"/>
      <c r="I324" s="14"/>
      <c r="J324" s="14"/>
      <c r="K324" s="14"/>
      <c r="L324" s="14"/>
      <c r="M324" s="14"/>
      <c r="N324" s="14"/>
      <c r="O324" s="14"/>
      <c r="P324" s="14"/>
      <c r="Q324" s="14"/>
      <c r="R324" s="14"/>
    </row>
    <row r="325" spans="1:18" x14ac:dyDescent="0.25">
      <c r="A325" s="14"/>
      <c r="B325" s="14"/>
      <c r="C325" s="14"/>
      <c r="D325" s="14"/>
      <c r="E325" s="14"/>
      <c r="F325" s="14"/>
      <c r="G325" s="14"/>
      <c r="H325" s="14"/>
      <c r="I325" s="14"/>
      <c r="J325" s="14"/>
      <c r="K325" s="14"/>
      <c r="L325" s="14"/>
      <c r="M325" s="14"/>
      <c r="N325" s="14"/>
      <c r="O325" s="14"/>
      <c r="P325" s="14"/>
      <c r="Q325" s="14"/>
      <c r="R325" s="14"/>
    </row>
    <row r="326" spans="1:18" x14ac:dyDescent="0.25">
      <c r="A326" s="14"/>
      <c r="B326" s="14"/>
      <c r="C326" s="14"/>
      <c r="D326" s="14"/>
      <c r="E326" s="14"/>
      <c r="F326" s="14"/>
      <c r="G326" s="14"/>
      <c r="H326" s="14"/>
      <c r="I326" s="14"/>
      <c r="J326" s="14"/>
      <c r="K326" s="14"/>
      <c r="L326" s="14"/>
      <c r="M326" s="14"/>
      <c r="N326" s="14"/>
      <c r="O326" s="14"/>
      <c r="P326" s="14"/>
      <c r="Q326" s="14"/>
      <c r="R326" s="14"/>
    </row>
    <row r="327" spans="1:18" x14ac:dyDescent="0.25">
      <c r="A327" s="14"/>
      <c r="B327" s="14"/>
      <c r="C327" s="14"/>
      <c r="D327" s="14"/>
      <c r="E327" s="14"/>
      <c r="F327" s="14"/>
      <c r="G327" s="14"/>
      <c r="H327" s="14"/>
      <c r="I327" s="14"/>
      <c r="J327" s="14"/>
      <c r="K327" s="14"/>
      <c r="L327" s="14"/>
      <c r="M327" s="14"/>
      <c r="N327" s="14"/>
      <c r="O327" s="14"/>
      <c r="P327" s="14"/>
      <c r="Q327" s="14"/>
      <c r="R327" s="14"/>
    </row>
    <row r="328" spans="1:18" x14ac:dyDescent="0.25">
      <c r="A328" s="14"/>
      <c r="B328" s="14"/>
      <c r="C328" s="14"/>
      <c r="D328" s="14"/>
      <c r="E328" s="14"/>
      <c r="F328" s="14"/>
      <c r="G328" s="14"/>
      <c r="H328" s="14"/>
      <c r="I328" s="14"/>
      <c r="J328" s="14"/>
      <c r="K328" s="14"/>
      <c r="L328" s="14"/>
      <c r="M328" s="14"/>
      <c r="N328" s="14"/>
      <c r="O328" s="14"/>
      <c r="P328" s="14"/>
      <c r="Q328" s="14"/>
      <c r="R328" s="14"/>
    </row>
    <row r="329" spans="1:18" x14ac:dyDescent="0.25">
      <c r="A329" s="14"/>
      <c r="B329" s="14"/>
      <c r="C329" s="14"/>
      <c r="D329" s="14"/>
      <c r="E329" s="14"/>
      <c r="F329" s="14"/>
      <c r="G329" s="14"/>
      <c r="H329" s="14"/>
      <c r="I329" s="14"/>
      <c r="J329" s="14"/>
      <c r="K329" s="14"/>
      <c r="L329" s="14"/>
      <c r="M329" s="14"/>
      <c r="N329" s="14"/>
      <c r="O329" s="14"/>
      <c r="P329" s="14"/>
      <c r="Q329" s="14"/>
      <c r="R329" s="14"/>
    </row>
    <row r="330" spans="1:18" x14ac:dyDescent="0.25">
      <c r="A330" s="14"/>
      <c r="B330" s="14"/>
      <c r="C330" s="14"/>
      <c r="D330" s="14"/>
      <c r="E330" s="14"/>
      <c r="F330" s="14"/>
      <c r="G330" s="14"/>
      <c r="H330" s="14"/>
      <c r="I330" s="14"/>
      <c r="J330" s="14"/>
      <c r="K330" s="14"/>
      <c r="L330" s="14"/>
      <c r="M330" s="14"/>
      <c r="N330" s="14"/>
      <c r="O330" s="14"/>
      <c r="P330" s="14"/>
      <c r="Q330" s="14"/>
      <c r="R330" s="14"/>
    </row>
    <row r="331" spans="1:18" x14ac:dyDescent="0.25">
      <c r="A331" s="14"/>
      <c r="B331" s="14"/>
      <c r="C331" s="14"/>
      <c r="D331" s="14"/>
      <c r="E331" s="14"/>
      <c r="F331" s="14"/>
      <c r="G331" s="14"/>
      <c r="H331" s="14"/>
      <c r="I331" s="14"/>
      <c r="J331" s="14"/>
      <c r="K331" s="14"/>
      <c r="L331" s="14"/>
      <c r="M331" s="14"/>
      <c r="N331" s="14"/>
      <c r="O331" s="14"/>
      <c r="P331" s="14"/>
      <c r="Q331" s="14"/>
      <c r="R331" s="14"/>
    </row>
    <row r="332" spans="1:18" x14ac:dyDescent="0.25">
      <c r="A332" s="14"/>
      <c r="B332" s="14"/>
      <c r="C332" s="14"/>
      <c r="D332" s="14"/>
      <c r="E332" s="14"/>
      <c r="F332" s="14"/>
      <c r="G332" s="14"/>
      <c r="H332" s="14"/>
      <c r="I332" s="14"/>
      <c r="J332" s="14"/>
      <c r="K332" s="14"/>
      <c r="L332" s="14"/>
      <c r="M332" s="14"/>
      <c r="N332" s="14"/>
      <c r="O332" s="14"/>
      <c r="P332" s="14"/>
      <c r="Q332" s="14"/>
      <c r="R332" s="14"/>
    </row>
    <row r="333" spans="1:18" x14ac:dyDescent="0.25">
      <c r="A333" s="14"/>
      <c r="B333" s="14"/>
      <c r="C333" s="14"/>
      <c r="D333" s="14"/>
      <c r="E333" s="14"/>
      <c r="F333" s="14"/>
      <c r="G333" s="14"/>
      <c r="H333" s="14"/>
      <c r="I333" s="14"/>
      <c r="J333" s="14"/>
      <c r="K333" s="14"/>
      <c r="L333" s="14"/>
      <c r="M333" s="14"/>
      <c r="N333" s="14"/>
      <c r="O333" s="14"/>
      <c r="P333" s="14"/>
      <c r="Q333" s="14"/>
      <c r="R333" s="14"/>
    </row>
    <row r="334" spans="1:18" x14ac:dyDescent="0.25">
      <c r="A334" s="14"/>
      <c r="B334" s="14"/>
      <c r="C334" s="14"/>
      <c r="D334" s="14"/>
      <c r="E334" s="14"/>
      <c r="F334" s="14"/>
      <c r="G334" s="14"/>
      <c r="H334" s="14"/>
      <c r="I334" s="14"/>
      <c r="J334" s="14"/>
      <c r="K334" s="14"/>
      <c r="L334" s="14"/>
      <c r="M334" s="14"/>
      <c r="N334" s="14"/>
      <c r="O334" s="14"/>
      <c r="P334" s="14"/>
      <c r="Q334" s="14"/>
      <c r="R334" s="14"/>
    </row>
    <row r="335" spans="1:18" x14ac:dyDescent="0.25">
      <c r="A335" s="14"/>
      <c r="B335" s="14"/>
      <c r="C335" s="14"/>
      <c r="D335" s="14"/>
      <c r="E335" s="14"/>
      <c r="F335" s="14"/>
      <c r="G335" s="14"/>
      <c r="H335" s="14"/>
      <c r="I335" s="14"/>
      <c r="J335" s="14"/>
      <c r="K335" s="14"/>
      <c r="L335" s="14"/>
      <c r="M335" s="14"/>
      <c r="N335" s="14"/>
      <c r="O335" s="14"/>
      <c r="P335" s="14"/>
      <c r="Q335" s="14"/>
      <c r="R335" s="14"/>
    </row>
    <row r="336" spans="1:18" x14ac:dyDescent="0.25">
      <c r="A336" s="14"/>
      <c r="B336" s="14"/>
      <c r="C336" s="14"/>
      <c r="D336" s="14"/>
      <c r="E336" s="14"/>
      <c r="F336" s="14"/>
      <c r="G336" s="14"/>
      <c r="H336" s="14"/>
      <c r="I336" s="14"/>
      <c r="J336" s="14"/>
      <c r="K336" s="14"/>
      <c r="L336" s="14"/>
      <c r="M336" s="14"/>
      <c r="N336" s="14"/>
      <c r="O336" s="14"/>
      <c r="P336" s="14"/>
      <c r="Q336" s="14"/>
      <c r="R336" s="14"/>
    </row>
    <row r="337" spans="1:18" x14ac:dyDescent="0.25">
      <c r="A337" s="14"/>
      <c r="B337" s="14"/>
      <c r="C337" s="14"/>
      <c r="D337" s="14"/>
      <c r="E337" s="14"/>
      <c r="F337" s="14"/>
      <c r="G337" s="14"/>
      <c r="H337" s="14"/>
      <c r="I337" s="14"/>
      <c r="J337" s="14"/>
      <c r="K337" s="14"/>
      <c r="L337" s="14"/>
      <c r="M337" s="14"/>
      <c r="N337" s="14"/>
      <c r="O337" s="14"/>
      <c r="P337" s="14"/>
      <c r="Q337" s="14"/>
      <c r="R337" s="14"/>
    </row>
    <row r="338" spans="1:18" x14ac:dyDescent="0.25">
      <c r="A338" s="14"/>
      <c r="B338" s="14"/>
      <c r="C338" s="14"/>
      <c r="D338" s="14"/>
      <c r="E338" s="14"/>
      <c r="F338" s="14"/>
      <c r="G338" s="14"/>
      <c r="H338" s="14"/>
      <c r="I338" s="14"/>
      <c r="J338" s="14"/>
      <c r="K338" s="14"/>
      <c r="L338" s="14"/>
      <c r="M338" s="14"/>
      <c r="N338" s="14"/>
      <c r="O338" s="14"/>
      <c r="P338" s="14"/>
      <c r="Q338" s="14"/>
      <c r="R338" s="14"/>
    </row>
    <row r="339" spans="1:18" x14ac:dyDescent="0.25">
      <c r="A339" s="14"/>
      <c r="B339" s="14"/>
      <c r="C339" s="14"/>
      <c r="D339" s="14"/>
      <c r="E339" s="14"/>
      <c r="F339" s="14"/>
      <c r="G339" s="14"/>
      <c r="H339" s="14"/>
      <c r="I339" s="14"/>
      <c r="J339" s="14"/>
      <c r="K339" s="14"/>
      <c r="L339" s="14"/>
      <c r="M339" s="14"/>
      <c r="N339" s="14"/>
      <c r="O339" s="14"/>
      <c r="P339" s="14"/>
      <c r="Q339" s="14"/>
      <c r="R339" s="14"/>
    </row>
    <row r="340" spans="1:18" x14ac:dyDescent="0.25">
      <c r="A340" s="14"/>
      <c r="B340" s="14"/>
      <c r="C340" s="14"/>
      <c r="D340" s="14"/>
      <c r="E340" s="14"/>
      <c r="F340" s="14"/>
      <c r="G340" s="14"/>
      <c r="H340" s="14"/>
      <c r="I340" s="14"/>
      <c r="J340" s="14"/>
      <c r="K340" s="14"/>
      <c r="L340" s="14"/>
      <c r="M340" s="14"/>
      <c r="N340" s="14"/>
      <c r="O340" s="14"/>
      <c r="P340" s="14"/>
      <c r="Q340" s="14"/>
      <c r="R340" s="14"/>
    </row>
    <row r="341" spans="1:18" x14ac:dyDescent="0.25">
      <c r="A341" s="14"/>
      <c r="B341" s="14"/>
      <c r="C341" s="14"/>
      <c r="D341" s="14"/>
      <c r="E341" s="14"/>
      <c r="F341" s="14"/>
      <c r="G341" s="14"/>
      <c r="H341" s="14"/>
      <c r="I341" s="14"/>
      <c r="J341" s="14"/>
      <c r="K341" s="14"/>
      <c r="L341" s="14"/>
      <c r="M341" s="14"/>
      <c r="N341" s="14"/>
      <c r="O341" s="14"/>
      <c r="P341" s="14"/>
      <c r="Q341" s="14"/>
      <c r="R341" s="14"/>
    </row>
    <row r="342" spans="1:18" x14ac:dyDescent="0.25">
      <c r="A342" s="14"/>
      <c r="B342" s="14"/>
      <c r="C342" s="14"/>
      <c r="D342" s="14"/>
      <c r="E342" s="14"/>
      <c r="F342" s="14"/>
      <c r="G342" s="14"/>
      <c r="H342" s="14"/>
      <c r="I342" s="14"/>
      <c r="J342" s="14"/>
      <c r="K342" s="14"/>
      <c r="L342" s="14"/>
      <c r="M342" s="14"/>
      <c r="N342" s="14"/>
      <c r="O342" s="14"/>
      <c r="P342" s="14"/>
      <c r="Q342" s="14"/>
      <c r="R342" s="14"/>
    </row>
    <row r="343" spans="1:18" x14ac:dyDescent="0.25">
      <c r="A343" s="14"/>
      <c r="B343" s="14"/>
      <c r="C343" s="14"/>
      <c r="D343" s="14"/>
      <c r="E343" s="14"/>
      <c r="F343" s="14"/>
      <c r="G343" s="14"/>
      <c r="H343" s="14"/>
      <c r="I343" s="14"/>
      <c r="J343" s="14"/>
      <c r="K343" s="14"/>
      <c r="L343" s="14"/>
      <c r="M343" s="14"/>
      <c r="N343" s="14"/>
      <c r="O343" s="14"/>
      <c r="P343" s="14"/>
      <c r="Q343" s="14"/>
      <c r="R343" s="14"/>
    </row>
    <row r="344" spans="1:18" x14ac:dyDescent="0.25">
      <c r="A344" s="14"/>
      <c r="B344" s="14"/>
      <c r="C344" s="14"/>
      <c r="D344" s="14"/>
      <c r="E344" s="14"/>
      <c r="F344" s="14"/>
      <c r="G344" s="14"/>
      <c r="H344" s="14"/>
      <c r="I344" s="14"/>
      <c r="J344" s="14"/>
      <c r="K344" s="14"/>
      <c r="L344" s="14"/>
      <c r="M344" s="14"/>
      <c r="N344" s="14"/>
      <c r="O344" s="14"/>
      <c r="P344" s="14"/>
      <c r="Q344" s="14"/>
      <c r="R344" s="14"/>
    </row>
    <row r="345" spans="1:18" x14ac:dyDescent="0.25">
      <c r="A345" s="14"/>
      <c r="B345" s="14"/>
      <c r="C345" s="14"/>
      <c r="D345" s="14"/>
      <c r="E345" s="14"/>
      <c r="F345" s="14"/>
      <c r="G345" s="14"/>
      <c r="H345" s="14"/>
      <c r="I345" s="14"/>
      <c r="J345" s="14"/>
      <c r="K345" s="14"/>
      <c r="L345" s="14"/>
      <c r="M345" s="14"/>
      <c r="N345" s="14"/>
      <c r="O345" s="14"/>
      <c r="P345" s="14"/>
      <c r="Q345" s="14"/>
      <c r="R345" s="14"/>
    </row>
    <row r="346" spans="1:18" x14ac:dyDescent="0.25">
      <c r="A346" s="14"/>
      <c r="B346" s="14"/>
      <c r="C346" s="14"/>
      <c r="D346" s="14"/>
      <c r="E346" s="14"/>
      <c r="F346" s="14"/>
      <c r="G346" s="14"/>
      <c r="H346" s="14"/>
      <c r="I346" s="14"/>
      <c r="J346" s="14"/>
      <c r="K346" s="14"/>
      <c r="L346" s="14"/>
      <c r="M346" s="14"/>
      <c r="N346" s="14"/>
      <c r="O346" s="14"/>
      <c r="P346" s="14"/>
      <c r="Q346" s="14"/>
      <c r="R346" s="14"/>
    </row>
    <row r="347" spans="1:18" x14ac:dyDescent="0.25">
      <c r="A347" s="14"/>
      <c r="B347" s="14"/>
      <c r="C347" s="14"/>
      <c r="D347" s="14"/>
      <c r="E347" s="14"/>
      <c r="F347" s="14"/>
      <c r="G347" s="14"/>
      <c r="H347" s="14"/>
      <c r="I347" s="14"/>
      <c r="J347" s="14"/>
      <c r="K347" s="14"/>
      <c r="L347" s="14"/>
      <c r="M347" s="14"/>
      <c r="N347" s="14"/>
      <c r="O347" s="14"/>
      <c r="P347" s="14"/>
      <c r="Q347" s="14"/>
      <c r="R347" s="14"/>
    </row>
    <row r="348" spans="1:18" x14ac:dyDescent="0.25">
      <c r="A348" s="14"/>
      <c r="B348" s="14"/>
      <c r="C348" s="14"/>
      <c r="D348" s="14"/>
      <c r="E348" s="14"/>
      <c r="F348" s="14"/>
      <c r="G348" s="14"/>
      <c r="H348" s="14"/>
      <c r="I348" s="14"/>
      <c r="J348" s="14"/>
      <c r="K348" s="14"/>
      <c r="L348" s="14"/>
      <c r="M348" s="14"/>
      <c r="N348" s="14"/>
      <c r="O348" s="14"/>
      <c r="P348" s="14"/>
      <c r="Q348" s="14"/>
      <c r="R348" s="14"/>
    </row>
    <row r="349" spans="1:18" x14ac:dyDescent="0.25">
      <c r="A349" s="14"/>
      <c r="B349" s="14"/>
      <c r="C349" s="14"/>
      <c r="D349" s="14"/>
      <c r="E349" s="14"/>
      <c r="F349" s="14"/>
      <c r="G349" s="14"/>
      <c r="H349" s="14"/>
      <c r="I349" s="14"/>
      <c r="J349" s="14"/>
      <c r="K349" s="14"/>
      <c r="L349" s="14"/>
      <c r="M349" s="14"/>
      <c r="N349" s="14"/>
      <c r="O349" s="14"/>
      <c r="P349" s="14"/>
      <c r="Q349" s="14"/>
      <c r="R349" s="14"/>
    </row>
    <row r="350" spans="1:18" x14ac:dyDescent="0.25">
      <c r="A350" s="14"/>
      <c r="B350" s="14"/>
      <c r="C350" s="14"/>
      <c r="D350" s="14"/>
      <c r="E350" s="14"/>
      <c r="F350" s="14"/>
      <c r="G350" s="14"/>
      <c r="H350" s="14"/>
      <c r="I350" s="14"/>
      <c r="J350" s="14"/>
      <c r="K350" s="14"/>
      <c r="L350" s="14"/>
      <c r="M350" s="14"/>
      <c r="N350" s="14"/>
      <c r="O350" s="14"/>
      <c r="P350" s="14"/>
      <c r="Q350" s="14"/>
      <c r="R350" s="14"/>
    </row>
    <row r="351" spans="1:18" x14ac:dyDescent="0.25">
      <c r="A351" s="14"/>
      <c r="B351" s="14"/>
      <c r="C351" s="14"/>
      <c r="D351" s="14"/>
      <c r="E351" s="14"/>
      <c r="F351" s="14"/>
      <c r="G351" s="14"/>
      <c r="H351" s="14"/>
      <c r="I351" s="14"/>
      <c r="J351" s="14"/>
      <c r="K351" s="14"/>
      <c r="L351" s="14"/>
      <c r="M351" s="14"/>
      <c r="N351" s="14"/>
      <c r="O351" s="14"/>
      <c r="P351" s="14"/>
      <c r="Q351" s="14"/>
      <c r="R351" s="14"/>
    </row>
    <row r="352" spans="1:18" x14ac:dyDescent="0.25">
      <c r="A352" s="14"/>
      <c r="B352" s="14"/>
      <c r="C352" s="14"/>
      <c r="D352" s="14"/>
      <c r="E352" s="14"/>
      <c r="F352" s="14"/>
      <c r="G352" s="14"/>
      <c r="H352" s="14"/>
      <c r="I352" s="14"/>
      <c r="J352" s="14"/>
      <c r="K352" s="14"/>
      <c r="L352" s="14"/>
      <c r="M352" s="14"/>
      <c r="N352" s="14"/>
      <c r="O352" s="14"/>
      <c r="P352" s="14"/>
      <c r="Q352" s="14"/>
      <c r="R352" s="14"/>
    </row>
    <row r="353" spans="1:18" x14ac:dyDescent="0.25">
      <c r="A353" s="14"/>
      <c r="B353" s="14"/>
      <c r="C353" s="14"/>
      <c r="D353" s="14"/>
      <c r="E353" s="14"/>
      <c r="F353" s="14"/>
      <c r="G353" s="14"/>
      <c r="H353" s="14"/>
      <c r="I353" s="14"/>
      <c r="J353" s="14"/>
      <c r="K353" s="14"/>
      <c r="L353" s="14"/>
      <c r="M353" s="14"/>
      <c r="N353" s="14"/>
      <c r="O353" s="14"/>
      <c r="P353" s="14"/>
      <c r="Q353" s="14"/>
      <c r="R353" s="14"/>
    </row>
    <row r="354" spans="1:18" x14ac:dyDescent="0.25">
      <c r="A354" s="14"/>
      <c r="B354" s="14"/>
      <c r="C354" s="14"/>
      <c r="D354" s="14"/>
      <c r="E354" s="14"/>
      <c r="F354" s="14"/>
      <c r="G354" s="14"/>
      <c r="H354" s="14"/>
      <c r="I354" s="14"/>
      <c r="J354" s="14"/>
      <c r="K354" s="14"/>
      <c r="L354" s="14"/>
      <c r="M354" s="14"/>
      <c r="N354" s="14"/>
      <c r="O354" s="14"/>
      <c r="P354" s="14"/>
      <c r="Q354" s="14"/>
      <c r="R354" s="14"/>
    </row>
    <row r="355" spans="1:18" x14ac:dyDescent="0.25">
      <c r="A355" s="14"/>
      <c r="B355" s="14"/>
      <c r="C355" s="14"/>
      <c r="D355" s="14"/>
      <c r="E355" s="14"/>
      <c r="F355" s="14"/>
      <c r="G355" s="14"/>
      <c r="H355" s="14"/>
      <c r="I355" s="14"/>
      <c r="J355" s="14"/>
      <c r="K355" s="14"/>
      <c r="L355" s="14"/>
      <c r="M355" s="14"/>
      <c r="N355" s="14"/>
      <c r="O355" s="14"/>
      <c r="P355" s="14"/>
      <c r="Q355" s="14"/>
      <c r="R355" s="14"/>
    </row>
    <row r="356" spans="1:18" x14ac:dyDescent="0.25">
      <c r="A356" s="14"/>
      <c r="B356" s="14"/>
      <c r="C356" s="14"/>
      <c r="D356" s="14"/>
      <c r="E356" s="14"/>
      <c r="F356" s="14"/>
      <c r="G356" s="14"/>
      <c r="H356" s="14"/>
      <c r="I356" s="14"/>
      <c r="J356" s="14"/>
      <c r="K356" s="14"/>
      <c r="L356" s="14"/>
      <c r="M356" s="14"/>
      <c r="N356" s="14"/>
      <c r="O356" s="14"/>
      <c r="P356" s="14"/>
      <c r="Q356" s="14"/>
      <c r="R356" s="14"/>
    </row>
    <row r="357" spans="1:18" x14ac:dyDescent="0.25">
      <c r="A357" s="14"/>
      <c r="B357" s="14"/>
      <c r="C357" s="14"/>
      <c r="D357" s="14"/>
      <c r="E357" s="14"/>
      <c r="F357" s="14"/>
      <c r="G357" s="14"/>
      <c r="H357" s="14"/>
      <c r="I357" s="14"/>
      <c r="J357" s="14"/>
      <c r="K357" s="14"/>
      <c r="L357" s="14"/>
      <c r="M357" s="14"/>
      <c r="N357" s="14"/>
      <c r="O357" s="14"/>
      <c r="P357" s="14"/>
      <c r="Q357" s="14"/>
      <c r="R357" s="14"/>
    </row>
    <row r="358" spans="1:18" x14ac:dyDescent="0.25">
      <c r="A358" s="14"/>
      <c r="B358" s="14"/>
      <c r="C358" s="14"/>
      <c r="D358" s="14"/>
      <c r="E358" s="14"/>
      <c r="F358" s="14"/>
      <c r="G358" s="14"/>
      <c r="H358" s="14"/>
      <c r="I358" s="14"/>
      <c r="J358" s="14"/>
      <c r="K358" s="14"/>
      <c r="L358" s="14"/>
      <c r="M358" s="14"/>
      <c r="N358" s="14"/>
      <c r="O358" s="14"/>
      <c r="P358" s="14"/>
      <c r="Q358" s="14"/>
      <c r="R358" s="14"/>
    </row>
    <row r="359" spans="1:18" x14ac:dyDescent="0.25">
      <c r="A359" s="14"/>
      <c r="B359" s="14"/>
      <c r="C359" s="14"/>
      <c r="D359" s="14"/>
      <c r="E359" s="14"/>
      <c r="F359" s="14"/>
      <c r="G359" s="14"/>
      <c r="H359" s="14"/>
      <c r="I359" s="14"/>
      <c r="J359" s="14"/>
      <c r="K359" s="14"/>
      <c r="L359" s="14"/>
      <c r="M359" s="14"/>
      <c r="N359" s="14"/>
      <c r="O359" s="14"/>
      <c r="P359" s="14"/>
      <c r="Q359" s="14"/>
      <c r="R359" s="14"/>
    </row>
    <row r="360" spans="1:18" x14ac:dyDescent="0.25">
      <c r="A360" s="14"/>
      <c r="B360" s="14"/>
      <c r="C360" s="14"/>
      <c r="D360" s="14"/>
      <c r="E360" s="14"/>
      <c r="F360" s="14"/>
      <c r="G360" s="14"/>
      <c r="H360" s="14"/>
      <c r="I360" s="14"/>
      <c r="J360" s="14"/>
      <c r="K360" s="14"/>
      <c r="L360" s="14"/>
      <c r="M360" s="14"/>
      <c r="N360" s="14"/>
      <c r="O360" s="14"/>
      <c r="P360" s="14"/>
      <c r="Q360" s="14"/>
      <c r="R360" s="14"/>
    </row>
    <row r="361" spans="1:18" x14ac:dyDescent="0.25">
      <c r="A361" s="14"/>
      <c r="B361" s="14"/>
      <c r="C361" s="14"/>
      <c r="D361" s="14"/>
      <c r="E361" s="14"/>
      <c r="F361" s="14"/>
      <c r="G361" s="14"/>
      <c r="H361" s="14"/>
      <c r="I361" s="14"/>
      <c r="J361" s="14"/>
      <c r="K361" s="14"/>
      <c r="L361" s="14"/>
      <c r="M361" s="14"/>
      <c r="N361" s="14"/>
      <c r="O361" s="14"/>
      <c r="P361" s="14"/>
      <c r="Q361" s="14"/>
      <c r="R361" s="14"/>
    </row>
    <row r="362" spans="1:18" x14ac:dyDescent="0.25">
      <c r="A362" s="14"/>
      <c r="B362" s="14"/>
      <c r="C362" s="14"/>
      <c r="D362" s="14"/>
      <c r="E362" s="14"/>
      <c r="F362" s="14"/>
      <c r="G362" s="14"/>
      <c r="H362" s="14"/>
      <c r="I362" s="14"/>
      <c r="J362" s="14"/>
      <c r="K362" s="14"/>
      <c r="L362" s="14"/>
      <c r="M362" s="14"/>
      <c r="N362" s="14"/>
      <c r="O362" s="14"/>
      <c r="P362" s="14"/>
      <c r="Q362" s="14"/>
      <c r="R362" s="14"/>
    </row>
    <row r="363" spans="1:18" x14ac:dyDescent="0.25">
      <c r="A363" s="14"/>
      <c r="B363" s="14"/>
      <c r="C363" s="14"/>
      <c r="D363" s="14"/>
      <c r="E363" s="14"/>
      <c r="F363" s="14"/>
      <c r="G363" s="14"/>
      <c r="H363" s="14"/>
      <c r="I363" s="14"/>
      <c r="J363" s="14"/>
      <c r="K363" s="14"/>
      <c r="L363" s="14"/>
      <c r="M363" s="14"/>
      <c r="N363" s="14"/>
      <c r="O363" s="14"/>
      <c r="P363" s="14"/>
      <c r="Q363" s="14"/>
      <c r="R363" s="14"/>
    </row>
    <row r="364" spans="1:18" x14ac:dyDescent="0.25">
      <c r="A364" s="14"/>
      <c r="B364" s="14"/>
      <c r="C364" s="14"/>
      <c r="D364" s="14"/>
      <c r="E364" s="14"/>
      <c r="F364" s="14"/>
      <c r="G364" s="14"/>
      <c r="H364" s="14"/>
      <c r="I364" s="14"/>
      <c r="J364" s="14"/>
      <c r="K364" s="14"/>
      <c r="L364" s="14"/>
      <c r="M364" s="14"/>
      <c r="N364" s="14"/>
      <c r="O364" s="14"/>
      <c r="P364" s="14"/>
      <c r="Q364" s="14"/>
      <c r="R364" s="14"/>
    </row>
    <row r="365" spans="1:18" x14ac:dyDescent="0.25">
      <c r="A365" s="14"/>
      <c r="B365" s="14"/>
      <c r="C365" s="14"/>
      <c r="D365" s="14"/>
      <c r="E365" s="14"/>
      <c r="F365" s="14"/>
      <c r="G365" s="14"/>
      <c r="H365" s="14"/>
      <c r="I365" s="14"/>
      <c r="J365" s="14"/>
      <c r="K365" s="14"/>
      <c r="L365" s="14"/>
      <c r="M365" s="14"/>
      <c r="N365" s="14"/>
      <c r="O365" s="14"/>
      <c r="P365" s="14"/>
      <c r="Q365" s="14"/>
      <c r="R365" s="14"/>
    </row>
    <row r="366" spans="1:18" x14ac:dyDescent="0.25">
      <c r="A366" s="14"/>
      <c r="B366" s="14"/>
      <c r="C366" s="14"/>
      <c r="D366" s="14"/>
      <c r="E366" s="14"/>
      <c r="F366" s="14"/>
      <c r="G366" s="14"/>
      <c r="H366" s="14"/>
      <c r="I366" s="14"/>
      <c r="J366" s="14"/>
      <c r="K366" s="14"/>
      <c r="L366" s="14"/>
      <c r="M366" s="14"/>
      <c r="N366" s="14"/>
      <c r="O366" s="14"/>
      <c r="P366" s="14"/>
      <c r="Q366" s="14"/>
      <c r="R366" s="14"/>
    </row>
    <row r="367" spans="1:18" x14ac:dyDescent="0.25">
      <c r="A367" s="14"/>
      <c r="B367" s="14"/>
      <c r="C367" s="14"/>
      <c r="D367" s="14"/>
      <c r="E367" s="14"/>
      <c r="F367" s="14"/>
      <c r="G367" s="14"/>
      <c r="H367" s="14"/>
      <c r="I367" s="14"/>
      <c r="J367" s="14"/>
      <c r="K367" s="14"/>
      <c r="L367" s="14"/>
      <c r="M367" s="14"/>
      <c r="N367" s="14"/>
      <c r="O367" s="14"/>
      <c r="P367" s="14"/>
      <c r="Q367" s="14"/>
      <c r="R367" s="14"/>
    </row>
    <row r="368" spans="1:18" x14ac:dyDescent="0.25">
      <c r="A368" s="14"/>
      <c r="B368" s="14"/>
      <c r="C368" s="14"/>
      <c r="D368" s="14"/>
      <c r="E368" s="14"/>
      <c r="F368" s="14"/>
      <c r="G368" s="14"/>
      <c r="H368" s="14"/>
      <c r="I368" s="14"/>
      <c r="J368" s="14"/>
      <c r="K368" s="14"/>
      <c r="L368" s="14"/>
      <c r="M368" s="14"/>
      <c r="N368" s="14"/>
      <c r="O368" s="14"/>
      <c r="P368" s="14"/>
      <c r="Q368" s="14"/>
      <c r="R368" s="14"/>
    </row>
    <row r="369" spans="1:18" x14ac:dyDescent="0.25">
      <c r="A369" s="14"/>
      <c r="B369" s="14"/>
      <c r="C369" s="14"/>
      <c r="D369" s="14"/>
      <c r="E369" s="14"/>
      <c r="F369" s="14"/>
      <c r="G369" s="14"/>
      <c r="H369" s="14"/>
      <c r="I369" s="14"/>
      <c r="J369" s="14"/>
      <c r="K369" s="14"/>
      <c r="L369" s="14"/>
      <c r="M369" s="14"/>
      <c r="N369" s="14"/>
      <c r="O369" s="14"/>
      <c r="P369" s="14"/>
      <c r="Q369" s="14"/>
      <c r="R369" s="14"/>
    </row>
    <row r="370" spans="1:18" x14ac:dyDescent="0.25">
      <c r="A370" s="14"/>
      <c r="B370" s="14"/>
      <c r="C370" s="14"/>
      <c r="D370" s="14"/>
      <c r="E370" s="14"/>
      <c r="F370" s="14"/>
      <c r="G370" s="14"/>
      <c r="H370" s="14"/>
      <c r="I370" s="14"/>
      <c r="J370" s="14"/>
      <c r="K370" s="14"/>
      <c r="L370" s="14"/>
      <c r="M370" s="14"/>
      <c r="N370" s="14"/>
      <c r="O370" s="14"/>
      <c r="P370" s="14"/>
      <c r="Q370" s="14"/>
      <c r="R370" s="14"/>
    </row>
    <row r="371" spans="1:18" x14ac:dyDescent="0.25">
      <c r="A371" s="14"/>
      <c r="B371" s="14"/>
      <c r="C371" s="14"/>
      <c r="D371" s="14"/>
      <c r="E371" s="14"/>
      <c r="F371" s="14"/>
      <c r="G371" s="14"/>
      <c r="H371" s="14"/>
      <c r="I371" s="14"/>
      <c r="J371" s="14"/>
      <c r="K371" s="14"/>
      <c r="L371" s="14"/>
      <c r="M371" s="14"/>
      <c r="N371" s="14"/>
      <c r="O371" s="14"/>
      <c r="P371" s="14"/>
      <c r="Q371" s="14"/>
      <c r="R371" s="14"/>
    </row>
    <row r="372" spans="1:18" x14ac:dyDescent="0.25">
      <c r="A372" s="14"/>
      <c r="B372" s="14"/>
      <c r="C372" s="14"/>
      <c r="D372" s="14"/>
      <c r="E372" s="14"/>
      <c r="F372" s="14"/>
      <c r="G372" s="14"/>
      <c r="H372" s="14"/>
      <c r="I372" s="14"/>
      <c r="J372" s="14"/>
      <c r="K372" s="14"/>
      <c r="L372" s="14"/>
      <c r="M372" s="14"/>
      <c r="N372" s="14"/>
      <c r="O372" s="14"/>
      <c r="P372" s="14"/>
      <c r="Q372" s="14"/>
      <c r="R372" s="14"/>
    </row>
    <row r="373" spans="1:18" x14ac:dyDescent="0.25">
      <c r="A373" s="14"/>
      <c r="B373" s="14"/>
      <c r="C373" s="14"/>
      <c r="D373" s="14"/>
      <c r="E373" s="14"/>
      <c r="F373" s="14"/>
      <c r="G373" s="14"/>
      <c r="H373" s="14"/>
      <c r="I373" s="14"/>
      <c r="J373" s="14"/>
      <c r="K373" s="14"/>
      <c r="L373" s="14"/>
      <c r="M373" s="14"/>
      <c r="N373" s="14"/>
      <c r="O373" s="14"/>
      <c r="P373" s="14"/>
      <c r="Q373" s="14"/>
      <c r="R373" s="14"/>
    </row>
    <row r="374" spans="1:18" x14ac:dyDescent="0.25">
      <c r="A374" s="14"/>
      <c r="B374" s="14"/>
      <c r="C374" s="14"/>
      <c r="D374" s="14"/>
      <c r="E374" s="14"/>
      <c r="F374" s="14"/>
      <c r="G374" s="14"/>
      <c r="H374" s="14"/>
      <c r="I374" s="14"/>
      <c r="J374" s="14"/>
      <c r="K374" s="14"/>
      <c r="L374" s="14"/>
      <c r="M374" s="14"/>
      <c r="N374" s="14"/>
      <c r="O374" s="14"/>
      <c r="P374" s="14"/>
      <c r="Q374" s="14"/>
      <c r="R374" s="14"/>
    </row>
    <row r="375" spans="1:18" x14ac:dyDescent="0.25">
      <c r="A375" s="14"/>
      <c r="B375" s="14"/>
      <c r="C375" s="14"/>
      <c r="D375" s="14"/>
      <c r="E375" s="14"/>
      <c r="F375" s="14"/>
      <c r="G375" s="14"/>
      <c r="H375" s="14"/>
      <c r="I375" s="14"/>
      <c r="J375" s="14"/>
      <c r="K375" s="14"/>
      <c r="L375" s="14"/>
      <c r="M375" s="14"/>
      <c r="N375" s="14"/>
      <c r="O375" s="14"/>
      <c r="P375" s="14"/>
      <c r="Q375" s="14"/>
      <c r="R375" s="14"/>
    </row>
    <row r="376" spans="1:18" x14ac:dyDescent="0.25">
      <c r="A376" s="14"/>
      <c r="B376" s="14"/>
      <c r="C376" s="14"/>
      <c r="D376" s="14"/>
      <c r="E376" s="14"/>
      <c r="F376" s="14"/>
      <c r="G376" s="14"/>
      <c r="H376" s="14"/>
      <c r="I376" s="14"/>
      <c r="J376" s="14"/>
      <c r="K376" s="14"/>
      <c r="L376" s="14"/>
      <c r="M376" s="14"/>
      <c r="N376" s="14"/>
      <c r="O376" s="14"/>
      <c r="P376" s="14"/>
      <c r="Q376" s="14"/>
      <c r="R376" s="14"/>
    </row>
    <row r="377" spans="1:18" x14ac:dyDescent="0.25">
      <c r="A377" s="14"/>
      <c r="B377" s="14"/>
      <c r="C377" s="14"/>
      <c r="D377" s="14"/>
      <c r="E377" s="14"/>
      <c r="F377" s="14"/>
      <c r="G377" s="14"/>
      <c r="H377" s="14"/>
      <c r="I377" s="14"/>
      <c r="J377" s="14"/>
      <c r="K377" s="14"/>
      <c r="L377" s="14"/>
      <c r="M377" s="14"/>
      <c r="N377" s="14"/>
      <c r="O377" s="14"/>
      <c r="P377" s="14"/>
      <c r="Q377" s="14"/>
      <c r="R377" s="14"/>
    </row>
    <row r="378" spans="1:18" x14ac:dyDescent="0.25">
      <c r="A378" s="14"/>
      <c r="B378" s="14"/>
      <c r="C378" s="14"/>
      <c r="D378" s="14"/>
      <c r="E378" s="14"/>
      <c r="F378" s="14"/>
      <c r="G378" s="14"/>
      <c r="H378" s="14"/>
      <c r="I378" s="14"/>
      <c r="J378" s="14"/>
      <c r="K378" s="14"/>
      <c r="L378" s="14"/>
      <c r="M378" s="14"/>
      <c r="N378" s="14"/>
      <c r="O378" s="14"/>
      <c r="P378" s="14"/>
      <c r="Q378" s="14"/>
      <c r="R378" s="14"/>
    </row>
    <row r="379" spans="1:18" x14ac:dyDescent="0.25">
      <c r="A379" s="14"/>
      <c r="B379" s="14"/>
      <c r="C379" s="14"/>
      <c r="D379" s="14"/>
      <c r="E379" s="14"/>
      <c r="F379" s="14"/>
      <c r="G379" s="14"/>
      <c r="H379" s="14"/>
      <c r="I379" s="14"/>
      <c r="J379" s="14"/>
      <c r="K379" s="14"/>
      <c r="L379" s="14"/>
      <c r="M379" s="14"/>
      <c r="N379" s="14"/>
      <c r="O379" s="14"/>
      <c r="P379" s="14"/>
      <c r="Q379" s="14"/>
      <c r="R379" s="14"/>
    </row>
    <row r="380" spans="1:18" x14ac:dyDescent="0.25">
      <c r="A380" s="14"/>
      <c r="B380" s="14"/>
      <c r="C380" s="14"/>
      <c r="D380" s="14"/>
      <c r="E380" s="14"/>
      <c r="F380" s="14"/>
      <c r="G380" s="14"/>
      <c r="H380" s="14"/>
      <c r="I380" s="14"/>
      <c r="J380" s="14"/>
      <c r="K380" s="14"/>
      <c r="L380" s="14"/>
      <c r="M380" s="14"/>
      <c r="N380" s="14"/>
      <c r="O380" s="14"/>
      <c r="P380" s="14"/>
      <c r="Q380" s="14"/>
      <c r="R380" s="14"/>
    </row>
    <row r="381" spans="1:18" x14ac:dyDescent="0.25">
      <c r="A381" s="14"/>
      <c r="B381" s="14"/>
      <c r="C381" s="14"/>
      <c r="D381" s="14"/>
      <c r="E381" s="14"/>
      <c r="F381" s="14"/>
      <c r="G381" s="14"/>
      <c r="H381" s="14"/>
      <c r="I381" s="14"/>
      <c r="J381" s="14"/>
      <c r="K381" s="14"/>
      <c r="L381" s="14"/>
      <c r="M381" s="14"/>
      <c r="N381" s="14"/>
      <c r="O381" s="14"/>
      <c r="P381" s="14"/>
      <c r="Q381" s="14"/>
      <c r="R381" s="14"/>
    </row>
    <row r="382" spans="1:18" x14ac:dyDescent="0.25">
      <c r="A382" s="14"/>
      <c r="B382" s="14"/>
      <c r="C382" s="14"/>
      <c r="D382" s="14"/>
      <c r="E382" s="14"/>
      <c r="F382" s="14"/>
      <c r="G382" s="14"/>
      <c r="H382" s="14"/>
      <c r="I382" s="14"/>
      <c r="J382" s="14"/>
      <c r="K382" s="14"/>
      <c r="L382" s="14"/>
      <c r="M382" s="14"/>
      <c r="N382" s="14"/>
      <c r="O382" s="14"/>
      <c r="P382" s="14"/>
      <c r="Q382" s="14"/>
      <c r="R382" s="14"/>
    </row>
    <row r="383" spans="1:18" x14ac:dyDescent="0.25">
      <c r="A383" s="14"/>
      <c r="B383" s="14"/>
      <c r="C383" s="14"/>
      <c r="D383" s="14"/>
      <c r="E383" s="14"/>
      <c r="F383" s="14"/>
      <c r="G383" s="14"/>
      <c r="H383" s="14"/>
      <c r="I383" s="14"/>
      <c r="J383" s="14"/>
      <c r="K383" s="14"/>
      <c r="L383" s="14"/>
      <c r="M383" s="14"/>
      <c r="N383" s="14"/>
      <c r="O383" s="14"/>
      <c r="P383" s="14"/>
      <c r="Q383" s="14"/>
      <c r="R383" s="14"/>
    </row>
    <row r="384" spans="1:18" x14ac:dyDescent="0.25">
      <c r="A384" s="14"/>
      <c r="B384" s="14"/>
      <c r="C384" s="14"/>
      <c r="D384" s="14"/>
      <c r="E384" s="14"/>
      <c r="F384" s="14"/>
      <c r="G384" s="14"/>
      <c r="H384" s="14"/>
      <c r="I384" s="14"/>
      <c r="J384" s="14"/>
      <c r="K384" s="14"/>
      <c r="L384" s="14"/>
      <c r="M384" s="14"/>
      <c r="N384" s="14"/>
      <c r="O384" s="14"/>
      <c r="P384" s="14"/>
      <c r="Q384" s="14"/>
      <c r="R384" s="14"/>
    </row>
    <row r="385" spans="1:18" x14ac:dyDescent="0.25">
      <c r="A385" s="14"/>
      <c r="B385" s="14"/>
      <c r="C385" s="14"/>
      <c r="D385" s="14"/>
      <c r="E385" s="14"/>
      <c r="F385" s="14"/>
      <c r="G385" s="14"/>
      <c r="H385" s="14"/>
      <c r="I385" s="14"/>
      <c r="J385" s="14"/>
      <c r="K385" s="14"/>
      <c r="L385" s="14"/>
      <c r="M385" s="14"/>
      <c r="N385" s="14"/>
      <c r="O385" s="14"/>
      <c r="P385" s="14"/>
      <c r="Q385" s="14"/>
      <c r="R385" s="14"/>
    </row>
    <row r="386" spans="1:18" x14ac:dyDescent="0.25">
      <c r="A386" s="14"/>
      <c r="B386" s="14"/>
      <c r="C386" s="14"/>
      <c r="D386" s="14"/>
      <c r="E386" s="14"/>
      <c r="F386" s="14"/>
      <c r="G386" s="14"/>
      <c r="H386" s="14"/>
      <c r="I386" s="14"/>
      <c r="J386" s="14"/>
      <c r="K386" s="14"/>
      <c r="L386" s="14"/>
      <c r="M386" s="14"/>
      <c r="N386" s="14"/>
      <c r="O386" s="14"/>
      <c r="P386" s="14"/>
      <c r="Q386" s="14"/>
      <c r="R386" s="14"/>
    </row>
    <row r="387" spans="1:18" x14ac:dyDescent="0.25">
      <c r="A387" s="14"/>
      <c r="B387" s="14"/>
      <c r="C387" s="14"/>
      <c r="D387" s="14"/>
      <c r="E387" s="14"/>
      <c r="F387" s="14"/>
      <c r="G387" s="14"/>
      <c r="H387" s="14"/>
      <c r="I387" s="14"/>
      <c r="J387" s="14"/>
      <c r="K387" s="14"/>
      <c r="L387" s="14"/>
      <c r="M387" s="14"/>
      <c r="N387" s="14"/>
      <c r="O387" s="14"/>
      <c r="P387" s="14"/>
      <c r="Q387" s="14"/>
      <c r="R387" s="14"/>
    </row>
    <row r="388" spans="1:18" x14ac:dyDescent="0.25">
      <c r="A388" s="14"/>
      <c r="B388" s="14"/>
      <c r="C388" s="14"/>
      <c r="D388" s="14"/>
      <c r="E388" s="14"/>
      <c r="F388" s="14"/>
      <c r="G388" s="14"/>
      <c r="H388" s="14"/>
      <c r="I388" s="14"/>
      <c r="J388" s="14"/>
      <c r="K388" s="14"/>
      <c r="L388" s="14"/>
      <c r="M388" s="14"/>
      <c r="N388" s="14"/>
      <c r="O388" s="14"/>
      <c r="P388" s="14"/>
      <c r="Q388" s="14"/>
      <c r="R388" s="14"/>
    </row>
    <row r="389" spans="1:18" x14ac:dyDescent="0.25">
      <c r="A389" s="14"/>
      <c r="B389" s="14"/>
      <c r="C389" s="14"/>
      <c r="D389" s="14"/>
      <c r="E389" s="14"/>
      <c r="F389" s="14"/>
      <c r="G389" s="14"/>
      <c r="H389" s="14"/>
      <c r="I389" s="14"/>
      <c r="J389" s="14"/>
      <c r="K389" s="14"/>
      <c r="L389" s="14"/>
      <c r="M389" s="14"/>
      <c r="N389" s="14"/>
      <c r="O389" s="14"/>
      <c r="P389" s="14"/>
      <c r="Q389" s="14"/>
      <c r="R389" s="14"/>
    </row>
    <row r="390" spans="1:18" x14ac:dyDescent="0.25">
      <c r="A390" s="14"/>
      <c r="B390" s="14"/>
      <c r="C390" s="14"/>
      <c r="D390" s="14"/>
      <c r="E390" s="14"/>
      <c r="F390" s="14"/>
      <c r="G390" s="14"/>
      <c r="H390" s="14"/>
      <c r="I390" s="14"/>
      <c r="J390" s="14"/>
      <c r="K390" s="14"/>
      <c r="L390" s="14"/>
      <c r="M390" s="14"/>
      <c r="N390" s="14"/>
      <c r="O390" s="14"/>
      <c r="P390" s="14"/>
      <c r="Q390" s="14"/>
      <c r="R390" s="14"/>
    </row>
    <row r="391" spans="1:18" x14ac:dyDescent="0.25">
      <c r="A391" s="14"/>
      <c r="B391" s="14"/>
      <c r="C391" s="14"/>
      <c r="D391" s="14"/>
      <c r="E391" s="14"/>
      <c r="F391" s="14"/>
      <c r="G391" s="14"/>
      <c r="H391" s="14"/>
      <c r="I391" s="14"/>
      <c r="J391" s="14"/>
      <c r="K391" s="14"/>
      <c r="L391" s="14"/>
      <c r="M391" s="14"/>
      <c r="N391" s="14"/>
      <c r="O391" s="14"/>
      <c r="P391" s="14"/>
      <c r="Q391" s="14"/>
      <c r="R391" s="14"/>
    </row>
    <row r="392" spans="1:18" x14ac:dyDescent="0.25">
      <c r="A392" s="14"/>
      <c r="B392" s="14"/>
      <c r="C392" s="14"/>
      <c r="D392" s="14"/>
      <c r="E392" s="14"/>
      <c r="F392" s="14"/>
      <c r="G392" s="14"/>
      <c r="H392" s="14"/>
      <c r="I392" s="14"/>
      <c r="J392" s="14"/>
      <c r="K392" s="14"/>
      <c r="L392" s="14"/>
      <c r="M392" s="14"/>
      <c r="N392" s="14"/>
      <c r="O392" s="14"/>
      <c r="P392" s="14"/>
      <c r="Q392" s="14"/>
      <c r="R392" s="14"/>
    </row>
    <row r="393" spans="1:18" x14ac:dyDescent="0.25">
      <c r="A393" s="14"/>
      <c r="B393" s="14"/>
      <c r="C393" s="14"/>
      <c r="D393" s="14"/>
      <c r="E393" s="14"/>
      <c r="F393" s="14"/>
      <c r="G393" s="14"/>
      <c r="H393" s="14"/>
      <c r="I393" s="14"/>
      <c r="J393" s="14"/>
      <c r="K393" s="14"/>
      <c r="L393" s="14"/>
      <c r="M393" s="14"/>
      <c r="N393" s="14"/>
      <c r="O393" s="14"/>
      <c r="P393" s="14"/>
      <c r="Q393" s="14"/>
      <c r="R393" s="14"/>
    </row>
    <row r="394" spans="1:18" x14ac:dyDescent="0.25">
      <c r="A394" s="14"/>
      <c r="B394" s="14"/>
      <c r="C394" s="14"/>
      <c r="D394" s="14"/>
      <c r="E394" s="14"/>
      <c r="F394" s="14"/>
      <c r="G394" s="14"/>
      <c r="H394" s="14"/>
      <c r="I394" s="14"/>
      <c r="J394" s="14"/>
      <c r="K394" s="14"/>
      <c r="L394" s="14"/>
      <c r="M394" s="14"/>
      <c r="N394" s="14"/>
      <c r="O394" s="14"/>
      <c r="P394" s="14"/>
      <c r="Q394" s="14"/>
      <c r="R394" s="14"/>
    </row>
    <row r="395" spans="1:18" x14ac:dyDescent="0.25">
      <c r="A395" s="14"/>
      <c r="B395" s="14"/>
      <c r="C395" s="14"/>
      <c r="D395" s="14"/>
      <c r="E395" s="14"/>
      <c r="F395" s="14"/>
      <c r="G395" s="14"/>
      <c r="H395" s="14"/>
      <c r="I395" s="14"/>
      <c r="J395" s="14"/>
      <c r="K395" s="14"/>
      <c r="L395" s="14"/>
      <c r="M395" s="14"/>
      <c r="N395" s="14"/>
      <c r="O395" s="14"/>
      <c r="P395" s="14"/>
      <c r="Q395" s="14"/>
      <c r="R395" s="14"/>
    </row>
    <row r="396" spans="1:18" x14ac:dyDescent="0.25">
      <c r="A396" s="14"/>
      <c r="B396" s="14"/>
      <c r="C396" s="14"/>
      <c r="D396" s="14"/>
      <c r="E396" s="14"/>
      <c r="F396" s="14"/>
      <c r="G396" s="14"/>
      <c r="H396" s="14"/>
      <c r="I396" s="14"/>
      <c r="J396" s="14"/>
      <c r="K396" s="14"/>
      <c r="L396" s="14"/>
      <c r="M396" s="14"/>
      <c r="N396" s="14"/>
      <c r="O396" s="14"/>
      <c r="P396" s="14"/>
      <c r="Q396" s="14"/>
      <c r="R396" s="14"/>
    </row>
    <row r="397" spans="1:18" x14ac:dyDescent="0.25">
      <c r="A397" s="14"/>
      <c r="B397" s="14"/>
      <c r="C397" s="14"/>
      <c r="D397" s="14"/>
      <c r="E397" s="14"/>
      <c r="F397" s="14"/>
      <c r="G397" s="14"/>
      <c r="H397" s="14"/>
      <c r="I397" s="14"/>
      <c r="J397" s="14"/>
      <c r="K397" s="14"/>
      <c r="L397" s="14"/>
      <c r="M397" s="14"/>
      <c r="N397" s="14"/>
      <c r="O397" s="14"/>
      <c r="P397" s="14"/>
      <c r="Q397" s="14"/>
      <c r="R397" s="14"/>
    </row>
    <row r="398" spans="1:18" x14ac:dyDescent="0.25">
      <c r="A398" s="14"/>
      <c r="B398" s="14"/>
      <c r="C398" s="14"/>
      <c r="D398" s="14"/>
      <c r="E398" s="14"/>
      <c r="F398" s="14"/>
      <c r="G398" s="14"/>
      <c r="H398" s="14"/>
      <c r="I398" s="14"/>
      <c r="J398" s="14"/>
      <c r="K398" s="14"/>
      <c r="L398" s="14"/>
      <c r="M398" s="14"/>
      <c r="N398" s="14"/>
      <c r="O398" s="14"/>
      <c r="P398" s="14"/>
      <c r="Q398" s="14"/>
      <c r="R398" s="14"/>
    </row>
    <row r="399" spans="1:18" x14ac:dyDescent="0.25">
      <c r="A399" s="14"/>
      <c r="B399" s="14"/>
      <c r="C399" s="14"/>
      <c r="D399" s="14"/>
      <c r="E399" s="14"/>
      <c r="F399" s="14"/>
      <c r="G399" s="14"/>
      <c r="H399" s="14"/>
      <c r="I399" s="14"/>
      <c r="J399" s="14"/>
      <c r="K399" s="14"/>
      <c r="L399" s="14"/>
      <c r="M399" s="14"/>
      <c r="N399" s="14"/>
      <c r="O399" s="14"/>
      <c r="P399" s="14"/>
      <c r="Q399" s="14"/>
      <c r="R399" s="14"/>
    </row>
    <row r="400" spans="1:18" x14ac:dyDescent="0.25">
      <c r="A400" s="14"/>
      <c r="B400" s="14"/>
      <c r="C400" s="14"/>
      <c r="D400" s="14"/>
      <c r="E400" s="14"/>
      <c r="F400" s="14"/>
      <c r="G400" s="14"/>
      <c r="H400" s="14"/>
      <c r="I400" s="14"/>
      <c r="J400" s="14"/>
      <c r="K400" s="14"/>
      <c r="L400" s="14"/>
      <c r="M400" s="14"/>
      <c r="N400" s="14"/>
      <c r="O400" s="14"/>
      <c r="P400" s="14"/>
      <c r="Q400" s="14"/>
      <c r="R400" s="14"/>
    </row>
    <row r="401" spans="1:18" x14ac:dyDescent="0.25">
      <c r="A401" s="14"/>
      <c r="B401" s="14"/>
      <c r="C401" s="14"/>
      <c r="D401" s="14"/>
      <c r="E401" s="14"/>
      <c r="F401" s="14"/>
      <c r="G401" s="14"/>
      <c r="H401" s="14"/>
      <c r="I401" s="14"/>
      <c r="J401" s="14"/>
      <c r="K401" s="14"/>
      <c r="L401" s="14"/>
      <c r="M401" s="14"/>
      <c r="N401" s="14"/>
      <c r="O401" s="14"/>
      <c r="P401" s="14"/>
      <c r="Q401" s="14"/>
      <c r="R401" s="14"/>
    </row>
    <row r="402" spans="1:18" x14ac:dyDescent="0.25">
      <c r="A402" s="14"/>
      <c r="B402" s="14"/>
      <c r="C402" s="14"/>
      <c r="D402" s="14"/>
      <c r="E402" s="14"/>
      <c r="F402" s="14"/>
      <c r="G402" s="14"/>
      <c r="H402" s="14"/>
      <c r="I402" s="14"/>
      <c r="J402" s="14"/>
      <c r="K402" s="14"/>
      <c r="L402" s="14"/>
      <c r="M402" s="14"/>
      <c r="N402" s="14"/>
      <c r="O402" s="14"/>
      <c r="P402" s="14"/>
      <c r="Q402" s="14"/>
      <c r="R402" s="14"/>
    </row>
    <row r="403" spans="1:18" x14ac:dyDescent="0.25">
      <c r="A403" s="14"/>
      <c r="B403" s="14"/>
      <c r="C403" s="14"/>
      <c r="D403" s="14"/>
      <c r="E403" s="14"/>
      <c r="F403" s="14"/>
      <c r="G403" s="14"/>
      <c r="H403" s="14"/>
      <c r="I403" s="14"/>
      <c r="J403" s="14"/>
      <c r="K403" s="14"/>
      <c r="L403" s="14"/>
      <c r="M403" s="14"/>
      <c r="N403" s="14"/>
      <c r="O403" s="14"/>
      <c r="P403" s="14"/>
      <c r="Q403" s="14"/>
      <c r="R403" s="14"/>
    </row>
    <row r="404" spans="1:18" x14ac:dyDescent="0.25">
      <c r="A404" s="14"/>
      <c r="B404" s="14"/>
      <c r="C404" s="14"/>
      <c r="D404" s="14"/>
      <c r="E404" s="14"/>
      <c r="F404" s="14"/>
      <c r="G404" s="14"/>
      <c r="H404" s="14"/>
      <c r="I404" s="14"/>
      <c r="J404" s="14"/>
      <c r="K404" s="14"/>
      <c r="L404" s="14"/>
      <c r="M404" s="14"/>
      <c r="N404" s="14"/>
      <c r="O404" s="14"/>
      <c r="P404" s="14"/>
      <c r="Q404" s="14"/>
      <c r="R404" s="14"/>
    </row>
    <row r="405" spans="1:18" x14ac:dyDescent="0.25">
      <c r="A405" s="14"/>
      <c r="B405" s="14"/>
      <c r="C405" s="14"/>
      <c r="D405" s="14"/>
      <c r="E405" s="14"/>
      <c r="F405" s="14"/>
      <c r="G405" s="14"/>
      <c r="H405" s="14"/>
      <c r="I405" s="14"/>
      <c r="J405" s="14"/>
      <c r="K405" s="14"/>
      <c r="L405" s="14"/>
      <c r="M405" s="14"/>
      <c r="N405" s="14"/>
      <c r="O405" s="14"/>
      <c r="P405" s="14"/>
      <c r="Q405" s="14"/>
      <c r="R405" s="14"/>
    </row>
    <row r="406" spans="1:18" x14ac:dyDescent="0.25">
      <c r="A406" s="14"/>
      <c r="B406" s="14"/>
      <c r="C406" s="14"/>
      <c r="D406" s="14"/>
      <c r="E406" s="14"/>
      <c r="F406" s="14"/>
      <c r="G406" s="14"/>
      <c r="H406" s="14"/>
      <c r="I406" s="14"/>
      <c r="J406" s="14"/>
      <c r="K406" s="14"/>
      <c r="L406" s="14"/>
      <c r="M406" s="14"/>
      <c r="N406" s="14"/>
      <c r="O406" s="14"/>
      <c r="P406" s="14"/>
      <c r="Q406" s="14"/>
      <c r="R406" s="14"/>
    </row>
    <row r="407" spans="1:18" x14ac:dyDescent="0.25">
      <c r="A407" s="14"/>
      <c r="B407" s="14"/>
      <c r="C407" s="14"/>
      <c r="D407" s="14"/>
      <c r="E407" s="14"/>
      <c r="F407" s="14"/>
      <c r="G407" s="14"/>
      <c r="H407" s="14"/>
      <c r="I407" s="14"/>
      <c r="J407" s="14"/>
      <c r="K407" s="14"/>
      <c r="L407" s="14"/>
      <c r="M407" s="14"/>
      <c r="N407" s="14"/>
      <c r="O407" s="14"/>
      <c r="P407" s="14"/>
      <c r="Q407" s="14"/>
      <c r="R407" s="14"/>
    </row>
    <row r="408" spans="1:18" x14ac:dyDescent="0.25">
      <c r="A408" s="14"/>
      <c r="B408" s="14"/>
      <c r="C408" s="14"/>
      <c r="D408" s="14"/>
      <c r="E408" s="14"/>
      <c r="F408" s="14"/>
      <c r="G408" s="14"/>
      <c r="H408" s="14"/>
      <c r="I408" s="14"/>
      <c r="J408" s="14"/>
      <c r="K408" s="14"/>
      <c r="L408" s="14"/>
      <c r="M408" s="14"/>
      <c r="N408" s="14"/>
      <c r="O408" s="14"/>
      <c r="P408" s="14"/>
      <c r="Q408" s="14"/>
      <c r="R408" s="14"/>
    </row>
    <row r="409" spans="1:18" x14ac:dyDescent="0.25">
      <c r="A409" s="14"/>
      <c r="B409" s="14"/>
      <c r="C409" s="14"/>
      <c r="D409" s="14"/>
      <c r="E409" s="14"/>
      <c r="F409" s="14"/>
      <c r="G409" s="14"/>
      <c r="H409" s="14"/>
      <c r="I409" s="14"/>
      <c r="J409" s="14"/>
      <c r="K409" s="14"/>
      <c r="L409" s="14"/>
      <c r="M409" s="14"/>
      <c r="N409" s="14"/>
      <c r="O409" s="14"/>
      <c r="P409" s="14"/>
      <c r="Q409" s="14"/>
      <c r="R409" s="14"/>
    </row>
    <row r="410" spans="1:18" x14ac:dyDescent="0.25">
      <c r="A410" s="14"/>
      <c r="B410" s="14"/>
      <c r="C410" s="14"/>
      <c r="D410" s="14"/>
      <c r="E410" s="14"/>
      <c r="F410" s="14"/>
      <c r="G410" s="14"/>
      <c r="H410" s="14"/>
      <c r="I410" s="14"/>
      <c r="J410" s="14"/>
      <c r="K410" s="14"/>
      <c r="L410" s="14"/>
      <c r="M410" s="14"/>
      <c r="N410" s="14"/>
      <c r="O410" s="14"/>
      <c r="P410" s="14"/>
      <c r="Q410" s="14"/>
      <c r="R410" s="14"/>
    </row>
    <row r="411" spans="1:18" x14ac:dyDescent="0.25">
      <c r="A411" s="14"/>
      <c r="B411" s="14"/>
      <c r="C411" s="14"/>
      <c r="D411" s="14"/>
      <c r="E411" s="14"/>
      <c r="F411" s="14"/>
      <c r="G411" s="14"/>
      <c r="H411" s="14"/>
      <c r="I411" s="14"/>
      <c r="J411" s="14"/>
      <c r="K411" s="14"/>
      <c r="L411" s="14"/>
      <c r="M411" s="14"/>
      <c r="N411" s="14"/>
      <c r="O411" s="14"/>
      <c r="P411" s="14"/>
      <c r="Q411" s="14"/>
      <c r="R411" s="14"/>
    </row>
    <row r="412" spans="1:18" x14ac:dyDescent="0.25">
      <c r="A412" s="14"/>
      <c r="B412" s="14"/>
      <c r="C412" s="14"/>
      <c r="D412" s="14"/>
      <c r="E412" s="14"/>
      <c r="F412" s="14"/>
      <c r="G412" s="14"/>
      <c r="H412" s="14"/>
      <c r="I412" s="14"/>
      <c r="J412" s="14"/>
      <c r="K412" s="14"/>
      <c r="L412" s="14"/>
      <c r="M412" s="14"/>
      <c r="N412" s="14"/>
      <c r="O412" s="14"/>
      <c r="P412" s="14"/>
      <c r="Q412" s="14"/>
      <c r="R412" s="14"/>
    </row>
    <row r="413" spans="1:18" x14ac:dyDescent="0.25">
      <c r="A413" s="14"/>
      <c r="B413" s="14"/>
      <c r="C413" s="14"/>
      <c r="D413" s="14"/>
      <c r="E413" s="14"/>
      <c r="F413" s="14"/>
      <c r="G413" s="14"/>
      <c r="H413" s="14"/>
      <c r="I413" s="14"/>
      <c r="J413" s="14"/>
      <c r="K413" s="14"/>
      <c r="L413" s="14"/>
      <c r="M413" s="14"/>
      <c r="N413" s="14"/>
      <c r="O413" s="14"/>
      <c r="P413" s="14"/>
      <c r="Q413" s="14"/>
      <c r="R413" s="14"/>
    </row>
    <row r="414" spans="1:18" x14ac:dyDescent="0.25">
      <c r="A414" s="14"/>
      <c r="B414" s="14"/>
      <c r="C414" s="14"/>
      <c r="D414" s="14"/>
      <c r="E414" s="14"/>
      <c r="F414" s="14"/>
      <c r="G414" s="14"/>
      <c r="H414" s="14"/>
      <c r="I414" s="14"/>
      <c r="J414" s="14"/>
      <c r="K414" s="14"/>
      <c r="L414" s="14"/>
      <c r="M414" s="14"/>
      <c r="N414" s="14"/>
      <c r="O414" s="14"/>
      <c r="P414" s="14"/>
      <c r="Q414" s="14"/>
      <c r="R414" s="14"/>
    </row>
    <row r="415" spans="1:18" x14ac:dyDescent="0.25">
      <c r="A415" s="14"/>
      <c r="B415" s="14"/>
      <c r="C415" s="14"/>
      <c r="D415" s="14"/>
      <c r="E415" s="14"/>
      <c r="F415" s="14"/>
      <c r="G415" s="14"/>
      <c r="H415" s="14"/>
      <c r="I415" s="14"/>
      <c r="J415" s="14"/>
      <c r="K415" s="14"/>
      <c r="L415" s="14"/>
      <c r="M415" s="14"/>
      <c r="N415" s="14"/>
      <c r="O415" s="14"/>
      <c r="P415" s="14"/>
      <c r="Q415" s="14"/>
      <c r="R415" s="14"/>
    </row>
    <row r="416" spans="1:18" x14ac:dyDescent="0.25">
      <c r="A416" s="14"/>
      <c r="B416" s="14"/>
      <c r="C416" s="14"/>
      <c r="D416" s="14"/>
      <c r="E416" s="14"/>
      <c r="F416" s="14"/>
      <c r="G416" s="14"/>
      <c r="H416" s="14"/>
      <c r="I416" s="14"/>
      <c r="J416" s="14"/>
      <c r="K416" s="14"/>
      <c r="L416" s="14"/>
      <c r="M416" s="14"/>
      <c r="N416" s="14"/>
      <c r="O416" s="14"/>
      <c r="P416" s="14"/>
      <c r="Q416" s="14"/>
      <c r="R416" s="14"/>
    </row>
    <row r="417" spans="1:18" x14ac:dyDescent="0.25">
      <c r="A417" s="14"/>
      <c r="B417" s="14"/>
      <c r="C417" s="14"/>
      <c r="D417" s="14"/>
      <c r="E417" s="14"/>
      <c r="F417" s="14"/>
      <c r="G417" s="14"/>
      <c r="H417" s="14"/>
      <c r="I417" s="14"/>
      <c r="J417" s="14"/>
      <c r="K417" s="14"/>
      <c r="L417" s="14"/>
      <c r="M417" s="14"/>
      <c r="N417" s="14"/>
      <c r="O417" s="14"/>
      <c r="P417" s="14"/>
      <c r="Q417" s="14"/>
      <c r="R417" s="14"/>
    </row>
    <row r="418" spans="1:18" x14ac:dyDescent="0.25">
      <c r="A418" s="14"/>
      <c r="B418" s="14"/>
      <c r="C418" s="14"/>
      <c r="D418" s="14"/>
      <c r="E418" s="14"/>
      <c r="F418" s="14"/>
      <c r="G418" s="14"/>
      <c r="H418" s="14"/>
      <c r="I418" s="14"/>
      <c r="J418" s="14"/>
      <c r="K418" s="14"/>
      <c r="L418" s="14"/>
      <c r="M418" s="14"/>
      <c r="N418" s="14"/>
      <c r="O418" s="14"/>
      <c r="P418" s="14"/>
      <c r="Q418" s="14"/>
      <c r="R418" s="14"/>
    </row>
    <row r="419" spans="1:18" x14ac:dyDescent="0.25">
      <c r="A419" s="14"/>
      <c r="B419" s="14"/>
      <c r="C419" s="14"/>
      <c r="D419" s="14"/>
      <c r="E419" s="14"/>
      <c r="F419" s="14"/>
      <c r="G419" s="14"/>
      <c r="H419" s="14"/>
      <c r="I419" s="14"/>
      <c r="J419" s="14"/>
      <c r="K419" s="14"/>
      <c r="L419" s="14"/>
      <c r="M419" s="14"/>
      <c r="N419" s="14"/>
      <c r="O419" s="14"/>
      <c r="P419" s="14"/>
      <c r="Q419" s="14"/>
      <c r="R419" s="14"/>
    </row>
    <row r="420" spans="1:18" x14ac:dyDescent="0.25">
      <c r="A420" s="14"/>
      <c r="B420" s="14"/>
      <c r="C420" s="14"/>
      <c r="D420" s="14"/>
      <c r="E420" s="14"/>
      <c r="F420" s="14"/>
      <c r="G420" s="14"/>
      <c r="H420" s="14"/>
      <c r="I420" s="14"/>
      <c r="J420" s="14"/>
      <c r="K420" s="14"/>
      <c r="L420" s="14"/>
      <c r="M420" s="14"/>
      <c r="N420" s="14"/>
      <c r="O420" s="14"/>
      <c r="P420" s="14"/>
      <c r="Q420" s="14"/>
      <c r="R420" s="14"/>
    </row>
    <row r="421" spans="1:18" x14ac:dyDescent="0.25">
      <c r="A421" s="14"/>
      <c r="B421" s="14"/>
      <c r="C421" s="14"/>
      <c r="D421" s="14"/>
      <c r="E421" s="14"/>
      <c r="F421" s="14"/>
      <c r="G421" s="14"/>
      <c r="H421" s="14"/>
      <c r="I421" s="14"/>
      <c r="J421" s="14"/>
      <c r="K421" s="14"/>
      <c r="L421" s="14"/>
      <c r="M421" s="14"/>
      <c r="N421" s="14"/>
      <c r="O421" s="14"/>
      <c r="P421" s="14"/>
      <c r="Q421" s="14"/>
      <c r="R421" s="14"/>
    </row>
    <row r="422" spans="1:18" x14ac:dyDescent="0.25">
      <c r="A422" s="14"/>
      <c r="B422" s="14"/>
      <c r="C422" s="14"/>
      <c r="D422" s="14"/>
      <c r="E422" s="14"/>
      <c r="F422" s="14"/>
      <c r="G422" s="14"/>
      <c r="H422" s="14"/>
      <c r="I422" s="14"/>
      <c r="J422" s="14"/>
      <c r="K422" s="14"/>
      <c r="L422" s="14"/>
      <c r="M422" s="14"/>
      <c r="N422" s="14"/>
      <c r="O422" s="14"/>
      <c r="P422" s="14"/>
      <c r="Q422" s="14"/>
      <c r="R422" s="14"/>
    </row>
    <row r="423" spans="1:18" x14ac:dyDescent="0.25">
      <c r="A423" s="14"/>
      <c r="B423" s="14"/>
      <c r="C423" s="14"/>
      <c r="D423" s="14"/>
      <c r="E423" s="14"/>
      <c r="F423" s="14"/>
      <c r="G423" s="14"/>
      <c r="H423" s="14"/>
      <c r="I423" s="14"/>
      <c r="J423" s="14"/>
      <c r="K423" s="14"/>
      <c r="L423" s="14"/>
      <c r="M423" s="14"/>
      <c r="N423" s="14"/>
      <c r="O423" s="14"/>
      <c r="P423" s="14"/>
      <c r="Q423" s="14"/>
      <c r="R423" s="14"/>
    </row>
    <row r="424" spans="1:18" x14ac:dyDescent="0.25">
      <c r="A424" s="14"/>
      <c r="B424" s="14"/>
      <c r="C424" s="14"/>
      <c r="D424" s="14"/>
      <c r="E424" s="14"/>
      <c r="F424" s="14"/>
      <c r="G424" s="14"/>
      <c r="H424" s="14"/>
      <c r="I424" s="14"/>
      <c r="J424" s="14"/>
      <c r="K424" s="14"/>
      <c r="L424" s="14"/>
      <c r="M424" s="14"/>
      <c r="N424" s="14"/>
      <c r="O424" s="14"/>
      <c r="P424" s="14"/>
      <c r="Q424" s="14"/>
      <c r="R424" s="14"/>
    </row>
    <row r="425" spans="1:18" x14ac:dyDescent="0.25">
      <c r="A425" s="14"/>
      <c r="B425" s="14"/>
      <c r="C425" s="14"/>
      <c r="D425" s="14"/>
      <c r="E425" s="14"/>
      <c r="F425" s="14"/>
      <c r="G425" s="14"/>
      <c r="H425" s="14"/>
      <c r="I425" s="14"/>
      <c r="J425" s="14"/>
      <c r="K425" s="14"/>
      <c r="L425" s="14"/>
      <c r="M425" s="14"/>
      <c r="N425" s="14"/>
      <c r="O425" s="14"/>
      <c r="P425" s="14"/>
      <c r="Q425" s="14"/>
      <c r="R425" s="14"/>
    </row>
    <row r="426" spans="1:18" x14ac:dyDescent="0.25">
      <c r="A426" s="14"/>
      <c r="B426" s="14"/>
      <c r="C426" s="14"/>
      <c r="D426" s="14"/>
      <c r="E426" s="14"/>
      <c r="F426" s="14"/>
      <c r="G426" s="14"/>
      <c r="H426" s="14"/>
      <c r="I426" s="14"/>
      <c r="J426" s="14"/>
      <c r="K426" s="14"/>
      <c r="L426" s="14"/>
      <c r="M426" s="14"/>
      <c r="N426" s="14"/>
      <c r="O426" s="14"/>
      <c r="P426" s="14"/>
      <c r="Q426" s="14"/>
      <c r="R426" s="14"/>
    </row>
    <row r="427" spans="1:18" x14ac:dyDescent="0.25">
      <c r="A427" s="14"/>
      <c r="B427" s="14"/>
      <c r="C427" s="14"/>
      <c r="D427" s="14"/>
      <c r="E427" s="14"/>
      <c r="F427" s="14"/>
      <c r="G427" s="14"/>
      <c r="H427" s="14"/>
      <c r="I427" s="14"/>
      <c r="J427" s="14"/>
      <c r="K427" s="14"/>
      <c r="L427" s="14"/>
      <c r="M427" s="14"/>
      <c r="N427" s="14"/>
      <c r="O427" s="14"/>
      <c r="P427" s="14"/>
      <c r="Q427" s="14"/>
      <c r="R427" s="14"/>
    </row>
    <row r="428" spans="1:18" x14ac:dyDescent="0.25">
      <c r="A428" s="14"/>
      <c r="B428" s="14"/>
      <c r="C428" s="14"/>
      <c r="D428" s="14"/>
      <c r="E428" s="14"/>
      <c r="F428" s="14"/>
      <c r="G428" s="14"/>
      <c r="H428" s="14"/>
      <c r="I428" s="14"/>
      <c r="J428" s="14"/>
      <c r="K428" s="14"/>
      <c r="L428" s="14"/>
      <c r="M428" s="14"/>
      <c r="N428" s="14"/>
      <c r="O428" s="14"/>
      <c r="P428" s="14"/>
      <c r="Q428" s="14"/>
      <c r="R428" s="14"/>
    </row>
    <row r="429" spans="1:18" x14ac:dyDescent="0.25">
      <c r="A429" s="14"/>
      <c r="B429" s="14"/>
      <c r="C429" s="14"/>
      <c r="D429" s="14"/>
      <c r="E429" s="14"/>
      <c r="F429" s="14"/>
      <c r="G429" s="14"/>
      <c r="H429" s="14"/>
      <c r="I429" s="14"/>
      <c r="J429" s="14"/>
      <c r="K429" s="14"/>
      <c r="L429" s="14"/>
      <c r="M429" s="14"/>
      <c r="N429" s="14"/>
      <c r="O429" s="14"/>
      <c r="P429" s="14"/>
      <c r="Q429" s="14"/>
      <c r="R429" s="14"/>
    </row>
    <row r="430" spans="1:18" x14ac:dyDescent="0.25">
      <c r="A430" s="14"/>
      <c r="B430" s="14"/>
      <c r="C430" s="14"/>
      <c r="D430" s="14"/>
      <c r="E430" s="14"/>
      <c r="F430" s="14"/>
      <c r="G430" s="14"/>
      <c r="H430" s="14"/>
      <c r="I430" s="14"/>
      <c r="J430" s="14"/>
      <c r="K430" s="14"/>
      <c r="L430" s="14"/>
      <c r="M430" s="14"/>
      <c r="N430" s="14"/>
      <c r="O430" s="14"/>
      <c r="P430" s="14"/>
      <c r="Q430" s="14"/>
      <c r="R430" s="14"/>
    </row>
    <row r="431" spans="1:18" x14ac:dyDescent="0.25">
      <c r="A431" s="14"/>
      <c r="B431" s="14"/>
      <c r="C431" s="14"/>
      <c r="D431" s="14"/>
      <c r="E431" s="14"/>
      <c r="F431" s="14"/>
      <c r="G431" s="14"/>
      <c r="H431" s="14"/>
      <c r="I431" s="14"/>
      <c r="J431" s="14"/>
      <c r="K431" s="14"/>
      <c r="L431" s="14"/>
      <c r="M431" s="14"/>
      <c r="N431" s="14"/>
      <c r="O431" s="14"/>
      <c r="P431" s="14"/>
      <c r="Q431" s="14"/>
      <c r="R431" s="14"/>
    </row>
    <row r="432" spans="1:18" x14ac:dyDescent="0.25">
      <c r="A432" s="14"/>
      <c r="B432" s="14"/>
      <c r="C432" s="14"/>
      <c r="D432" s="14"/>
      <c r="E432" s="14"/>
      <c r="F432" s="14"/>
      <c r="G432" s="14"/>
      <c r="H432" s="14"/>
      <c r="I432" s="14"/>
      <c r="J432" s="14"/>
      <c r="K432" s="14"/>
      <c r="L432" s="14"/>
      <c r="M432" s="14"/>
      <c r="N432" s="14"/>
      <c r="O432" s="14"/>
      <c r="P432" s="14"/>
      <c r="Q432" s="14"/>
      <c r="R432" s="14"/>
    </row>
    <row r="433" spans="1:18" x14ac:dyDescent="0.25">
      <c r="A433" s="14"/>
      <c r="B433" s="14"/>
      <c r="C433" s="14"/>
      <c r="D433" s="14"/>
      <c r="E433" s="14"/>
      <c r="F433" s="14"/>
      <c r="G433" s="14"/>
      <c r="H433" s="14"/>
      <c r="I433" s="14"/>
      <c r="J433" s="14"/>
      <c r="K433" s="14"/>
      <c r="L433" s="14"/>
      <c r="M433" s="14"/>
      <c r="N433" s="14"/>
      <c r="O433" s="14"/>
      <c r="P433" s="14"/>
      <c r="Q433" s="14"/>
      <c r="R433" s="14"/>
    </row>
    <row r="434" spans="1:18" x14ac:dyDescent="0.25">
      <c r="A434" s="14"/>
      <c r="B434" s="14"/>
      <c r="C434" s="14"/>
      <c r="D434" s="14"/>
      <c r="E434" s="14"/>
      <c r="F434" s="14"/>
      <c r="G434" s="14"/>
      <c r="H434" s="14"/>
      <c r="I434" s="14"/>
      <c r="J434" s="14"/>
      <c r="K434" s="14"/>
      <c r="L434" s="14"/>
      <c r="M434" s="14"/>
      <c r="N434" s="14"/>
      <c r="O434" s="14"/>
      <c r="P434" s="14"/>
      <c r="Q434" s="14"/>
      <c r="R434" s="14"/>
    </row>
    <row r="435" spans="1:18" x14ac:dyDescent="0.25">
      <c r="A435" s="14"/>
      <c r="B435" s="14"/>
      <c r="C435" s="14"/>
      <c r="D435" s="14"/>
      <c r="E435" s="14"/>
      <c r="F435" s="14"/>
      <c r="G435" s="14"/>
      <c r="H435" s="14"/>
      <c r="I435" s="14"/>
      <c r="J435" s="14"/>
      <c r="K435" s="14"/>
      <c r="L435" s="14"/>
      <c r="M435" s="14"/>
      <c r="N435" s="14"/>
      <c r="O435" s="14"/>
      <c r="P435" s="14"/>
      <c r="Q435" s="14"/>
      <c r="R435" s="14"/>
    </row>
    <row r="436" spans="1:18" x14ac:dyDescent="0.25">
      <c r="A436" s="14"/>
      <c r="B436" s="14"/>
      <c r="C436" s="14"/>
      <c r="D436" s="14"/>
      <c r="E436" s="14"/>
      <c r="F436" s="14"/>
      <c r="G436" s="14"/>
      <c r="H436" s="14"/>
      <c r="I436" s="14"/>
      <c r="J436" s="14"/>
      <c r="K436" s="14"/>
      <c r="L436" s="14"/>
      <c r="M436" s="14"/>
      <c r="N436" s="14"/>
      <c r="O436" s="14"/>
      <c r="P436" s="14"/>
      <c r="Q436" s="14"/>
      <c r="R436" s="14"/>
    </row>
    <row r="437" spans="1:18" x14ac:dyDescent="0.25">
      <c r="A437" s="14"/>
      <c r="B437" s="14"/>
      <c r="C437" s="14"/>
      <c r="D437" s="14"/>
      <c r="E437" s="14"/>
      <c r="F437" s="14"/>
      <c r="G437" s="14"/>
      <c r="H437" s="14"/>
      <c r="I437" s="14"/>
      <c r="J437" s="14"/>
      <c r="K437" s="14"/>
      <c r="L437" s="14"/>
      <c r="M437" s="14"/>
      <c r="N437" s="14"/>
      <c r="O437" s="14"/>
      <c r="P437" s="14"/>
      <c r="Q437" s="14"/>
      <c r="R437" s="14"/>
    </row>
    <row r="438" spans="1:18" x14ac:dyDescent="0.25">
      <c r="A438" s="14"/>
      <c r="B438" s="14"/>
      <c r="C438" s="14"/>
      <c r="D438" s="14"/>
      <c r="E438" s="14"/>
      <c r="F438" s="14"/>
      <c r="G438" s="14"/>
      <c r="H438" s="14"/>
      <c r="I438" s="14"/>
      <c r="J438" s="14"/>
      <c r="K438" s="14"/>
      <c r="L438" s="14"/>
      <c r="M438" s="14"/>
      <c r="N438" s="14"/>
      <c r="O438" s="14"/>
      <c r="P438" s="14"/>
      <c r="Q438" s="14"/>
      <c r="R438" s="14"/>
    </row>
    <row r="439" spans="1:18" x14ac:dyDescent="0.25">
      <c r="A439" s="14"/>
      <c r="B439" s="14"/>
      <c r="C439" s="14"/>
      <c r="D439" s="14"/>
      <c r="E439" s="14"/>
      <c r="F439" s="14"/>
      <c r="G439" s="14"/>
      <c r="H439" s="14"/>
      <c r="I439" s="14"/>
      <c r="J439" s="14"/>
      <c r="K439" s="14"/>
      <c r="L439" s="14"/>
      <c r="M439" s="14"/>
      <c r="N439" s="14"/>
      <c r="O439" s="14"/>
      <c r="P439" s="14"/>
      <c r="Q439" s="14"/>
      <c r="R439" s="14"/>
    </row>
    <row r="440" spans="1:18" x14ac:dyDescent="0.25">
      <c r="A440" s="14"/>
      <c r="B440" s="14"/>
      <c r="C440" s="14"/>
      <c r="D440" s="14"/>
      <c r="E440" s="14"/>
      <c r="F440" s="14"/>
      <c r="G440" s="14"/>
      <c r="H440" s="14"/>
      <c r="I440" s="14"/>
      <c r="J440" s="14"/>
      <c r="K440" s="14"/>
      <c r="L440" s="14"/>
      <c r="M440" s="14"/>
      <c r="N440" s="14"/>
      <c r="O440" s="14"/>
      <c r="P440" s="14"/>
      <c r="Q440" s="14"/>
      <c r="R440" s="14"/>
    </row>
    <row r="441" spans="1:18" x14ac:dyDescent="0.25">
      <c r="A441" s="14"/>
      <c r="B441" s="14"/>
      <c r="C441" s="14"/>
      <c r="D441" s="14"/>
      <c r="E441" s="14"/>
      <c r="F441" s="14"/>
      <c r="G441" s="14"/>
      <c r="H441" s="14"/>
      <c r="I441" s="14"/>
      <c r="J441" s="14"/>
      <c r="K441" s="14"/>
      <c r="L441" s="14"/>
      <c r="M441" s="14"/>
      <c r="N441" s="14"/>
      <c r="O441" s="14"/>
      <c r="P441" s="14"/>
      <c r="Q441" s="14"/>
      <c r="R441" s="14"/>
    </row>
    <row r="442" spans="1:18" x14ac:dyDescent="0.25">
      <c r="A442" s="14"/>
      <c r="B442" s="14"/>
      <c r="C442" s="14"/>
      <c r="D442" s="14"/>
      <c r="E442" s="14"/>
      <c r="F442" s="14"/>
      <c r="G442" s="14"/>
      <c r="H442" s="14"/>
      <c r="I442" s="14"/>
      <c r="J442" s="14"/>
      <c r="K442" s="14"/>
      <c r="L442" s="14"/>
      <c r="M442" s="14"/>
      <c r="N442" s="14"/>
      <c r="O442" s="14"/>
      <c r="P442" s="14"/>
      <c r="Q442" s="14"/>
      <c r="R442" s="14"/>
    </row>
    <row r="443" spans="1:18" x14ac:dyDescent="0.25">
      <c r="A443" s="14"/>
      <c r="B443" s="14"/>
      <c r="C443" s="14"/>
      <c r="D443" s="14"/>
      <c r="E443" s="14"/>
      <c r="F443" s="14"/>
      <c r="G443" s="14"/>
      <c r="H443" s="14"/>
      <c r="I443" s="14"/>
      <c r="J443" s="14"/>
      <c r="K443" s="14"/>
      <c r="L443" s="14"/>
      <c r="M443" s="14"/>
      <c r="N443" s="14"/>
      <c r="O443" s="14"/>
      <c r="P443" s="14"/>
      <c r="Q443" s="14"/>
      <c r="R443" s="14"/>
    </row>
    <row r="444" spans="1:18" x14ac:dyDescent="0.25">
      <c r="A444" s="14"/>
      <c r="B444" s="14"/>
      <c r="C444" s="14"/>
      <c r="D444" s="14"/>
      <c r="E444" s="14"/>
      <c r="F444" s="14"/>
      <c r="G444" s="14"/>
      <c r="H444" s="14"/>
      <c r="I444" s="14"/>
      <c r="J444" s="14"/>
      <c r="K444" s="14"/>
      <c r="L444" s="14"/>
      <c r="M444" s="14"/>
      <c r="N444" s="14"/>
      <c r="O444" s="14"/>
      <c r="P444" s="14"/>
      <c r="Q444" s="14"/>
      <c r="R444" s="14"/>
    </row>
    <row r="445" spans="1:18" x14ac:dyDescent="0.25">
      <c r="A445" s="14"/>
      <c r="B445" s="14"/>
      <c r="C445" s="14"/>
      <c r="D445" s="14"/>
      <c r="E445" s="14"/>
      <c r="F445" s="14"/>
      <c r="G445" s="14"/>
      <c r="H445" s="14"/>
      <c r="I445" s="14"/>
      <c r="J445" s="14"/>
      <c r="K445" s="14"/>
      <c r="L445" s="14"/>
      <c r="M445" s="14"/>
      <c r="N445" s="14"/>
      <c r="O445" s="14"/>
      <c r="P445" s="14"/>
      <c r="Q445" s="14"/>
      <c r="R445" s="14"/>
    </row>
    <row r="446" spans="1:18" x14ac:dyDescent="0.25">
      <c r="A446" s="14"/>
      <c r="B446" s="14"/>
      <c r="C446" s="14"/>
      <c r="D446" s="14"/>
      <c r="E446" s="14"/>
      <c r="F446" s="14"/>
      <c r="G446" s="14"/>
      <c r="H446" s="14"/>
      <c r="I446" s="14"/>
      <c r="J446" s="14"/>
      <c r="K446" s="14"/>
      <c r="L446" s="14"/>
      <c r="M446" s="14"/>
      <c r="N446" s="14"/>
      <c r="O446" s="14"/>
      <c r="P446" s="14"/>
      <c r="Q446" s="14"/>
      <c r="R446" s="14"/>
    </row>
    <row r="447" spans="1:18" x14ac:dyDescent="0.25">
      <c r="A447" s="14"/>
      <c r="B447" s="14"/>
      <c r="C447" s="14"/>
      <c r="D447" s="14"/>
      <c r="E447" s="14"/>
      <c r="F447" s="14"/>
      <c r="G447" s="14"/>
      <c r="H447" s="14"/>
      <c r="I447" s="14"/>
      <c r="J447" s="14"/>
      <c r="K447" s="14"/>
      <c r="L447" s="14"/>
      <c r="M447" s="14"/>
      <c r="N447" s="14"/>
      <c r="O447" s="14"/>
      <c r="P447" s="14"/>
      <c r="Q447" s="14"/>
      <c r="R447" s="14"/>
    </row>
    <row r="448" spans="1:18" x14ac:dyDescent="0.25">
      <c r="A448" s="14"/>
      <c r="B448" s="14"/>
      <c r="C448" s="14"/>
      <c r="D448" s="14"/>
      <c r="E448" s="14"/>
      <c r="F448" s="14"/>
      <c r="G448" s="14"/>
      <c r="H448" s="14"/>
      <c r="I448" s="14"/>
      <c r="J448" s="14"/>
      <c r="K448" s="14"/>
      <c r="L448" s="14"/>
      <c r="M448" s="14"/>
      <c r="N448" s="14"/>
      <c r="O448" s="14"/>
      <c r="P448" s="14"/>
      <c r="Q448" s="14"/>
      <c r="R448" s="14"/>
    </row>
    <row r="449" spans="1:18" x14ac:dyDescent="0.25">
      <c r="A449" s="14"/>
      <c r="B449" s="14"/>
      <c r="C449" s="14"/>
      <c r="D449" s="14"/>
      <c r="E449" s="14"/>
      <c r="F449" s="14"/>
      <c r="G449" s="14"/>
      <c r="H449" s="14"/>
      <c r="I449" s="14"/>
      <c r="J449" s="14"/>
      <c r="K449" s="14"/>
      <c r="L449" s="14"/>
      <c r="M449" s="14"/>
      <c r="N449" s="14"/>
      <c r="O449" s="14"/>
      <c r="P449" s="14"/>
      <c r="Q449" s="14"/>
      <c r="R449" s="14"/>
    </row>
    <row r="450" spans="1:18" x14ac:dyDescent="0.25">
      <c r="A450" s="14"/>
      <c r="B450" s="14"/>
      <c r="C450" s="14"/>
      <c r="D450" s="14"/>
      <c r="E450" s="14"/>
      <c r="F450" s="14"/>
      <c r="G450" s="14"/>
      <c r="H450" s="14"/>
      <c r="I450" s="14"/>
      <c r="J450" s="14"/>
      <c r="K450" s="14"/>
      <c r="L450" s="14"/>
      <c r="M450" s="14"/>
      <c r="N450" s="14"/>
      <c r="O450" s="14"/>
      <c r="P450" s="14"/>
      <c r="Q450" s="14"/>
      <c r="R450" s="14"/>
    </row>
    <row r="451" spans="1:18" x14ac:dyDescent="0.25">
      <c r="A451" s="14"/>
      <c r="B451" s="14"/>
      <c r="C451" s="14"/>
      <c r="D451" s="14"/>
      <c r="E451" s="14"/>
      <c r="F451" s="14"/>
      <c r="G451" s="14"/>
      <c r="H451" s="14"/>
      <c r="I451" s="14"/>
      <c r="J451" s="14"/>
      <c r="K451" s="14"/>
      <c r="L451" s="14"/>
      <c r="M451" s="14"/>
      <c r="N451" s="14"/>
      <c r="O451" s="14"/>
      <c r="P451" s="14"/>
      <c r="Q451" s="14"/>
      <c r="R451" s="14"/>
    </row>
    <row r="452" spans="1:18" x14ac:dyDescent="0.25">
      <c r="A452" s="14"/>
      <c r="B452" s="14"/>
      <c r="C452" s="14"/>
      <c r="D452" s="14"/>
      <c r="E452" s="14"/>
      <c r="F452" s="14"/>
      <c r="G452" s="14"/>
      <c r="H452" s="14"/>
      <c r="I452" s="14"/>
      <c r="J452" s="14"/>
      <c r="K452" s="14"/>
      <c r="L452" s="14"/>
      <c r="M452" s="14"/>
      <c r="N452" s="14"/>
      <c r="O452" s="14"/>
      <c r="P452" s="14"/>
      <c r="Q452" s="14"/>
      <c r="R452" s="14"/>
    </row>
    <row r="453" spans="1:18" x14ac:dyDescent="0.25">
      <c r="A453" s="14"/>
      <c r="B453" s="14"/>
      <c r="C453" s="14"/>
      <c r="D453" s="14"/>
      <c r="E453" s="14"/>
      <c r="F453" s="14"/>
      <c r="G453" s="14"/>
      <c r="H453" s="14"/>
      <c r="I453" s="14"/>
      <c r="J453" s="14"/>
      <c r="K453" s="14"/>
      <c r="L453" s="14"/>
      <c r="M453" s="14"/>
      <c r="N453" s="14"/>
      <c r="O453" s="14"/>
      <c r="P453" s="14"/>
      <c r="Q453" s="14"/>
      <c r="R453" s="14"/>
    </row>
    <row r="454" spans="1:18" x14ac:dyDescent="0.25">
      <c r="A454" s="14"/>
      <c r="B454" s="14"/>
      <c r="C454" s="14"/>
      <c r="D454" s="14"/>
      <c r="E454" s="14"/>
      <c r="F454" s="14"/>
      <c r="G454" s="14"/>
      <c r="H454" s="14"/>
      <c r="I454" s="14"/>
      <c r="J454" s="14"/>
      <c r="K454" s="14"/>
      <c r="L454" s="14"/>
      <c r="M454" s="14"/>
      <c r="N454" s="14"/>
      <c r="O454" s="14"/>
      <c r="P454" s="14"/>
      <c r="Q454" s="14"/>
      <c r="R454" s="14"/>
    </row>
    <row r="455" spans="1:18" x14ac:dyDescent="0.25">
      <c r="A455" s="14"/>
      <c r="B455" s="14"/>
      <c r="C455" s="14"/>
      <c r="D455" s="14"/>
      <c r="E455" s="14"/>
      <c r="F455" s="14"/>
      <c r="G455" s="14"/>
      <c r="H455" s="14"/>
      <c r="I455" s="14"/>
      <c r="J455" s="14"/>
      <c r="K455" s="14"/>
      <c r="L455" s="14"/>
      <c r="M455" s="14"/>
      <c r="N455" s="14"/>
      <c r="O455" s="14"/>
      <c r="P455" s="14"/>
      <c r="Q455" s="14"/>
      <c r="R455" s="14"/>
    </row>
    <row r="456" spans="1:18" x14ac:dyDescent="0.25">
      <c r="A456" s="14"/>
      <c r="B456" s="14"/>
      <c r="C456" s="14"/>
      <c r="D456" s="14"/>
      <c r="E456" s="14"/>
      <c r="F456" s="14"/>
      <c r="G456" s="14"/>
      <c r="H456" s="14"/>
      <c r="I456" s="14"/>
      <c r="J456" s="14"/>
      <c r="K456" s="14"/>
      <c r="L456" s="14"/>
      <c r="M456" s="14"/>
      <c r="N456" s="14"/>
      <c r="O456" s="14"/>
      <c r="P456" s="14"/>
      <c r="Q456" s="14"/>
      <c r="R456" s="14"/>
    </row>
    <row r="457" spans="1:18" x14ac:dyDescent="0.25">
      <c r="A457" s="14"/>
      <c r="B457" s="14"/>
      <c r="C457" s="14"/>
      <c r="D457" s="14"/>
      <c r="E457" s="14"/>
      <c r="F457" s="14"/>
      <c r="G457" s="14"/>
      <c r="H457" s="14"/>
      <c r="I457" s="14"/>
      <c r="J457" s="14"/>
      <c r="K457" s="14"/>
      <c r="L457" s="14"/>
      <c r="M457" s="14"/>
      <c r="N457" s="14"/>
      <c r="O457" s="14"/>
      <c r="P457" s="14"/>
      <c r="Q457" s="14"/>
      <c r="R457" s="14"/>
    </row>
    <row r="458" spans="1:18" x14ac:dyDescent="0.25">
      <c r="A458" s="14"/>
      <c r="B458" s="14"/>
      <c r="C458" s="14"/>
      <c r="D458" s="14"/>
      <c r="E458" s="14"/>
      <c r="F458" s="14"/>
      <c r="G458" s="14"/>
      <c r="H458" s="14"/>
      <c r="I458" s="14"/>
      <c r="J458" s="14"/>
      <c r="K458" s="14"/>
      <c r="L458" s="14"/>
      <c r="M458" s="14"/>
      <c r="N458" s="14"/>
      <c r="O458" s="14"/>
      <c r="P458" s="14"/>
      <c r="Q458" s="14"/>
      <c r="R458" s="14"/>
    </row>
    <row r="459" spans="1:18" x14ac:dyDescent="0.25">
      <c r="A459" s="14"/>
      <c r="B459" s="14"/>
      <c r="C459" s="14"/>
      <c r="D459" s="14"/>
      <c r="E459" s="14"/>
      <c r="F459" s="14"/>
      <c r="G459" s="14"/>
      <c r="H459" s="14"/>
      <c r="I459" s="14"/>
      <c r="J459" s="14"/>
      <c r="K459" s="14"/>
      <c r="L459" s="14"/>
      <c r="M459" s="14"/>
      <c r="N459" s="14"/>
      <c r="O459" s="14"/>
      <c r="P459" s="14"/>
      <c r="Q459" s="14"/>
      <c r="R459" s="14"/>
    </row>
    <row r="460" spans="1:18" x14ac:dyDescent="0.25">
      <c r="A460" s="14"/>
      <c r="B460" s="14"/>
      <c r="C460" s="14"/>
      <c r="D460" s="14"/>
      <c r="E460" s="14"/>
      <c r="F460" s="14"/>
      <c r="G460" s="14"/>
      <c r="H460" s="14"/>
      <c r="I460" s="14"/>
      <c r="J460" s="14"/>
      <c r="K460" s="14"/>
      <c r="L460" s="14"/>
      <c r="M460" s="14"/>
      <c r="N460" s="14"/>
      <c r="O460" s="14"/>
      <c r="P460" s="14"/>
      <c r="Q460" s="14"/>
      <c r="R460" s="14"/>
    </row>
    <row r="461" spans="1:18" x14ac:dyDescent="0.25">
      <c r="A461" s="14"/>
      <c r="B461" s="14"/>
      <c r="C461" s="14"/>
      <c r="D461" s="14"/>
      <c r="E461" s="14"/>
      <c r="F461" s="14"/>
      <c r="G461" s="14"/>
      <c r="H461" s="14"/>
      <c r="I461" s="14"/>
      <c r="J461" s="14"/>
      <c r="K461" s="14"/>
      <c r="L461" s="14"/>
      <c r="M461" s="14"/>
      <c r="N461" s="14"/>
      <c r="O461" s="14"/>
      <c r="P461" s="14"/>
      <c r="Q461" s="14"/>
      <c r="R461" s="14"/>
    </row>
    <row r="462" spans="1:18" x14ac:dyDescent="0.25">
      <c r="A462" s="14"/>
      <c r="B462" s="14"/>
      <c r="C462" s="14"/>
      <c r="D462" s="14"/>
      <c r="E462" s="14"/>
      <c r="F462" s="14"/>
      <c r="G462" s="14"/>
      <c r="H462" s="14"/>
      <c r="I462" s="14"/>
      <c r="J462" s="14"/>
      <c r="K462" s="14"/>
      <c r="L462" s="14"/>
      <c r="M462" s="14"/>
      <c r="N462" s="14"/>
      <c r="O462" s="14"/>
      <c r="P462" s="14"/>
      <c r="Q462" s="14"/>
      <c r="R462" s="14"/>
    </row>
    <row r="463" spans="1:18" x14ac:dyDescent="0.25">
      <c r="A463" s="14"/>
      <c r="B463" s="14"/>
      <c r="C463" s="14"/>
      <c r="D463" s="14"/>
      <c r="E463" s="14"/>
      <c r="F463" s="14"/>
      <c r="G463" s="14"/>
      <c r="H463" s="14"/>
      <c r="I463" s="14"/>
      <c r="J463" s="14"/>
      <c r="K463" s="14"/>
      <c r="L463" s="14"/>
      <c r="M463" s="14"/>
      <c r="N463" s="14"/>
      <c r="O463" s="14"/>
      <c r="P463" s="14"/>
      <c r="Q463" s="14"/>
      <c r="R463" s="14"/>
    </row>
    <row r="464" spans="1:18" x14ac:dyDescent="0.25">
      <c r="A464" s="14"/>
      <c r="B464" s="14"/>
      <c r="C464" s="14"/>
      <c r="D464" s="14"/>
      <c r="E464" s="14"/>
      <c r="F464" s="14"/>
      <c r="G464" s="14"/>
      <c r="H464" s="14"/>
      <c r="I464" s="14"/>
      <c r="J464" s="14"/>
      <c r="K464" s="14"/>
      <c r="L464" s="14"/>
      <c r="M464" s="14"/>
      <c r="N464" s="14"/>
      <c r="O464" s="14"/>
      <c r="P464" s="14"/>
      <c r="Q464" s="14"/>
      <c r="R464" s="14"/>
    </row>
    <row r="465" spans="1:18" x14ac:dyDescent="0.25">
      <c r="A465" s="14"/>
      <c r="B465" s="14"/>
      <c r="C465" s="14"/>
      <c r="D465" s="14"/>
      <c r="E465" s="14"/>
      <c r="F465" s="14"/>
      <c r="G465" s="14"/>
      <c r="H465" s="14"/>
      <c r="I465" s="14"/>
      <c r="J465" s="14"/>
      <c r="K465" s="14"/>
      <c r="L465" s="14"/>
      <c r="M465" s="14"/>
      <c r="N465" s="14"/>
      <c r="O465" s="14"/>
      <c r="P465" s="14"/>
      <c r="Q465" s="14"/>
      <c r="R465" s="14"/>
    </row>
    <row r="466" spans="1:18" x14ac:dyDescent="0.25">
      <c r="A466" s="14"/>
      <c r="B466" s="14"/>
      <c r="C466" s="14"/>
      <c r="D466" s="14"/>
      <c r="E466" s="14"/>
      <c r="F466" s="14"/>
      <c r="G466" s="14"/>
      <c r="H466" s="14"/>
      <c r="I466" s="14"/>
      <c r="J466" s="14"/>
      <c r="K466" s="14"/>
      <c r="L466" s="14"/>
      <c r="M466" s="14"/>
      <c r="N466" s="14"/>
      <c r="O466" s="14"/>
      <c r="P466" s="14"/>
      <c r="Q466" s="14"/>
      <c r="R466" s="14"/>
    </row>
    <row r="467" spans="1:18" x14ac:dyDescent="0.25">
      <c r="A467" s="14"/>
      <c r="B467" s="14"/>
      <c r="C467" s="14"/>
      <c r="D467" s="14"/>
      <c r="E467" s="14"/>
      <c r="F467" s="14"/>
      <c r="G467" s="14"/>
      <c r="H467" s="14"/>
      <c r="I467" s="14"/>
      <c r="J467" s="14"/>
      <c r="K467" s="14"/>
      <c r="L467" s="14"/>
      <c r="M467" s="14"/>
      <c r="N467" s="14"/>
      <c r="O467" s="14"/>
      <c r="P467" s="14"/>
      <c r="Q467" s="14"/>
      <c r="R467" s="14"/>
    </row>
    <row r="468" spans="1:18" x14ac:dyDescent="0.25">
      <c r="A468" s="14"/>
      <c r="B468" s="14"/>
      <c r="C468" s="14"/>
      <c r="D468" s="14"/>
      <c r="E468" s="14"/>
      <c r="F468" s="14"/>
      <c r="G468" s="14"/>
      <c r="H468" s="14"/>
      <c r="I468" s="14"/>
      <c r="J468" s="14"/>
      <c r="K468" s="14"/>
      <c r="L468" s="14"/>
      <c r="M468" s="14"/>
      <c r="N468" s="14"/>
      <c r="O468" s="14"/>
      <c r="P468" s="14"/>
      <c r="Q468" s="14"/>
      <c r="R468" s="14"/>
    </row>
    <row r="469" spans="1:18" x14ac:dyDescent="0.25">
      <c r="A469" s="14"/>
      <c r="B469" s="14"/>
      <c r="C469" s="14"/>
      <c r="D469" s="14"/>
      <c r="E469" s="14"/>
      <c r="F469" s="14"/>
      <c r="G469" s="14"/>
      <c r="H469" s="14"/>
      <c r="I469" s="14"/>
      <c r="J469" s="14"/>
      <c r="K469" s="14"/>
      <c r="L469" s="14"/>
      <c r="M469" s="14"/>
      <c r="N469" s="14"/>
      <c r="O469" s="14"/>
      <c r="P469" s="14"/>
      <c r="Q469" s="14"/>
      <c r="R469" s="14"/>
    </row>
    <row r="470" spans="1:18" x14ac:dyDescent="0.25">
      <c r="A470" s="14"/>
      <c r="B470" s="14"/>
      <c r="C470" s="14"/>
      <c r="D470" s="14"/>
      <c r="E470" s="14"/>
      <c r="F470" s="14"/>
      <c r="G470" s="14"/>
      <c r="H470" s="14"/>
      <c r="I470" s="14"/>
      <c r="J470" s="14"/>
      <c r="K470" s="14"/>
      <c r="L470" s="14"/>
      <c r="M470" s="14"/>
      <c r="N470" s="14"/>
      <c r="O470" s="14"/>
      <c r="P470" s="14"/>
      <c r="Q470" s="14"/>
      <c r="R470" s="14"/>
    </row>
    <row r="471" spans="1:18" x14ac:dyDescent="0.25">
      <c r="A471" s="14"/>
      <c r="B471" s="14"/>
      <c r="C471" s="14"/>
      <c r="D471" s="14"/>
      <c r="E471" s="14"/>
      <c r="F471" s="14"/>
      <c r="G471" s="14"/>
      <c r="H471" s="14"/>
      <c r="I471" s="14"/>
      <c r="J471" s="14"/>
      <c r="K471" s="14"/>
      <c r="L471" s="14"/>
      <c r="M471" s="14"/>
      <c r="N471" s="14"/>
      <c r="O471" s="14"/>
      <c r="P471" s="14"/>
      <c r="Q471" s="14"/>
      <c r="R471" s="14"/>
    </row>
    <row r="472" spans="1:18" x14ac:dyDescent="0.25">
      <c r="A472" s="14"/>
      <c r="B472" s="14"/>
      <c r="C472" s="14"/>
      <c r="D472" s="14"/>
      <c r="E472" s="14"/>
      <c r="F472" s="14"/>
      <c r="G472" s="14"/>
      <c r="H472" s="14"/>
      <c r="I472" s="14"/>
      <c r="J472" s="14"/>
      <c r="K472" s="14"/>
      <c r="L472" s="14"/>
      <c r="M472" s="14"/>
      <c r="N472" s="14"/>
      <c r="O472" s="14"/>
      <c r="P472" s="14"/>
      <c r="Q472" s="14"/>
      <c r="R472" s="14"/>
    </row>
    <row r="473" spans="1:18" x14ac:dyDescent="0.25">
      <c r="A473" s="14"/>
      <c r="B473" s="14"/>
      <c r="C473" s="14"/>
      <c r="D473" s="14"/>
      <c r="E473" s="14"/>
      <c r="F473" s="14"/>
      <c r="G473" s="14"/>
      <c r="H473" s="14"/>
      <c r="I473" s="14"/>
      <c r="J473" s="14"/>
      <c r="K473" s="14"/>
      <c r="L473" s="14"/>
      <c r="M473" s="14"/>
      <c r="N473" s="14"/>
      <c r="O473" s="14"/>
      <c r="P473" s="14"/>
      <c r="Q473" s="14"/>
      <c r="R473" s="14"/>
    </row>
    <row r="474" spans="1:18" x14ac:dyDescent="0.25">
      <c r="A474" s="14"/>
      <c r="B474" s="14"/>
      <c r="C474" s="14"/>
      <c r="D474" s="14"/>
      <c r="E474" s="14"/>
      <c r="F474" s="14"/>
      <c r="G474" s="14"/>
      <c r="H474" s="14"/>
      <c r="I474" s="14"/>
      <c r="J474" s="14"/>
      <c r="K474" s="14"/>
      <c r="L474" s="14"/>
      <c r="M474" s="14"/>
      <c r="N474" s="14"/>
      <c r="O474" s="14"/>
      <c r="P474" s="14"/>
      <c r="Q474" s="14"/>
      <c r="R474" s="14"/>
    </row>
    <row r="475" spans="1:18" x14ac:dyDescent="0.25">
      <c r="A475" s="14"/>
      <c r="B475" s="14"/>
      <c r="C475" s="14"/>
      <c r="D475" s="14"/>
      <c r="E475" s="14"/>
      <c r="F475" s="14"/>
      <c r="G475" s="14"/>
      <c r="H475" s="14"/>
      <c r="I475" s="14"/>
      <c r="J475" s="14"/>
      <c r="K475" s="14"/>
      <c r="L475" s="14"/>
      <c r="M475" s="14"/>
      <c r="N475" s="14"/>
      <c r="O475" s="14"/>
      <c r="P475" s="14"/>
      <c r="Q475" s="14"/>
      <c r="R475" s="14"/>
    </row>
    <row r="476" spans="1:18" x14ac:dyDescent="0.25">
      <c r="A476" s="14"/>
      <c r="B476" s="14"/>
      <c r="C476" s="14"/>
      <c r="D476" s="14"/>
      <c r="E476" s="14"/>
      <c r="F476" s="14"/>
      <c r="G476" s="14"/>
      <c r="H476" s="14"/>
      <c r="I476" s="14"/>
      <c r="J476" s="14"/>
      <c r="K476" s="14"/>
      <c r="L476" s="14"/>
      <c r="M476" s="14"/>
      <c r="N476" s="14"/>
      <c r="O476" s="14"/>
      <c r="P476" s="14"/>
      <c r="Q476" s="14"/>
      <c r="R476" s="14"/>
    </row>
    <row r="477" spans="1:18" x14ac:dyDescent="0.25">
      <c r="A477" s="14"/>
      <c r="B477" s="14"/>
      <c r="C477" s="14"/>
      <c r="D477" s="14"/>
      <c r="E477" s="14"/>
      <c r="F477" s="14"/>
      <c r="G477" s="14"/>
      <c r="H477" s="14"/>
      <c r="I477" s="14"/>
      <c r="J477" s="14"/>
      <c r="K477" s="14"/>
      <c r="L477" s="14"/>
      <c r="M477" s="14"/>
      <c r="N477" s="14"/>
      <c r="O477" s="14"/>
      <c r="P477" s="14"/>
      <c r="Q477" s="14"/>
      <c r="R477" s="14"/>
    </row>
    <row r="478" spans="1:18" x14ac:dyDescent="0.25">
      <c r="A478" s="14"/>
      <c r="B478" s="14"/>
      <c r="C478" s="14"/>
      <c r="D478" s="14"/>
      <c r="E478" s="14"/>
      <c r="F478" s="14"/>
      <c r="G478" s="14"/>
      <c r="H478" s="14"/>
      <c r="I478" s="14"/>
      <c r="J478" s="14"/>
      <c r="K478" s="14"/>
      <c r="L478" s="14"/>
      <c r="M478" s="14"/>
      <c r="N478" s="14"/>
      <c r="O478" s="14"/>
      <c r="P478" s="14"/>
      <c r="Q478" s="14"/>
      <c r="R478" s="14"/>
    </row>
    <row r="479" spans="1:18" x14ac:dyDescent="0.25">
      <c r="A479" s="14"/>
      <c r="B479" s="14"/>
      <c r="C479" s="14"/>
      <c r="D479" s="14"/>
      <c r="E479" s="14"/>
      <c r="F479" s="14"/>
      <c r="G479" s="14"/>
      <c r="H479" s="14"/>
      <c r="I479" s="14"/>
      <c r="J479" s="14"/>
      <c r="K479" s="14"/>
      <c r="L479" s="14"/>
      <c r="M479" s="14"/>
      <c r="N479" s="14"/>
      <c r="O479" s="14"/>
      <c r="P479" s="14"/>
      <c r="Q479" s="14"/>
      <c r="R479" s="14"/>
    </row>
    <row r="480" spans="1:18" x14ac:dyDescent="0.25">
      <c r="A480" s="14"/>
      <c r="B480" s="14"/>
      <c r="C480" s="14"/>
      <c r="D480" s="14"/>
      <c r="E480" s="14"/>
      <c r="F480" s="14"/>
      <c r="G480" s="14"/>
      <c r="H480" s="14"/>
      <c r="I480" s="14"/>
      <c r="J480" s="14"/>
      <c r="K480" s="14"/>
      <c r="L480" s="14"/>
      <c r="M480" s="14"/>
      <c r="N480" s="14"/>
      <c r="O480" s="14"/>
      <c r="P480" s="14"/>
      <c r="Q480" s="14"/>
      <c r="R480" s="14"/>
    </row>
    <row r="481" spans="1:18" x14ac:dyDescent="0.25">
      <c r="A481" s="14"/>
      <c r="B481" s="14"/>
      <c r="C481" s="14"/>
      <c r="D481" s="14"/>
      <c r="E481" s="14"/>
      <c r="F481" s="14"/>
      <c r="G481" s="14"/>
      <c r="H481" s="14"/>
      <c r="I481" s="14"/>
      <c r="J481" s="14"/>
      <c r="K481" s="14"/>
      <c r="L481" s="14"/>
      <c r="M481" s="14"/>
      <c r="N481" s="14"/>
      <c r="O481" s="14"/>
      <c r="P481" s="14"/>
      <c r="Q481" s="14"/>
      <c r="R481" s="14"/>
    </row>
    <row r="482" spans="1:18" x14ac:dyDescent="0.25">
      <c r="A482" s="14"/>
      <c r="B482" s="14"/>
      <c r="C482" s="14"/>
      <c r="D482" s="14"/>
      <c r="E482" s="14"/>
      <c r="F482" s="14"/>
      <c r="G482" s="14"/>
      <c r="H482" s="14"/>
      <c r="I482" s="14"/>
      <c r="J482" s="14"/>
      <c r="K482" s="14"/>
      <c r="L482" s="14"/>
      <c r="M482" s="14"/>
      <c r="N482" s="14"/>
      <c r="O482" s="14"/>
      <c r="P482" s="14"/>
      <c r="Q482" s="14"/>
      <c r="R482" s="14"/>
    </row>
    <row r="483" spans="1:18" x14ac:dyDescent="0.25">
      <c r="A483" s="14"/>
      <c r="B483" s="14"/>
      <c r="C483" s="14"/>
      <c r="D483" s="14"/>
      <c r="E483" s="14"/>
      <c r="F483" s="14"/>
      <c r="G483" s="14"/>
      <c r="H483" s="14"/>
      <c r="I483" s="14"/>
      <c r="J483" s="14"/>
      <c r="K483" s="14"/>
      <c r="L483" s="14"/>
      <c r="M483" s="14"/>
      <c r="N483" s="14"/>
      <c r="O483" s="14"/>
      <c r="P483" s="14"/>
      <c r="Q483" s="14"/>
      <c r="R483" s="14"/>
    </row>
    <row r="484" spans="1:18" x14ac:dyDescent="0.25">
      <c r="A484" s="14"/>
      <c r="B484" s="14"/>
      <c r="C484" s="14"/>
      <c r="D484" s="14"/>
      <c r="E484" s="14"/>
      <c r="F484" s="14"/>
      <c r="G484" s="14"/>
      <c r="H484" s="14"/>
      <c r="I484" s="14"/>
      <c r="J484" s="14"/>
      <c r="K484" s="14"/>
      <c r="L484" s="14"/>
      <c r="M484" s="14"/>
      <c r="N484" s="14"/>
      <c r="O484" s="14"/>
      <c r="P484" s="14"/>
      <c r="Q484" s="14"/>
      <c r="R484" s="14"/>
    </row>
    <row r="485" spans="1:18" x14ac:dyDescent="0.25">
      <c r="A485" s="14"/>
      <c r="B485" s="14"/>
      <c r="C485" s="14"/>
      <c r="D485" s="14"/>
      <c r="E485" s="14"/>
      <c r="F485" s="14"/>
      <c r="G485" s="14"/>
      <c r="H485" s="14"/>
      <c r="I485" s="14"/>
      <c r="J485" s="14"/>
      <c r="K485" s="14"/>
      <c r="L485" s="14"/>
      <c r="M485" s="14"/>
      <c r="N485" s="14"/>
      <c r="O485" s="14"/>
      <c r="P485" s="14"/>
      <c r="Q485" s="14"/>
      <c r="R485" s="14"/>
    </row>
    <row r="486" spans="1:18" x14ac:dyDescent="0.25">
      <c r="A486" s="14"/>
      <c r="B486" s="14"/>
      <c r="C486" s="14"/>
      <c r="D486" s="14"/>
      <c r="E486" s="14"/>
      <c r="F486" s="14"/>
      <c r="G486" s="14"/>
      <c r="H486" s="14"/>
      <c r="I486" s="14"/>
      <c r="J486" s="14"/>
      <c r="K486" s="14"/>
      <c r="L486" s="14"/>
      <c r="M486" s="14"/>
      <c r="N486" s="14"/>
      <c r="O486" s="14"/>
      <c r="P486" s="14"/>
      <c r="Q486" s="14"/>
      <c r="R486" s="14"/>
    </row>
    <row r="487" spans="1:18" x14ac:dyDescent="0.25">
      <c r="A487" s="14"/>
      <c r="B487" s="14"/>
      <c r="C487" s="14"/>
      <c r="D487" s="14"/>
      <c r="E487" s="14"/>
      <c r="F487" s="14"/>
      <c r="G487" s="14"/>
      <c r="H487" s="14"/>
      <c r="I487" s="14"/>
      <c r="J487" s="14"/>
      <c r="K487" s="14"/>
      <c r="L487" s="14"/>
      <c r="M487" s="14"/>
      <c r="N487" s="14"/>
      <c r="O487" s="14"/>
      <c r="P487" s="14"/>
      <c r="Q487" s="14"/>
      <c r="R487" s="14"/>
    </row>
    <row r="488" spans="1:18" x14ac:dyDescent="0.25">
      <c r="A488" s="14"/>
      <c r="B488" s="14"/>
      <c r="C488" s="14"/>
      <c r="D488" s="14"/>
      <c r="E488" s="14"/>
      <c r="F488" s="14"/>
      <c r="G488" s="14"/>
      <c r="H488" s="14"/>
      <c r="I488" s="14"/>
      <c r="J488" s="14"/>
      <c r="K488" s="14"/>
      <c r="L488" s="14"/>
      <c r="M488" s="14"/>
      <c r="N488" s="14"/>
      <c r="O488" s="14"/>
      <c r="P488" s="14"/>
      <c r="Q488" s="14"/>
      <c r="R488" s="14"/>
    </row>
    <row r="489" spans="1:18" x14ac:dyDescent="0.25">
      <c r="A489" s="14"/>
      <c r="B489" s="14"/>
      <c r="C489" s="14"/>
      <c r="D489" s="14"/>
      <c r="E489" s="14"/>
      <c r="F489" s="14"/>
      <c r="G489" s="14"/>
      <c r="H489" s="14"/>
      <c r="I489" s="14"/>
      <c r="J489" s="14"/>
      <c r="K489" s="14"/>
      <c r="L489" s="14"/>
      <c r="M489" s="14"/>
      <c r="N489" s="14"/>
      <c r="O489" s="14"/>
      <c r="P489" s="14"/>
      <c r="Q489" s="14"/>
      <c r="R489" s="14"/>
    </row>
    <row r="490" spans="1:18" x14ac:dyDescent="0.25">
      <c r="A490" s="14"/>
      <c r="B490" s="14"/>
      <c r="C490" s="14"/>
      <c r="D490" s="14"/>
      <c r="E490" s="14"/>
      <c r="F490" s="14"/>
      <c r="G490" s="14"/>
      <c r="H490" s="14"/>
      <c r="I490" s="14"/>
      <c r="J490" s="14"/>
      <c r="K490" s="14"/>
      <c r="L490" s="14"/>
      <c r="M490" s="14"/>
      <c r="N490" s="14"/>
      <c r="O490" s="14"/>
      <c r="P490" s="14"/>
      <c r="Q490" s="14"/>
      <c r="R490" s="14"/>
    </row>
    <row r="491" spans="1:18" x14ac:dyDescent="0.25">
      <c r="A491" s="14"/>
      <c r="B491" s="14"/>
      <c r="C491" s="14"/>
      <c r="D491" s="14"/>
      <c r="E491" s="14"/>
      <c r="F491" s="14"/>
      <c r="G491" s="14"/>
      <c r="H491" s="14"/>
      <c r="I491" s="14"/>
      <c r="J491" s="14"/>
      <c r="K491" s="14"/>
      <c r="L491" s="14"/>
      <c r="M491" s="14"/>
      <c r="N491" s="14"/>
      <c r="O491" s="14"/>
      <c r="P491" s="14"/>
      <c r="Q491" s="14"/>
      <c r="R491" s="14"/>
    </row>
    <row r="492" spans="1:18" x14ac:dyDescent="0.25">
      <c r="A492" s="14"/>
      <c r="B492" s="14"/>
      <c r="C492" s="14"/>
      <c r="D492" s="14"/>
      <c r="E492" s="14"/>
      <c r="F492" s="14"/>
      <c r="G492" s="14"/>
      <c r="H492" s="14"/>
      <c r="I492" s="14"/>
      <c r="J492" s="14"/>
      <c r="K492" s="14"/>
      <c r="L492" s="14"/>
      <c r="M492" s="14"/>
      <c r="N492" s="14"/>
      <c r="O492" s="14"/>
      <c r="P492" s="14"/>
      <c r="Q492" s="14"/>
      <c r="R492" s="14"/>
    </row>
    <row r="493" spans="1:18" x14ac:dyDescent="0.25">
      <c r="A493" s="14"/>
      <c r="B493" s="14"/>
      <c r="C493" s="14"/>
      <c r="D493" s="14"/>
      <c r="E493" s="14"/>
      <c r="F493" s="14"/>
      <c r="G493" s="14"/>
      <c r="H493" s="14"/>
      <c r="I493" s="14"/>
      <c r="J493" s="14"/>
      <c r="K493" s="14"/>
      <c r="L493" s="14"/>
      <c r="M493" s="14"/>
      <c r="N493" s="14"/>
      <c r="O493" s="14"/>
      <c r="P493" s="14"/>
      <c r="Q493" s="14"/>
      <c r="R493" s="14"/>
    </row>
    <row r="494" spans="1:18" x14ac:dyDescent="0.25">
      <c r="A494" s="14"/>
      <c r="B494" s="14"/>
      <c r="C494" s="14"/>
      <c r="D494" s="14"/>
      <c r="E494" s="14"/>
      <c r="F494" s="14"/>
      <c r="G494" s="14"/>
      <c r="H494" s="14"/>
      <c r="I494" s="14"/>
      <c r="J494" s="14"/>
      <c r="K494" s="14"/>
      <c r="L494" s="14"/>
      <c r="M494" s="14"/>
      <c r="N494" s="14"/>
      <c r="O494" s="14"/>
      <c r="P494" s="14"/>
      <c r="Q494" s="14"/>
      <c r="R494" s="14"/>
    </row>
    <row r="495" spans="1:18" x14ac:dyDescent="0.25">
      <c r="A495" s="14"/>
      <c r="B495" s="14"/>
      <c r="C495" s="14"/>
      <c r="D495" s="14"/>
      <c r="E495" s="14"/>
      <c r="F495" s="14"/>
      <c r="G495" s="14"/>
      <c r="H495" s="14"/>
      <c r="I495" s="14"/>
      <c r="J495" s="14"/>
      <c r="K495" s="14"/>
      <c r="L495" s="14"/>
      <c r="M495" s="14"/>
      <c r="N495" s="14"/>
      <c r="O495" s="14"/>
      <c r="P495" s="14"/>
      <c r="Q495" s="14"/>
      <c r="R495" s="14"/>
    </row>
    <row r="496" spans="1:18" x14ac:dyDescent="0.25">
      <c r="A496" s="14"/>
      <c r="B496" s="14"/>
      <c r="C496" s="14"/>
      <c r="D496" s="14"/>
      <c r="E496" s="14"/>
      <c r="F496" s="14"/>
      <c r="G496" s="14"/>
      <c r="H496" s="14"/>
      <c r="I496" s="14"/>
      <c r="J496" s="14"/>
      <c r="K496" s="14"/>
      <c r="L496" s="14"/>
      <c r="M496" s="14"/>
      <c r="N496" s="14"/>
      <c r="O496" s="14"/>
      <c r="P496" s="14"/>
      <c r="Q496" s="14"/>
      <c r="R496" s="14"/>
    </row>
    <row r="497" spans="1:18" x14ac:dyDescent="0.25">
      <c r="A497" s="14"/>
      <c r="B497" s="14"/>
      <c r="C497" s="14"/>
      <c r="D497" s="14"/>
      <c r="E497" s="14"/>
      <c r="F497" s="14"/>
      <c r="G497" s="14"/>
      <c r="H497" s="14"/>
      <c r="I497" s="14"/>
      <c r="J497" s="14"/>
      <c r="K497" s="14"/>
      <c r="L497" s="14"/>
      <c r="M497" s="14"/>
      <c r="N497" s="14"/>
      <c r="O497" s="14"/>
      <c r="P497" s="14"/>
      <c r="Q497" s="14"/>
      <c r="R497" s="14"/>
    </row>
    <row r="498" spans="1:18" x14ac:dyDescent="0.25">
      <c r="A498" s="14"/>
      <c r="B498" s="14"/>
      <c r="C498" s="14"/>
      <c r="D498" s="14"/>
      <c r="E498" s="14"/>
      <c r="F498" s="14"/>
      <c r="G498" s="14"/>
      <c r="H498" s="14"/>
      <c r="I498" s="14"/>
      <c r="J498" s="14"/>
      <c r="K498" s="14"/>
      <c r="L498" s="14"/>
      <c r="M498" s="14"/>
      <c r="N498" s="14"/>
      <c r="O498" s="14"/>
      <c r="P498" s="14"/>
      <c r="Q498" s="14"/>
      <c r="R498" s="14"/>
    </row>
    <row r="499" spans="1:18" x14ac:dyDescent="0.25">
      <c r="A499" s="14"/>
      <c r="B499" s="14"/>
      <c r="C499" s="14"/>
      <c r="D499" s="14"/>
      <c r="E499" s="14"/>
      <c r="F499" s="14"/>
      <c r="G499" s="14"/>
      <c r="H499" s="14"/>
      <c r="I499" s="14"/>
      <c r="J499" s="14"/>
      <c r="K499" s="14"/>
      <c r="L499" s="14"/>
      <c r="M499" s="14"/>
      <c r="N499" s="14"/>
      <c r="O499" s="14"/>
      <c r="P499" s="14"/>
      <c r="Q499" s="14"/>
      <c r="R499" s="14"/>
    </row>
    <row r="500" spans="1:18" x14ac:dyDescent="0.25">
      <c r="A500" s="14"/>
      <c r="B500" s="14"/>
      <c r="C500" s="14"/>
      <c r="D500" s="14"/>
      <c r="E500" s="14"/>
      <c r="F500" s="14"/>
      <c r="G500" s="14"/>
      <c r="H500" s="14"/>
      <c r="I500" s="14"/>
      <c r="J500" s="14"/>
      <c r="K500" s="14"/>
      <c r="L500" s="14"/>
      <c r="M500" s="14"/>
      <c r="N500" s="14"/>
      <c r="O500" s="14"/>
      <c r="P500" s="14"/>
      <c r="Q500" s="14"/>
      <c r="R500" s="14"/>
    </row>
    <row r="501" spans="1:18" x14ac:dyDescent="0.25">
      <c r="A501" s="14"/>
      <c r="B501" s="14"/>
      <c r="C501" s="14"/>
      <c r="D501" s="14"/>
      <c r="E501" s="14"/>
      <c r="F501" s="14"/>
      <c r="G501" s="14"/>
      <c r="H501" s="14"/>
      <c r="I501" s="14"/>
      <c r="J501" s="14"/>
      <c r="K501" s="14"/>
      <c r="L501" s="14"/>
      <c r="M501" s="14"/>
      <c r="N501" s="14"/>
      <c r="O501" s="14"/>
      <c r="P501" s="14"/>
      <c r="Q501" s="14"/>
      <c r="R501" s="14"/>
    </row>
    <row r="502" spans="1:18" x14ac:dyDescent="0.25">
      <c r="A502" s="14"/>
      <c r="B502" s="14"/>
      <c r="C502" s="14"/>
      <c r="D502" s="14"/>
      <c r="E502" s="14"/>
      <c r="F502" s="14"/>
      <c r="G502" s="14"/>
      <c r="H502" s="14"/>
      <c r="I502" s="14"/>
      <c r="J502" s="14"/>
      <c r="K502" s="14"/>
      <c r="L502" s="14"/>
      <c r="M502" s="14"/>
      <c r="N502" s="14"/>
      <c r="O502" s="14"/>
      <c r="P502" s="14"/>
      <c r="Q502" s="14"/>
      <c r="R502" s="14"/>
    </row>
    <row r="503" spans="1:18" x14ac:dyDescent="0.25">
      <c r="A503" s="14"/>
      <c r="B503" s="14"/>
      <c r="C503" s="14"/>
      <c r="D503" s="14"/>
      <c r="E503" s="14"/>
      <c r="F503" s="14"/>
      <c r="G503" s="14"/>
      <c r="H503" s="14"/>
      <c r="I503" s="14"/>
      <c r="J503" s="14"/>
      <c r="K503" s="14"/>
      <c r="L503" s="14"/>
      <c r="M503" s="14"/>
      <c r="N503" s="14"/>
      <c r="O503" s="14"/>
      <c r="P503" s="14"/>
      <c r="Q503" s="14"/>
      <c r="R503" s="14"/>
    </row>
    <row r="504" spans="1:18" x14ac:dyDescent="0.25">
      <c r="A504" s="14"/>
      <c r="B504" s="14"/>
      <c r="C504" s="14"/>
      <c r="D504" s="14"/>
      <c r="E504" s="14"/>
      <c r="F504" s="14"/>
      <c r="G504" s="14"/>
      <c r="H504" s="14"/>
      <c r="I504" s="14"/>
      <c r="J504" s="14"/>
      <c r="K504" s="14"/>
      <c r="L504" s="14"/>
      <c r="M504" s="14"/>
      <c r="N504" s="14"/>
      <c r="O504" s="14"/>
      <c r="P504" s="14"/>
      <c r="Q504" s="14"/>
      <c r="R504" s="14"/>
    </row>
    <row r="505" spans="1:18" x14ac:dyDescent="0.25">
      <c r="A505" s="14"/>
      <c r="B505" s="14"/>
      <c r="C505" s="14"/>
      <c r="D505" s="14"/>
      <c r="E505" s="14"/>
      <c r="F505" s="14"/>
      <c r="G505" s="14"/>
      <c r="H505" s="14"/>
      <c r="I505" s="14"/>
      <c r="J505" s="14"/>
      <c r="K505" s="14"/>
      <c r="L505" s="14"/>
      <c r="M505" s="14"/>
      <c r="N505" s="14"/>
      <c r="O505" s="14"/>
      <c r="P505" s="14"/>
      <c r="Q505" s="14"/>
      <c r="R505" s="14"/>
    </row>
    <row r="506" spans="1:18" x14ac:dyDescent="0.25">
      <c r="A506" s="14"/>
      <c r="B506" s="14"/>
      <c r="C506" s="14"/>
      <c r="D506" s="14"/>
      <c r="E506" s="14"/>
      <c r="F506" s="14"/>
      <c r="G506" s="14"/>
      <c r="H506" s="14"/>
      <c r="I506" s="14"/>
      <c r="J506" s="14"/>
      <c r="K506" s="14"/>
      <c r="L506" s="14"/>
      <c r="M506" s="14"/>
      <c r="N506" s="14"/>
      <c r="O506" s="14"/>
      <c r="P506" s="14"/>
      <c r="Q506" s="14"/>
      <c r="R506" s="14"/>
    </row>
    <row r="507" spans="1:18" x14ac:dyDescent="0.25">
      <c r="A507" s="14"/>
      <c r="B507" s="14"/>
      <c r="C507" s="14"/>
      <c r="D507" s="14"/>
      <c r="E507" s="14"/>
      <c r="F507" s="14"/>
      <c r="G507" s="14"/>
      <c r="H507" s="14"/>
      <c r="I507" s="14"/>
      <c r="J507" s="14"/>
      <c r="K507" s="14"/>
      <c r="L507" s="14"/>
      <c r="M507" s="14"/>
      <c r="N507" s="14"/>
      <c r="O507" s="14"/>
      <c r="P507" s="14"/>
      <c r="Q507" s="14"/>
      <c r="R507" s="14"/>
    </row>
    <row r="508" spans="1:18" x14ac:dyDescent="0.25">
      <c r="A508" s="14"/>
      <c r="B508" s="14"/>
      <c r="C508" s="14"/>
      <c r="D508" s="14"/>
      <c r="E508" s="14"/>
      <c r="F508" s="14"/>
      <c r="G508" s="14"/>
      <c r="H508" s="14"/>
      <c r="I508" s="14"/>
      <c r="J508" s="14"/>
      <c r="K508" s="14"/>
      <c r="L508" s="14"/>
      <c r="M508" s="14"/>
      <c r="N508" s="14"/>
      <c r="O508" s="14"/>
      <c r="P508" s="14"/>
      <c r="Q508" s="14"/>
      <c r="R508" s="14"/>
    </row>
    <row r="509" spans="1:18" x14ac:dyDescent="0.25">
      <c r="A509" s="14"/>
      <c r="B509" s="14"/>
      <c r="C509" s="14"/>
      <c r="D509" s="14"/>
      <c r="E509" s="14"/>
      <c r="F509" s="14"/>
      <c r="G509" s="14"/>
      <c r="H509" s="14"/>
      <c r="I509" s="14"/>
      <c r="J509" s="14"/>
      <c r="K509" s="14"/>
      <c r="L509" s="14"/>
      <c r="M509" s="14"/>
      <c r="N509" s="14"/>
      <c r="O509" s="14"/>
      <c r="P509" s="14"/>
      <c r="Q509" s="14"/>
      <c r="R509" s="14"/>
    </row>
    <row r="510" spans="1:18" x14ac:dyDescent="0.25">
      <c r="A510" s="14"/>
      <c r="B510" s="14"/>
      <c r="C510" s="14"/>
      <c r="D510" s="14"/>
      <c r="E510" s="14"/>
      <c r="F510" s="14"/>
      <c r="G510" s="14"/>
      <c r="H510" s="14"/>
      <c r="I510" s="14"/>
      <c r="J510" s="14"/>
      <c r="K510" s="14"/>
      <c r="L510" s="14"/>
      <c r="M510" s="14"/>
      <c r="N510" s="14"/>
      <c r="O510" s="14"/>
      <c r="P510" s="14"/>
      <c r="Q510" s="14"/>
      <c r="R510" s="14"/>
    </row>
    <row r="511" spans="1:18" x14ac:dyDescent="0.25">
      <c r="A511" s="14"/>
      <c r="B511" s="14"/>
      <c r="C511" s="14"/>
      <c r="D511" s="14"/>
      <c r="E511" s="14"/>
      <c r="F511" s="14"/>
      <c r="G511" s="14"/>
      <c r="H511" s="14"/>
      <c r="I511" s="14"/>
      <c r="J511" s="14"/>
      <c r="K511" s="14"/>
      <c r="L511" s="14"/>
      <c r="M511" s="14"/>
      <c r="N511" s="14"/>
      <c r="O511" s="14"/>
      <c r="P511" s="14"/>
      <c r="Q511" s="14"/>
      <c r="R511" s="14"/>
    </row>
    <row r="512" spans="1:18" x14ac:dyDescent="0.25">
      <c r="A512" s="14"/>
      <c r="B512" s="14"/>
      <c r="C512" s="14"/>
      <c r="D512" s="14"/>
      <c r="E512" s="14"/>
      <c r="F512" s="14"/>
      <c r="G512" s="14"/>
      <c r="H512" s="14"/>
      <c r="I512" s="14"/>
      <c r="J512" s="14"/>
      <c r="K512" s="14"/>
      <c r="L512" s="14"/>
      <c r="M512" s="14"/>
      <c r="N512" s="14"/>
      <c r="O512" s="14"/>
      <c r="P512" s="14"/>
      <c r="Q512" s="14"/>
      <c r="R512" s="14"/>
    </row>
    <row r="513" spans="1:18" x14ac:dyDescent="0.25">
      <c r="A513" s="14"/>
      <c r="B513" s="14"/>
      <c r="C513" s="14"/>
      <c r="D513" s="14"/>
      <c r="E513" s="14"/>
      <c r="F513" s="14"/>
      <c r="G513" s="14"/>
      <c r="H513" s="14"/>
      <c r="I513" s="14"/>
      <c r="J513" s="14"/>
      <c r="K513" s="14"/>
      <c r="L513" s="14"/>
      <c r="M513" s="14"/>
      <c r="N513" s="14"/>
      <c r="O513" s="14"/>
      <c r="P513" s="14"/>
      <c r="Q513" s="14"/>
      <c r="R513" s="14"/>
    </row>
    <row r="514" spans="1:18" x14ac:dyDescent="0.25">
      <c r="A514" s="14"/>
      <c r="B514" s="14"/>
      <c r="C514" s="14"/>
      <c r="D514" s="14"/>
      <c r="E514" s="14"/>
      <c r="F514" s="14"/>
      <c r="G514" s="14"/>
      <c r="H514" s="14"/>
      <c r="I514" s="14"/>
      <c r="J514" s="14"/>
      <c r="K514" s="14"/>
      <c r="L514" s="14"/>
      <c r="M514" s="14"/>
      <c r="N514" s="14"/>
      <c r="O514" s="14"/>
      <c r="P514" s="14"/>
      <c r="Q514" s="14"/>
      <c r="R514" s="14"/>
    </row>
    <row r="515" spans="1:18" x14ac:dyDescent="0.25">
      <c r="A515" s="14"/>
      <c r="B515" s="14"/>
      <c r="C515" s="14"/>
      <c r="D515" s="14"/>
      <c r="E515" s="14"/>
      <c r="F515" s="14"/>
      <c r="G515" s="14"/>
      <c r="H515" s="14"/>
      <c r="I515" s="14"/>
      <c r="J515" s="14"/>
      <c r="K515" s="14"/>
      <c r="L515" s="14"/>
      <c r="M515" s="14"/>
      <c r="N515" s="14"/>
      <c r="O515" s="14"/>
      <c r="P515" s="14"/>
      <c r="Q515" s="14"/>
      <c r="R515" s="14"/>
    </row>
    <row r="516" spans="1:18" x14ac:dyDescent="0.25">
      <c r="A516" s="14"/>
      <c r="B516" s="14"/>
      <c r="C516" s="14"/>
      <c r="D516" s="14"/>
      <c r="E516" s="14"/>
      <c r="F516" s="14"/>
      <c r="G516" s="14"/>
      <c r="H516" s="14"/>
      <c r="I516" s="14"/>
      <c r="J516" s="14"/>
      <c r="K516" s="14"/>
      <c r="L516" s="14"/>
      <c r="M516" s="14"/>
      <c r="N516" s="14"/>
      <c r="O516" s="14"/>
      <c r="P516" s="14"/>
      <c r="Q516" s="14"/>
      <c r="R516" s="14"/>
    </row>
    <row r="517" spans="1:18" x14ac:dyDescent="0.25">
      <c r="A517" s="14"/>
      <c r="B517" s="14"/>
      <c r="C517" s="14"/>
      <c r="D517" s="14"/>
      <c r="E517" s="14"/>
      <c r="F517" s="14"/>
      <c r="G517" s="14"/>
      <c r="H517" s="14"/>
      <c r="I517" s="14"/>
      <c r="J517" s="14"/>
      <c r="K517" s="14"/>
      <c r="L517" s="14"/>
      <c r="M517" s="14"/>
      <c r="N517" s="14"/>
      <c r="O517" s="14"/>
      <c r="P517" s="14"/>
      <c r="Q517" s="14"/>
      <c r="R517" s="14"/>
    </row>
    <row r="518" spans="1:18" x14ac:dyDescent="0.25">
      <c r="A518" s="14"/>
      <c r="B518" s="14"/>
      <c r="C518" s="14"/>
      <c r="D518" s="14"/>
      <c r="E518" s="14"/>
      <c r="F518" s="14"/>
      <c r="G518" s="14"/>
      <c r="H518" s="14"/>
      <c r="I518" s="14"/>
      <c r="J518" s="14"/>
      <c r="K518" s="14"/>
      <c r="L518" s="14"/>
      <c r="M518" s="14"/>
      <c r="N518" s="14"/>
      <c r="O518" s="14"/>
      <c r="P518" s="14"/>
      <c r="Q518" s="14"/>
      <c r="R518" s="14"/>
    </row>
    <row r="519" spans="1:18" x14ac:dyDescent="0.25">
      <c r="A519" s="14"/>
      <c r="B519" s="14"/>
      <c r="C519" s="14"/>
      <c r="D519" s="14"/>
      <c r="E519" s="14"/>
      <c r="F519" s="14"/>
      <c r="G519" s="14"/>
      <c r="H519" s="14"/>
      <c r="I519" s="14"/>
      <c r="J519" s="14"/>
      <c r="K519" s="14"/>
      <c r="L519" s="14"/>
      <c r="M519" s="14"/>
      <c r="N519" s="14"/>
      <c r="O519" s="14"/>
      <c r="P519" s="14"/>
      <c r="Q519" s="14"/>
      <c r="R519" s="14"/>
    </row>
    <row r="520" spans="1:18" x14ac:dyDescent="0.25">
      <c r="A520" s="14"/>
      <c r="B520" s="14"/>
      <c r="C520" s="14"/>
      <c r="D520" s="14"/>
      <c r="E520" s="14"/>
      <c r="F520" s="14"/>
      <c r="G520" s="14"/>
      <c r="H520" s="14"/>
      <c r="I520" s="14"/>
      <c r="J520" s="14"/>
      <c r="K520" s="14"/>
      <c r="L520" s="14"/>
      <c r="M520" s="14"/>
      <c r="N520" s="14"/>
      <c r="O520" s="14"/>
      <c r="P520" s="14"/>
      <c r="Q520" s="14"/>
      <c r="R520" s="14"/>
    </row>
    <row r="521" spans="1:18" x14ac:dyDescent="0.25">
      <c r="A521" s="14"/>
      <c r="B521" s="14"/>
      <c r="C521" s="14"/>
      <c r="D521" s="14"/>
      <c r="E521" s="14"/>
      <c r="F521" s="14"/>
      <c r="G521" s="14"/>
      <c r="H521" s="14"/>
      <c r="I521" s="14"/>
      <c r="J521" s="14"/>
      <c r="K521" s="14"/>
      <c r="L521" s="14"/>
      <c r="M521" s="14"/>
      <c r="N521" s="14"/>
      <c r="O521" s="14"/>
      <c r="P521" s="14"/>
      <c r="Q521" s="14"/>
      <c r="R521" s="14"/>
    </row>
    <row r="522" spans="1:18" x14ac:dyDescent="0.25">
      <c r="A522" s="14"/>
      <c r="B522" s="14"/>
      <c r="C522" s="14"/>
      <c r="D522" s="14"/>
      <c r="E522" s="14"/>
      <c r="F522" s="14"/>
      <c r="G522" s="14"/>
      <c r="H522" s="14"/>
      <c r="I522" s="14"/>
      <c r="J522" s="14"/>
      <c r="K522" s="14"/>
      <c r="L522" s="14"/>
      <c r="M522" s="14"/>
      <c r="N522" s="14"/>
      <c r="O522" s="14"/>
      <c r="P522" s="14"/>
      <c r="Q522" s="14"/>
      <c r="R522" s="14"/>
    </row>
    <row r="523" spans="1:18" x14ac:dyDescent="0.25">
      <c r="A523" s="14"/>
      <c r="B523" s="14"/>
      <c r="C523" s="14"/>
      <c r="D523" s="14"/>
      <c r="E523" s="14"/>
      <c r="F523" s="14"/>
      <c r="G523" s="14"/>
      <c r="H523" s="14"/>
      <c r="I523" s="14"/>
      <c r="J523" s="14"/>
      <c r="K523" s="14"/>
      <c r="L523" s="14"/>
      <c r="M523" s="14"/>
      <c r="N523" s="14"/>
      <c r="O523" s="14"/>
      <c r="P523" s="14"/>
      <c r="Q523" s="14"/>
      <c r="R523" s="14"/>
    </row>
    <row r="524" spans="1:18" x14ac:dyDescent="0.25">
      <c r="A524" s="14"/>
      <c r="B524" s="14"/>
      <c r="C524" s="14"/>
      <c r="D524" s="14"/>
      <c r="E524" s="14"/>
      <c r="F524" s="14"/>
      <c r="G524" s="14"/>
      <c r="H524" s="14"/>
      <c r="I524" s="14"/>
      <c r="J524" s="14"/>
      <c r="K524" s="14"/>
      <c r="L524" s="14"/>
      <c r="M524" s="14"/>
      <c r="N524" s="14"/>
      <c r="O524" s="14"/>
      <c r="P524" s="14"/>
      <c r="Q524" s="14"/>
      <c r="R524" s="14"/>
    </row>
    <row r="525" spans="1:18" x14ac:dyDescent="0.25">
      <c r="A525" s="14"/>
      <c r="B525" s="14"/>
      <c r="C525" s="14"/>
      <c r="D525" s="14"/>
      <c r="E525" s="14"/>
      <c r="F525" s="14"/>
      <c r="G525" s="14"/>
      <c r="H525" s="14"/>
      <c r="I525" s="14"/>
      <c r="J525" s="14"/>
      <c r="K525" s="14"/>
      <c r="L525" s="14"/>
      <c r="M525" s="14"/>
      <c r="N525" s="14"/>
      <c r="O525" s="14"/>
      <c r="P525" s="14"/>
      <c r="Q525" s="14"/>
      <c r="R525" s="14"/>
    </row>
    <row r="526" spans="1:18" x14ac:dyDescent="0.25">
      <c r="A526" s="14"/>
      <c r="B526" s="14"/>
      <c r="C526" s="14"/>
      <c r="D526" s="14"/>
      <c r="E526" s="14"/>
      <c r="F526" s="14"/>
      <c r="G526" s="14"/>
      <c r="H526" s="14"/>
      <c r="I526" s="14"/>
      <c r="J526" s="14"/>
      <c r="K526" s="14"/>
      <c r="L526" s="14"/>
      <c r="M526" s="14"/>
      <c r="N526" s="14"/>
      <c r="O526" s="14"/>
      <c r="P526" s="14"/>
      <c r="Q526" s="14"/>
      <c r="R526" s="14"/>
    </row>
    <row r="527" spans="1:18" x14ac:dyDescent="0.25">
      <c r="A527" s="14"/>
      <c r="B527" s="14"/>
      <c r="C527" s="14"/>
      <c r="D527" s="14"/>
      <c r="E527" s="14"/>
      <c r="F527" s="14"/>
      <c r="G527" s="14"/>
      <c r="H527" s="14"/>
      <c r="I527" s="14"/>
      <c r="J527" s="14"/>
      <c r="K527" s="14"/>
      <c r="L527" s="14"/>
      <c r="M527" s="14"/>
      <c r="N527" s="14"/>
      <c r="O527" s="14"/>
      <c r="P527" s="14"/>
      <c r="Q527" s="14"/>
      <c r="R527" s="14"/>
    </row>
    <row r="528" spans="1:18" x14ac:dyDescent="0.25">
      <c r="A528" s="14"/>
      <c r="B528" s="14"/>
      <c r="C528" s="14"/>
      <c r="D528" s="14"/>
      <c r="E528" s="14"/>
      <c r="F528" s="14"/>
      <c r="G528" s="14"/>
      <c r="H528" s="14"/>
      <c r="I528" s="14"/>
      <c r="J528" s="14"/>
      <c r="K528" s="14"/>
      <c r="L528" s="14"/>
      <c r="M528" s="14"/>
      <c r="N528" s="14"/>
      <c r="O528" s="14"/>
      <c r="P528" s="14"/>
      <c r="Q528" s="14"/>
      <c r="R528" s="14"/>
    </row>
    <row r="529" spans="1:18" x14ac:dyDescent="0.25">
      <c r="A529" s="14"/>
      <c r="B529" s="14"/>
      <c r="C529" s="14"/>
      <c r="D529" s="14"/>
      <c r="E529" s="14"/>
      <c r="F529" s="14"/>
      <c r="G529" s="14"/>
      <c r="H529" s="14"/>
      <c r="I529" s="14"/>
      <c r="J529" s="14"/>
      <c r="K529" s="14"/>
      <c r="L529" s="14"/>
      <c r="M529" s="14"/>
      <c r="N529" s="14"/>
      <c r="O529" s="14"/>
      <c r="P529" s="14"/>
      <c r="Q529" s="14"/>
      <c r="R529" s="14"/>
    </row>
    <row r="530" spans="1:18" x14ac:dyDescent="0.25">
      <c r="A530" s="14"/>
      <c r="B530" s="14"/>
      <c r="C530" s="14"/>
      <c r="D530" s="14"/>
      <c r="E530" s="14"/>
      <c r="F530" s="14"/>
      <c r="G530" s="14"/>
      <c r="H530" s="14"/>
      <c r="I530" s="14"/>
      <c r="J530" s="14"/>
      <c r="K530" s="14"/>
      <c r="L530" s="14"/>
      <c r="M530" s="14"/>
      <c r="N530" s="14"/>
      <c r="O530" s="14"/>
      <c r="P530" s="14"/>
      <c r="Q530" s="14"/>
      <c r="R530" s="14"/>
    </row>
    <row r="531" spans="1:18" x14ac:dyDescent="0.25">
      <c r="A531" s="14"/>
      <c r="B531" s="14"/>
      <c r="C531" s="14"/>
      <c r="D531" s="14"/>
      <c r="E531" s="14"/>
      <c r="F531" s="14"/>
      <c r="G531" s="14"/>
      <c r="H531" s="14"/>
      <c r="I531" s="14"/>
      <c r="J531" s="14"/>
      <c r="K531" s="14"/>
      <c r="L531" s="14"/>
      <c r="M531" s="14"/>
      <c r="N531" s="14"/>
      <c r="O531" s="14"/>
      <c r="P531" s="14"/>
      <c r="Q531" s="14"/>
      <c r="R531" s="14"/>
    </row>
    <row r="532" spans="1:18" x14ac:dyDescent="0.25">
      <c r="A532" s="14"/>
      <c r="B532" s="14"/>
      <c r="C532" s="14"/>
      <c r="D532" s="14"/>
      <c r="E532" s="14"/>
      <c r="F532" s="14"/>
      <c r="G532" s="14"/>
      <c r="H532" s="14"/>
      <c r="I532" s="14"/>
      <c r="J532" s="14"/>
      <c r="K532" s="14"/>
      <c r="L532" s="14"/>
      <c r="M532" s="14"/>
      <c r="N532" s="14"/>
      <c r="O532" s="14"/>
      <c r="P532" s="14"/>
      <c r="Q532" s="14"/>
      <c r="R532" s="14"/>
    </row>
    <row r="533" spans="1:18" x14ac:dyDescent="0.25">
      <c r="A533" s="14"/>
      <c r="B533" s="14"/>
      <c r="C533" s="14"/>
      <c r="D533" s="14"/>
      <c r="E533" s="14"/>
      <c r="F533" s="14"/>
      <c r="G533" s="14"/>
      <c r="H533" s="14"/>
      <c r="I533" s="14"/>
      <c r="J533" s="14"/>
      <c r="K533" s="14"/>
      <c r="L533" s="14"/>
      <c r="M533" s="14"/>
      <c r="N533" s="14"/>
      <c r="O533" s="14"/>
      <c r="P533" s="14"/>
      <c r="Q533" s="14"/>
      <c r="R533" s="14"/>
    </row>
    <row r="534" spans="1:18" x14ac:dyDescent="0.25">
      <c r="A534" s="14"/>
      <c r="B534" s="14"/>
      <c r="C534" s="14"/>
      <c r="D534" s="14"/>
      <c r="E534" s="14"/>
      <c r="F534" s="14"/>
      <c r="G534" s="14"/>
      <c r="H534" s="14"/>
      <c r="I534" s="14"/>
      <c r="J534" s="14"/>
      <c r="K534" s="14"/>
      <c r="L534" s="14"/>
      <c r="M534" s="14"/>
      <c r="N534" s="14"/>
      <c r="O534" s="14"/>
      <c r="P534" s="14"/>
      <c r="Q534" s="14"/>
      <c r="R534" s="14"/>
    </row>
    <row r="535" spans="1:18" x14ac:dyDescent="0.25">
      <c r="A535" s="14"/>
      <c r="B535" s="14"/>
      <c r="C535" s="14"/>
      <c r="D535" s="14"/>
      <c r="E535" s="14"/>
      <c r="F535" s="14"/>
      <c r="G535" s="14"/>
      <c r="H535" s="14"/>
      <c r="I535" s="14"/>
      <c r="J535" s="14"/>
      <c r="K535" s="14"/>
      <c r="L535" s="14"/>
      <c r="M535" s="14"/>
      <c r="N535" s="14"/>
      <c r="O535" s="14"/>
      <c r="P535" s="14"/>
      <c r="Q535" s="14"/>
      <c r="R535" s="14"/>
    </row>
    <row r="536" spans="1:18" x14ac:dyDescent="0.25">
      <c r="A536" s="14"/>
      <c r="B536" s="14"/>
      <c r="C536" s="14"/>
      <c r="D536" s="14"/>
      <c r="E536" s="14"/>
      <c r="F536" s="14"/>
      <c r="G536" s="14"/>
      <c r="H536" s="14"/>
      <c r="I536" s="14"/>
      <c r="J536" s="14"/>
      <c r="K536" s="14"/>
      <c r="L536" s="14"/>
      <c r="M536" s="14"/>
      <c r="N536" s="14"/>
      <c r="O536" s="14"/>
      <c r="P536" s="14"/>
      <c r="Q536" s="14"/>
      <c r="R536" s="14"/>
    </row>
    <row r="537" spans="1:18" x14ac:dyDescent="0.25">
      <c r="A537" s="14"/>
      <c r="B537" s="14"/>
      <c r="C537" s="14"/>
      <c r="D537" s="14"/>
      <c r="E537" s="14"/>
      <c r="F537" s="14"/>
      <c r="G537" s="14"/>
      <c r="H537" s="14"/>
      <c r="I537" s="14"/>
      <c r="J537" s="14"/>
      <c r="K537" s="14"/>
      <c r="L537" s="14"/>
      <c r="M537" s="14"/>
      <c r="N537" s="14"/>
      <c r="O537" s="14"/>
      <c r="P537" s="14"/>
      <c r="Q537" s="14"/>
      <c r="R537" s="14"/>
    </row>
    <row r="538" spans="1:18" x14ac:dyDescent="0.25">
      <c r="A538" s="14"/>
      <c r="B538" s="14"/>
      <c r="C538" s="14"/>
      <c r="D538" s="14"/>
      <c r="E538" s="14"/>
      <c r="F538" s="14"/>
      <c r="G538" s="14"/>
      <c r="H538" s="14"/>
      <c r="I538" s="14"/>
      <c r="J538" s="14"/>
      <c r="K538" s="14"/>
      <c r="L538" s="14"/>
      <c r="M538" s="14"/>
      <c r="N538" s="14"/>
      <c r="O538" s="14"/>
      <c r="P538" s="14"/>
      <c r="Q538" s="14"/>
      <c r="R538" s="14"/>
    </row>
    <row r="539" spans="1:18" x14ac:dyDescent="0.25">
      <c r="A539" s="14"/>
      <c r="B539" s="14"/>
      <c r="C539" s="14"/>
      <c r="D539" s="14"/>
      <c r="E539" s="14"/>
      <c r="F539" s="14"/>
      <c r="G539" s="14"/>
      <c r="H539" s="14"/>
      <c r="I539" s="14"/>
      <c r="J539" s="14"/>
      <c r="K539" s="14"/>
      <c r="L539" s="14"/>
      <c r="M539" s="14"/>
      <c r="N539" s="14"/>
      <c r="O539" s="14"/>
      <c r="P539" s="14"/>
      <c r="Q539" s="14"/>
      <c r="R539" s="14"/>
    </row>
    <row r="540" spans="1:18" x14ac:dyDescent="0.25">
      <c r="A540" s="14"/>
      <c r="B540" s="14"/>
      <c r="C540" s="14"/>
      <c r="D540" s="14"/>
      <c r="E540" s="14"/>
      <c r="F540" s="14"/>
      <c r="G540" s="14"/>
      <c r="H540" s="14"/>
      <c r="I540" s="14"/>
      <c r="J540" s="14"/>
      <c r="K540" s="14"/>
      <c r="L540" s="14"/>
      <c r="M540" s="14"/>
      <c r="N540" s="14"/>
      <c r="O540" s="14"/>
      <c r="P540" s="14"/>
      <c r="Q540" s="14"/>
      <c r="R540" s="14"/>
    </row>
    <row r="541" spans="1:18" x14ac:dyDescent="0.25">
      <c r="A541" s="14"/>
      <c r="B541" s="14"/>
      <c r="C541" s="14"/>
      <c r="D541" s="14"/>
      <c r="E541" s="14"/>
      <c r="F541" s="14"/>
      <c r="G541" s="14"/>
      <c r="H541" s="14"/>
      <c r="I541" s="14"/>
      <c r="J541" s="14"/>
      <c r="K541" s="14"/>
      <c r="L541" s="14"/>
      <c r="M541" s="14"/>
      <c r="N541" s="14"/>
      <c r="O541" s="14"/>
      <c r="P541" s="14"/>
      <c r="Q541" s="14"/>
      <c r="R541" s="14"/>
    </row>
    <row r="542" spans="1:18" x14ac:dyDescent="0.25">
      <c r="A542" s="14"/>
      <c r="B542" s="14"/>
      <c r="C542" s="14"/>
      <c r="D542" s="14"/>
      <c r="E542" s="14"/>
      <c r="F542" s="14"/>
      <c r="G542" s="14"/>
      <c r="H542" s="14"/>
      <c r="I542" s="14"/>
      <c r="J542" s="14"/>
      <c r="K542" s="14"/>
      <c r="L542" s="14"/>
      <c r="M542" s="14"/>
      <c r="N542" s="14"/>
      <c r="O542" s="14"/>
      <c r="P542" s="14"/>
      <c r="Q542" s="14"/>
      <c r="R542" s="14"/>
    </row>
    <row r="543" spans="1:18" x14ac:dyDescent="0.25">
      <c r="A543" s="14"/>
      <c r="B543" s="14"/>
      <c r="C543" s="14"/>
      <c r="D543" s="14"/>
      <c r="E543" s="14"/>
      <c r="F543" s="14"/>
      <c r="G543" s="14"/>
      <c r="H543" s="14"/>
      <c r="I543" s="14"/>
      <c r="J543" s="14"/>
      <c r="K543" s="14"/>
      <c r="L543" s="14"/>
      <c r="M543" s="14"/>
      <c r="N543" s="14"/>
      <c r="O543" s="14"/>
      <c r="P543" s="14"/>
      <c r="Q543" s="14"/>
      <c r="R543" s="14"/>
    </row>
    <row r="544" spans="1:18" x14ac:dyDescent="0.25">
      <c r="A544" s="14"/>
      <c r="B544" s="14"/>
      <c r="C544" s="14"/>
      <c r="D544" s="14"/>
      <c r="E544" s="14"/>
      <c r="F544" s="14"/>
      <c r="G544" s="14"/>
      <c r="H544" s="14"/>
      <c r="I544" s="14"/>
      <c r="J544" s="14"/>
      <c r="K544" s="14"/>
      <c r="L544" s="14"/>
      <c r="M544" s="14"/>
      <c r="N544" s="14"/>
      <c r="O544" s="14"/>
      <c r="P544" s="14"/>
      <c r="Q544" s="14"/>
      <c r="R544" s="14"/>
    </row>
    <row r="545" spans="1:18" x14ac:dyDescent="0.25">
      <c r="A545" s="14"/>
      <c r="B545" s="14"/>
      <c r="C545" s="14"/>
      <c r="D545" s="14"/>
      <c r="E545" s="14"/>
      <c r="F545" s="14"/>
      <c r="G545" s="14"/>
      <c r="H545" s="14"/>
      <c r="I545" s="14"/>
      <c r="J545" s="14"/>
      <c r="K545" s="14"/>
      <c r="L545" s="14"/>
      <c r="M545" s="14"/>
      <c r="N545" s="14"/>
      <c r="O545" s="14"/>
      <c r="P545" s="14"/>
      <c r="Q545" s="14"/>
      <c r="R545" s="14"/>
    </row>
    <row r="546" spans="1:18" x14ac:dyDescent="0.25">
      <c r="A546" s="14"/>
      <c r="B546" s="14"/>
      <c r="C546" s="14"/>
      <c r="D546" s="14"/>
      <c r="E546" s="14"/>
      <c r="F546" s="14"/>
      <c r="G546" s="14"/>
      <c r="H546" s="14"/>
      <c r="I546" s="14"/>
      <c r="J546" s="14"/>
      <c r="K546" s="14"/>
      <c r="L546" s="14"/>
      <c r="M546" s="14"/>
      <c r="N546" s="14"/>
      <c r="O546" s="14"/>
      <c r="P546" s="14"/>
      <c r="Q546" s="14"/>
      <c r="R546" s="14"/>
    </row>
    <row r="547" spans="1:18" x14ac:dyDescent="0.25">
      <c r="A547" s="14"/>
      <c r="B547" s="14"/>
      <c r="C547" s="14"/>
      <c r="D547" s="14"/>
      <c r="E547" s="14"/>
      <c r="F547" s="14"/>
      <c r="G547" s="14"/>
      <c r="H547" s="14"/>
      <c r="I547" s="14"/>
      <c r="J547" s="14"/>
      <c r="K547" s="14"/>
      <c r="L547" s="14"/>
      <c r="M547" s="14"/>
      <c r="N547" s="14"/>
      <c r="O547" s="14"/>
      <c r="P547" s="14"/>
      <c r="Q547" s="14"/>
      <c r="R547" s="14"/>
    </row>
    <row r="548" spans="1:18" x14ac:dyDescent="0.25">
      <c r="A548" s="14"/>
      <c r="B548" s="14"/>
      <c r="C548" s="14"/>
      <c r="D548" s="14"/>
      <c r="E548" s="14"/>
      <c r="F548" s="14"/>
      <c r="G548" s="14"/>
      <c r="H548" s="14"/>
      <c r="I548" s="14"/>
      <c r="J548" s="14"/>
      <c r="K548" s="14"/>
      <c r="L548" s="14"/>
      <c r="M548" s="14"/>
      <c r="N548" s="14"/>
      <c r="O548" s="14"/>
      <c r="P548" s="14"/>
      <c r="Q548" s="14"/>
      <c r="R548" s="14"/>
    </row>
    <row r="549" spans="1:18" x14ac:dyDescent="0.25">
      <c r="A549" s="14"/>
      <c r="B549" s="14"/>
      <c r="C549" s="14"/>
      <c r="D549" s="14"/>
      <c r="E549" s="14"/>
      <c r="F549" s="14"/>
      <c r="G549" s="14"/>
      <c r="H549" s="14"/>
      <c r="I549" s="14"/>
      <c r="J549" s="14"/>
      <c r="K549" s="14"/>
      <c r="L549" s="14"/>
      <c r="M549" s="14"/>
      <c r="N549" s="14"/>
      <c r="O549" s="14"/>
      <c r="P549" s="14"/>
      <c r="Q549" s="14"/>
      <c r="R549" s="14"/>
    </row>
    <row r="550" spans="1:18" x14ac:dyDescent="0.25">
      <c r="A550" s="14"/>
      <c r="B550" s="14"/>
      <c r="C550" s="14"/>
      <c r="D550" s="14"/>
      <c r="E550" s="14"/>
      <c r="F550" s="14"/>
      <c r="G550" s="14"/>
      <c r="H550" s="14"/>
      <c r="I550" s="14"/>
      <c r="J550" s="14"/>
      <c r="K550" s="14"/>
      <c r="L550" s="14"/>
      <c r="M550" s="14"/>
      <c r="N550" s="14"/>
      <c r="O550" s="14"/>
      <c r="P550" s="14"/>
      <c r="Q550" s="14"/>
      <c r="R550" s="14"/>
    </row>
    <row r="551" spans="1:18" x14ac:dyDescent="0.25">
      <c r="A551" s="14"/>
      <c r="B551" s="14"/>
      <c r="C551" s="14"/>
      <c r="D551" s="14"/>
      <c r="E551" s="14"/>
      <c r="F551" s="14"/>
      <c r="G551" s="14"/>
      <c r="H551" s="14"/>
      <c r="I551" s="14"/>
      <c r="J551" s="14"/>
      <c r="K551" s="14"/>
      <c r="L551" s="14"/>
      <c r="M551" s="14"/>
      <c r="N551" s="14"/>
      <c r="O551" s="14"/>
      <c r="P551" s="14"/>
      <c r="Q551" s="14"/>
      <c r="R551" s="14"/>
    </row>
    <row r="552" spans="1:18" x14ac:dyDescent="0.25">
      <c r="A552" s="14"/>
      <c r="B552" s="14"/>
      <c r="C552" s="14"/>
      <c r="D552" s="14"/>
      <c r="E552" s="14"/>
      <c r="F552" s="14"/>
      <c r="G552" s="14"/>
      <c r="H552" s="14"/>
      <c r="I552" s="14"/>
      <c r="J552" s="14"/>
      <c r="K552" s="14"/>
      <c r="L552" s="14"/>
      <c r="M552" s="14"/>
      <c r="N552" s="14"/>
      <c r="O552" s="14"/>
      <c r="P552" s="14"/>
      <c r="Q552" s="14"/>
      <c r="R552" s="14"/>
    </row>
    <row r="553" spans="1:18" x14ac:dyDescent="0.25">
      <c r="A553" s="14"/>
      <c r="B553" s="14"/>
      <c r="C553" s="14"/>
      <c r="D553" s="14"/>
      <c r="E553" s="14"/>
      <c r="F553" s="14"/>
      <c r="G553" s="14"/>
      <c r="H553" s="14"/>
      <c r="I553" s="14"/>
      <c r="J553" s="14"/>
      <c r="K553" s="14"/>
      <c r="L553" s="14"/>
      <c r="M553" s="14"/>
      <c r="N553" s="14"/>
      <c r="O553" s="14"/>
      <c r="P553" s="14"/>
      <c r="Q553" s="14"/>
      <c r="R553" s="14"/>
    </row>
    <row r="554" spans="1:18" x14ac:dyDescent="0.25">
      <c r="A554" s="14"/>
      <c r="B554" s="14"/>
      <c r="C554" s="14"/>
      <c r="D554" s="14"/>
      <c r="E554" s="14"/>
      <c r="F554" s="14"/>
      <c r="G554" s="14"/>
      <c r="H554" s="14"/>
      <c r="I554" s="14"/>
      <c r="J554" s="14"/>
      <c r="K554" s="14"/>
      <c r="L554" s="14"/>
      <c r="M554" s="14"/>
      <c r="N554" s="14"/>
      <c r="O554" s="14"/>
      <c r="P554" s="14"/>
      <c r="Q554" s="14"/>
      <c r="R554" s="14"/>
    </row>
    <row r="555" spans="1:18" x14ac:dyDescent="0.25">
      <c r="A555" s="14"/>
      <c r="B555" s="14"/>
      <c r="C555" s="14"/>
      <c r="D555" s="14"/>
      <c r="E555" s="14"/>
      <c r="F555" s="14"/>
      <c r="G555" s="14"/>
      <c r="H555" s="14"/>
      <c r="I555" s="14"/>
      <c r="J555" s="14"/>
      <c r="K555" s="14"/>
      <c r="L555" s="14"/>
      <c r="M555" s="14"/>
      <c r="N555" s="14"/>
      <c r="O555" s="14"/>
      <c r="P555" s="14"/>
      <c r="Q555" s="14"/>
      <c r="R555" s="14"/>
    </row>
    <row r="556" spans="1:18" x14ac:dyDescent="0.25">
      <c r="A556" s="14"/>
      <c r="B556" s="14"/>
      <c r="C556" s="14"/>
      <c r="D556" s="14"/>
      <c r="E556" s="14"/>
      <c r="F556" s="14"/>
      <c r="G556" s="14"/>
      <c r="H556" s="14"/>
      <c r="I556" s="14"/>
      <c r="J556" s="14"/>
      <c r="K556" s="14"/>
      <c r="L556" s="14"/>
      <c r="M556" s="14"/>
      <c r="N556" s="14"/>
      <c r="O556" s="14"/>
      <c r="P556" s="14"/>
      <c r="Q556" s="14"/>
      <c r="R556" s="14"/>
    </row>
    <row r="557" spans="1:18" x14ac:dyDescent="0.25">
      <c r="A557" s="14"/>
      <c r="B557" s="14"/>
      <c r="C557" s="14"/>
      <c r="D557" s="14"/>
      <c r="E557" s="14"/>
      <c r="F557" s="14"/>
      <c r="G557" s="14"/>
      <c r="H557" s="14"/>
      <c r="I557" s="14"/>
      <c r="J557" s="14"/>
      <c r="K557" s="14"/>
      <c r="L557" s="14"/>
      <c r="M557" s="14"/>
      <c r="N557" s="14"/>
      <c r="O557" s="14"/>
      <c r="P557" s="14"/>
      <c r="Q557" s="14"/>
      <c r="R557" s="14"/>
    </row>
    <row r="558" spans="1:18" x14ac:dyDescent="0.25">
      <c r="A558" s="14"/>
      <c r="B558" s="14"/>
      <c r="C558" s="14"/>
      <c r="D558" s="14"/>
      <c r="E558" s="14"/>
      <c r="F558" s="14"/>
      <c r="G558" s="14"/>
      <c r="H558" s="14"/>
      <c r="I558" s="14"/>
      <c r="J558" s="14"/>
      <c r="K558" s="14"/>
      <c r="L558" s="14"/>
      <c r="M558" s="14"/>
      <c r="N558" s="14"/>
      <c r="O558" s="14"/>
      <c r="P558" s="14"/>
      <c r="Q558" s="14"/>
      <c r="R558" s="14"/>
    </row>
    <row r="559" spans="1:18" x14ac:dyDescent="0.25">
      <c r="A559" s="14"/>
      <c r="B559" s="14"/>
      <c r="C559" s="14"/>
      <c r="D559" s="14"/>
      <c r="E559" s="14"/>
      <c r="F559" s="14"/>
      <c r="G559" s="14"/>
      <c r="H559" s="14"/>
      <c r="I559" s="14"/>
      <c r="J559" s="14"/>
      <c r="K559" s="14"/>
      <c r="L559" s="14"/>
      <c r="M559" s="14"/>
      <c r="N559" s="14"/>
      <c r="O559" s="14"/>
      <c r="P559" s="14"/>
      <c r="Q559" s="14"/>
      <c r="R559" s="14"/>
    </row>
    <row r="560" spans="1:18" x14ac:dyDescent="0.25">
      <c r="A560" s="14"/>
      <c r="B560" s="14"/>
      <c r="C560" s="14"/>
      <c r="D560" s="14"/>
      <c r="E560" s="14"/>
      <c r="F560" s="14"/>
      <c r="G560" s="14"/>
      <c r="H560" s="14"/>
      <c r="I560" s="14"/>
      <c r="J560" s="14"/>
      <c r="K560" s="14"/>
      <c r="L560" s="14"/>
      <c r="M560" s="14"/>
      <c r="N560" s="14"/>
      <c r="O560" s="14"/>
      <c r="P560" s="14"/>
      <c r="Q560" s="14"/>
      <c r="R560" s="14"/>
    </row>
    <row r="561" spans="1:18" x14ac:dyDescent="0.25">
      <c r="A561" s="14"/>
      <c r="B561" s="14"/>
      <c r="C561" s="14"/>
      <c r="D561" s="14"/>
      <c r="E561" s="14"/>
      <c r="F561" s="14"/>
      <c r="G561" s="14"/>
      <c r="H561" s="14"/>
      <c r="I561" s="14"/>
      <c r="J561" s="14"/>
      <c r="K561" s="14"/>
      <c r="L561" s="14"/>
      <c r="M561" s="14"/>
      <c r="N561" s="14"/>
      <c r="O561" s="14"/>
      <c r="P561" s="14"/>
      <c r="Q561" s="14"/>
      <c r="R561" s="14"/>
    </row>
    <row r="562" spans="1:18" x14ac:dyDescent="0.25">
      <c r="A562" s="14"/>
      <c r="B562" s="14"/>
      <c r="C562" s="14"/>
      <c r="D562" s="14"/>
      <c r="E562" s="14"/>
      <c r="F562" s="14"/>
      <c r="G562" s="14"/>
      <c r="H562" s="14"/>
      <c r="I562" s="14"/>
      <c r="J562" s="14"/>
      <c r="K562" s="14"/>
      <c r="L562" s="14"/>
      <c r="M562" s="14"/>
      <c r="N562" s="14"/>
      <c r="O562" s="14"/>
      <c r="P562" s="14"/>
      <c r="Q562" s="14"/>
      <c r="R562" s="14"/>
    </row>
    <row r="563" spans="1:18" x14ac:dyDescent="0.25">
      <c r="A563" s="14"/>
      <c r="B563" s="14"/>
      <c r="C563" s="14"/>
      <c r="D563" s="14"/>
      <c r="E563" s="14"/>
      <c r="F563" s="14"/>
      <c r="G563" s="14"/>
      <c r="H563" s="14"/>
      <c r="I563" s="14"/>
      <c r="J563" s="14"/>
      <c r="K563" s="14"/>
      <c r="L563" s="14"/>
      <c r="M563" s="14"/>
      <c r="N563" s="14"/>
      <c r="O563" s="14"/>
      <c r="P563" s="14"/>
      <c r="Q563" s="14"/>
      <c r="R563" s="14"/>
    </row>
    <row r="564" spans="1:18" x14ac:dyDescent="0.25">
      <c r="A564" s="14"/>
      <c r="B564" s="14"/>
      <c r="C564" s="14"/>
      <c r="D564" s="14"/>
      <c r="E564" s="14"/>
      <c r="F564" s="14"/>
      <c r="G564" s="14"/>
      <c r="H564" s="14"/>
      <c r="I564" s="14"/>
      <c r="J564" s="14"/>
      <c r="K564" s="14"/>
      <c r="L564" s="14"/>
      <c r="M564" s="14"/>
      <c r="N564" s="14"/>
      <c r="O564" s="14"/>
      <c r="P564" s="14"/>
      <c r="Q564" s="14"/>
      <c r="R564" s="14"/>
    </row>
    <row r="565" spans="1:18" x14ac:dyDescent="0.25">
      <c r="A565" s="14"/>
      <c r="B565" s="14"/>
      <c r="C565" s="14"/>
      <c r="D565" s="14"/>
      <c r="E565" s="14"/>
      <c r="F565" s="14"/>
      <c r="G565" s="14"/>
      <c r="H565" s="14"/>
      <c r="I565" s="14"/>
      <c r="J565" s="14"/>
      <c r="K565" s="14"/>
      <c r="L565" s="14"/>
      <c r="M565" s="14"/>
      <c r="N565" s="14"/>
      <c r="O565" s="14"/>
      <c r="P565" s="14"/>
      <c r="Q565" s="14"/>
      <c r="R565" s="14"/>
    </row>
    <row r="566" spans="1:18" x14ac:dyDescent="0.25">
      <c r="A566" s="14"/>
      <c r="B566" s="14"/>
      <c r="C566" s="14"/>
      <c r="D566" s="14"/>
      <c r="E566" s="14"/>
      <c r="F566" s="14"/>
      <c r="G566" s="14"/>
      <c r="H566" s="14"/>
      <c r="I566" s="14"/>
      <c r="J566" s="14"/>
      <c r="K566" s="14"/>
      <c r="L566" s="14"/>
      <c r="M566" s="14"/>
      <c r="N566" s="14"/>
      <c r="O566" s="14"/>
      <c r="P566" s="14"/>
      <c r="Q566" s="14"/>
      <c r="R566" s="14"/>
    </row>
    <row r="567" spans="1:18" x14ac:dyDescent="0.25">
      <c r="A567" s="14"/>
      <c r="B567" s="14"/>
      <c r="C567" s="14"/>
      <c r="D567" s="14"/>
      <c r="E567" s="14"/>
      <c r="F567" s="14"/>
      <c r="G567" s="14"/>
      <c r="H567" s="14"/>
      <c r="I567" s="14"/>
      <c r="J567" s="14"/>
      <c r="K567" s="14"/>
      <c r="L567" s="14"/>
      <c r="M567" s="14"/>
      <c r="N567" s="14"/>
      <c r="O567" s="14"/>
      <c r="P567" s="14"/>
      <c r="Q567" s="14"/>
      <c r="R567" s="14"/>
    </row>
    <row r="568" spans="1:18" x14ac:dyDescent="0.25">
      <c r="A568" s="14"/>
      <c r="B568" s="14"/>
      <c r="C568" s="14"/>
      <c r="D568" s="14"/>
      <c r="E568" s="14"/>
      <c r="F568" s="14"/>
      <c r="G568" s="14"/>
      <c r="H568" s="14"/>
      <c r="I568" s="14"/>
      <c r="J568" s="14"/>
      <c r="K568" s="14"/>
      <c r="L568" s="14"/>
      <c r="M568" s="14"/>
      <c r="N568" s="14"/>
      <c r="O568" s="14"/>
      <c r="P568" s="14"/>
      <c r="Q568" s="14"/>
      <c r="R568" s="14"/>
    </row>
    <row r="569" spans="1:18" x14ac:dyDescent="0.25">
      <c r="A569" s="14"/>
      <c r="B569" s="14"/>
      <c r="C569" s="14"/>
      <c r="D569" s="14"/>
      <c r="E569" s="14"/>
      <c r="F569" s="14"/>
      <c r="G569" s="14"/>
      <c r="H569" s="14"/>
      <c r="I569" s="14"/>
      <c r="J569" s="14"/>
      <c r="K569" s="14"/>
      <c r="L569" s="14"/>
      <c r="M569" s="14"/>
      <c r="N569" s="14"/>
      <c r="O569" s="14"/>
      <c r="P569" s="14"/>
      <c r="Q569" s="14"/>
      <c r="R569" s="14"/>
    </row>
    <row r="570" spans="1:18" x14ac:dyDescent="0.25">
      <c r="A570" s="14"/>
      <c r="B570" s="14"/>
      <c r="C570" s="14"/>
      <c r="D570" s="14"/>
      <c r="E570" s="14"/>
      <c r="F570" s="14"/>
      <c r="G570" s="14"/>
      <c r="H570" s="14"/>
      <c r="I570" s="14"/>
      <c r="J570" s="14"/>
      <c r="K570" s="14"/>
      <c r="L570" s="14"/>
      <c r="M570" s="14"/>
      <c r="N570" s="14"/>
      <c r="O570" s="14"/>
      <c r="P570" s="14"/>
      <c r="Q570" s="14"/>
      <c r="R570" s="14"/>
    </row>
    <row r="571" spans="1:18" x14ac:dyDescent="0.25">
      <c r="A571" s="14"/>
      <c r="B571" s="14"/>
      <c r="C571" s="14"/>
      <c r="D571" s="14"/>
      <c r="E571" s="14"/>
      <c r="F571" s="14"/>
      <c r="G571" s="14"/>
      <c r="H571" s="14"/>
      <c r="I571" s="14"/>
      <c r="J571" s="14"/>
      <c r="K571" s="14"/>
      <c r="L571" s="14"/>
      <c r="M571" s="14"/>
      <c r="N571" s="14"/>
      <c r="O571" s="14"/>
      <c r="P571" s="14"/>
      <c r="Q571" s="14"/>
      <c r="R571" s="14"/>
    </row>
    <row r="572" spans="1:18" x14ac:dyDescent="0.25">
      <c r="A572" s="14"/>
      <c r="B572" s="14"/>
      <c r="C572" s="14"/>
      <c r="D572" s="14"/>
      <c r="E572" s="14"/>
      <c r="F572" s="14"/>
      <c r="G572" s="14"/>
      <c r="H572" s="14"/>
      <c r="I572" s="14"/>
      <c r="J572" s="14"/>
      <c r="K572" s="14"/>
      <c r="L572" s="14"/>
      <c r="M572" s="14"/>
      <c r="N572" s="14"/>
      <c r="O572" s="14"/>
      <c r="P572" s="14"/>
      <c r="Q572" s="14"/>
      <c r="R572" s="14"/>
    </row>
    <row r="573" spans="1:18" x14ac:dyDescent="0.25">
      <c r="A573" s="14"/>
      <c r="B573" s="14"/>
      <c r="C573" s="14"/>
      <c r="D573" s="14"/>
      <c r="E573" s="14"/>
      <c r="F573" s="14"/>
      <c r="G573" s="14"/>
      <c r="H573" s="14"/>
      <c r="I573" s="14"/>
      <c r="J573" s="14"/>
      <c r="K573" s="14"/>
      <c r="L573" s="14"/>
      <c r="M573" s="14"/>
      <c r="N573" s="14"/>
      <c r="O573" s="14"/>
      <c r="P573" s="14"/>
      <c r="Q573" s="14"/>
      <c r="R573" s="14"/>
    </row>
    <row r="574" spans="1:18" x14ac:dyDescent="0.25">
      <c r="A574" s="14"/>
      <c r="B574" s="14"/>
      <c r="C574" s="14"/>
      <c r="D574" s="14"/>
      <c r="E574" s="14"/>
      <c r="F574" s="14"/>
      <c r="G574" s="14"/>
      <c r="H574" s="14"/>
      <c r="I574" s="14"/>
      <c r="J574" s="14"/>
      <c r="K574" s="14"/>
      <c r="L574" s="14"/>
      <c r="M574" s="14"/>
      <c r="N574" s="14"/>
      <c r="O574" s="14"/>
      <c r="P574" s="14"/>
      <c r="Q574" s="14"/>
      <c r="R574" s="14"/>
    </row>
    <row r="575" spans="1:18" x14ac:dyDescent="0.25">
      <c r="A575" s="14"/>
      <c r="B575" s="14"/>
      <c r="C575" s="14"/>
      <c r="D575" s="14"/>
      <c r="E575" s="14"/>
      <c r="F575" s="14"/>
      <c r="G575" s="14"/>
      <c r="H575" s="14"/>
      <c r="I575" s="14"/>
      <c r="J575" s="14"/>
      <c r="K575" s="14"/>
      <c r="L575" s="14"/>
      <c r="M575" s="14"/>
      <c r="N575" s="14"/>
      <c r="O575" s="14"/>
      <c r="P575" s="14"/>
      <c r="Q575" s="14"/>
      <c r="R575" s="14"/>
    </row>
    <row r="576" spans="1:18" x14ac:dyDescent="0.25">
      <c r="A576" s="14"/>
      <c r="B576" s="14"/>
      <c r="C576" s="14"/>
      <c r="D576" s="14"/>
      <c r="E576" s="14"/>
      <c r="F576" s="14"/>
      <c r="G576" s="14"/>
      <c r="H576" s="14"/>
      <c r="I576" s="14"/>
      <c r="J576" s="14"/>
      <c r="K576" s="14"/>
      <c r="L576" s="14"/>
      <c r="M576" s="14"/>
      <c r="N576" s="14"/>
      <c r="O576" s="14"/>
      <c r="P576" s="14"/>
      <c r="Q576" s="14"/>
      <c r="R576" s="14"/>
    </row>
    <row r="577" spans="1:18" x14ac:dyDescent="0.25">
      <c r="A577" s="14"/>
      <c r="B577" s="14"/>
      <c r="C577" s="14"/>
      <c r="D577" s="14"/>
      <c r="E577" s="14"/>
      <c r="F577" s="14"/>
      <c r="G577" s="14"/>
      <c r="H577" s="14"/>
      <c r="I577" s="14"/>
      <c r="J577" s="14"/>
      <c r="K577" s="14"/>
      <c r="L577" s="14"/>
      <c r="M577" s="14"/>
      <c r="N577" s="14"/>
      <c r="O577" s="14"/>
      <c r="P577" s="14"/>
      <c r="Q577" s="14"/>
      <c r="R577" s="14"/>
    </row>
    <row r="578" spans="1:18" x14ac:dyDescent="0.25">
      <c r="A578" s="14"/>
      <c r="B578" s="14"/>
      <c r="C578" s="14"/>
      <c r="D578" s="14"/>
      <c r="E578" s="14"/>
      <c r="F578" s="14"/>
      <c r="G578" s="14"/>
      <c r="H578" s="14"/>
      <c r="I578" s="14"/>
      <c r="J578" s="14"/>
      <c r="K578" s="14"/>
      <c r="L578" s="14"/>
      <c r="M578" s="14"/>
      <c r="N578" s="14"/>
      <c r="O578" s="14"/>
      <c r="P578" s="14"/>
      <c r="Q578" s="14"/>
      <c r="R578" s="14"/>
    </row>
    <row r="579" spans="1:18" x14ac:dyDescent="0.25">
      <c r="A579" s="14"/>
      <c r="B579" s="14"/>
      <c r="C579" s="14"/>
      <c r="D579" s="14"/>
      <c r="E579" s="14"/>
      <c r="F579" s="14"/>
      <c r="G579" s="14"/>
      <c r="H579" s="14"/>
      <c r="I579" s="14"/>
      <c r="J579" s="14"/>
      <c r="K579" s="14"/>
      <c r="L579" s="14"/>
      <c r="M579" s="14"/>
      <c r="N579" s="14"/>
      <c r="O579" s="14"/>
      <c r="P579" s="14"/>
      <c r="Q579" s="14"/>
      <c r="R579" s="14"/>
    </row>
    <row r="580" spans="1:18" x14ac:dyDescent="0.25">
      <c r="A580" s="14"/>
      <c r="B580" s="14"/>
      <c r="C580" s="14"/>
      <c r="D580" s="14"/>
      <c r="E580" s="14"/>
      <c r="F580" s="14"/>
      <c r="G580" s="14"/>
      <c r="H580" s="14"/>
      <c r="I580" s="14"/>
      <c r="J580" s="14"/>
      <c r="K580" s="14"/>
      <c r="L580" s="14"/>
      <c r="M580" s="14"/>
      <c r="N580" s="14"/>
      <c r="O580" s="14"/>
      <c r="P580" s="14"/>
      <c r="Q580" s="14"/>
      <c r="R580" s="14"/>
    </row>
    <row r="581" spans="1:18" x14ac:dyDescent="0.25">
      <c r="A581" s="14"/>
      <c r="B581" s="14"/>
      <c r="C581" s="14"/>
      <c r="D581" s="14"/>
      <c r="E581" s="14"/>
      <c r="F581" s="14"/>
      <c r="G581" s="14"/>
      <c r="H581" s="14"/>
      <c r="I581" s="14"/>
      <c r="J581" s="14"/>
      <c r="K581" s="14"/>
      <c r="L581" s="14"/>
      <c r="M581" s="14"/>
      <c r="N581" s="14"/>
      <c r="O581" s="14"/>
      <c r="P581" s="14"/>
      <c r="Q581" s="14"/>
      <c r="R581" s="14"/>
    </row>
    <row r="582" spans="1:18" x14ac:dyDescent="0.25">
      <c r="A582" s="14"/>
      <c r="B582" s="14"/>
      <c r="C582" s="14"/>
      <c r="D582" s="14"/>
      <c r="E582" s="14"/>
      <c r="F582" s="14"/>
      <c r="G582" s="14"/>
      <c r="H582" s="14"/>
      <c r="I582" s="14"/>
      <c r="J582" s="14"/>
      <c r="K582" s="14"/>
      <c r="L582" s="14"/>
      <c r="M582" s="14"/>
      <c r="N582" s="14"/>
      <c r="O582" s="14"/>
      <c r="P582" s="14"/>
      <c r="Q582" s="14"/>
      <c r="R582" s="14"/>
    </row>
    <row r="583" spans="1:18" x14ac:dyDescent="0.25">
      <c r="A583" s="14"/>
      <c r="B583" s="14"/>
      <c r="C583" s="14"/>
      <c r="D583" s="14"/>
      <c r="E583" s="14"/>
      <c r="F583" s="14"/>
      <c r="G583" s="14"/>
      <c r="H583" s="14"/>
      <c r="I583" s="14"/>
      <c r="J583" s="14"/>
      <c r="K583" s="14"/>
      <c r="L583" s="14"/>
      <c r="M583" s="14"/>
      <c r="N583" s="14"/>
      <c r="O583" s="14"/>
      <c r="P583" s="14"/>
      <c r="Q583" s="14"/>
      <c r="R583" s="14"/>
    </row>
    <row r="584" spans="1:18" x14ac:dyDescent="0.25">
      <c r="A584" s="14"/>
      <c r="B584" s="14"/>
      <c r="C584" s="14"/>
      <c r="D584" s="14"/>
      <c r="E584" s="14"/>
      <c r="F584" s="14"/>
      <c r="G584" s="14"/>
      <c r="H584" s="14"/>
      <c r="I584" s="14"/>
      <c r="J584" s="14"/>
      <c r="K584" s="14"/>
      <c r="L584" s="14"/>
      <c r="M584" s="14"/>
      <c r="N584" s="14"/>
      <c r="O584" s="14"/>
      <c r="P584" s="14"/>
      <c r="Q584" s="14"/>
      <c r="R584" s="14"/>
    </row>
    <row r="585" spans="1:18" x14ac:dyDescent="0.25">
      <c r="A585" s="14"/>
      <c r="B585" s="14"/>
      <c r="C585" s="14"/>
      <c r="D585" s="14"/>
      <c r="E585" s="14"/>
      <c r="F585" s="14"/>
      <c r="G585" s="14"/>
      <c r="H585" s="14"/>
      <c r="I585" s="14"/>
      <c r="J585" s="14"/>
      <c r="K585" s="14"/>
      <c r="L585" s="14"/>
      <c r="M585" s="14"/>
      <c r="N585" s="14"/>
      <c r="O585" s="14"/>
      <c r="P585" s="14"/>
      <c r="Q585" s="14"/>
      <c r="R585" s="14"/>
    </row>
    <row r="586" spans="1:18" x14ac:dyDescent="0.25">
      <c r="A586" s="14"/>
      <c r="B586" s="14"/>
      <c r="C586" s="14"/>
      <c r="D586" s="14"/>
      <c r="E586" s="14"/>
      <c r="F586" s="14"/>
      <c r="G586" s="14"/>
      <c r="H586" s="14"/>
      <c r="I586" s="14"/>
      <c r="J586" s="14"/>
      <c r="K586" s="14"/>
      <c r="L586" s="14"/>
      <c r="M586" s="14"/>
      <c r="N586" s="14"/>
      <c r="O586" s="14"/>
      <c r="P586" s="14"/>
      <c r="Q586" s="14"/>
      <c r="R586" s="14"/>
    </row>
    <row r="587" spans="1:18" x14ac:dyDescent="0.25">
      <c r="A587" s="14"/>
      <c r="B587" s="14"/>
      <c r="C587" s="14"/>
      <c r="D587" s="14"/>
      <c r="E587" s="14"/>
      <c r="F587" s="14"/>
      <c r="G587" s="14"/>
      <c r="H587" s="14"/>
      <c r="I587" s="14"/>
      <c r="J587" s="14"/>
      <c r="K587" s="14"/>
      <c r="L587" s="14"/>
      <c r="M587" s="14"/>
      <c r="N587" s="14"/>
      <c r="O587" s="14"/>
      <c r="P587" s="14"/>
      <c r="Q587" s="14"/>
      <c r="R587" s="14"/>
    </row>
    <row r="588" spans="1:18" x14ac:dyDescent="0.25">
      <c r="A588" s="14"/>
      <c r="B588" s="14"/>
      <c r="C588" s="14"/>
      <c r="D588" s="14"/>
      <c r="E588" s="14"/>
      <c r="F588" s="14"/>
      <c r="G588" s="14"/>
      <c r="H588" s="14"/>
      <c r="I588" s="14"/>
      <c r="J588" s="14"/>
      <c r="K588" s="14"/>
      <c r="L588" s="14"/>
      <c r="M588" s="14"/>
      <c r="N588" s="14"/>
      <c r="O588" s="14"/>
      <c r="P588" s="14"/>
      <c r="Q588" s="14"/>
      <c r="R588" s="14"/>
    </row>
    <row r="589" spans="1:18" x14ac:dyDescent="0.25">
      <c r="A589" s="14"/>
      <c r="B589" s="14"/>
      <c r="C589" s="14"/>
      <c r="D589" s="14"/>
      <c r="E589" s="14"/>
      <c r="F589" s="14"/>
      <c r="G589" s="14"/>
      <c r="H589" s="14"/>
      <c r="I589" s="14"/>
      <c r="J589" s="14"/>
      <c r="K589" s="14"/>
      <c r="L589" s="14"/>
      <c r="M589" s="14"/>
      <c r="N589" s="14"/>
      <c r="O589" s="14"/>
      <c r="P589" s="14"/>
      <c r="Q589" s="14"/>
      <c r="R589" s="14"/>
    </row>
    <row r="590" spans="1:18" x14ac:dyDescent="0.25">
      <c r="A590" s="14"/>
      <c r="B590" s="14"/>
      <c r="C590" s="14"/>
      <c r="D590" s="14"/>
      <c r="E590" s="14"/>
      <c r="F590" s="14"/>
      <c r="G590" s="14"/>
      <c r="H590" s="14"/>
      <c r="I590" s="14"/>
      <c r="J590" s="14"/>
      <c r="K590" s="14"/>
      <c r="L590" s="14"/>
      <c r="M590" s="14"/>
      <c r="N590" s="14"/>
      <c r="O590" s="14"/>
      <c r="P590" s="14"/>
      <c r="Q590" s="14"/>
      <c r="R590" s="14"/>
    </row>
    <row r="591" spans="1:18" x14ac:dyDescent="0.25">
      <c r="A591" s="14"/>
      <c r="B591" s="14"/>
      <c r="C591" s="14"/>
      <c r="D591" s="14"/>
      <c r="E591" s="14"/>
      <c r="F591" s="14"/>
      <c r="G591" s="14"/>
      <c r="H591" s="14"/>
      <c r="I591" s="14"/>
      <c r="J591" s="14"/>
      <c r="K591" s="14"/>
      <c r="L591" s="14"/>
      <c r="M591" s="14"/>
      <c r="N591" s="14"/>
      <c r="O591" s="14"/>
      <c r="P591" s="14"/>
      <c r="Q591" s="14"/>
      <c r="R591" s="14"/>
    </row>
    <row r="592" spans="1:18" x14ac:dyDescent="0.25">
      <c r="A592" s="14"/>
      <c r="B592" s="14"/>
      <c r="C592" s="14"/>
      <c r="D592" s="14"/>
      <c r="E592" s="14"/>
      <c r="F592" s="14"/>
      <c r="G592" s="14"/>
      <c r="H592" s="14"/>
      <c r="I592" s="14"/>
      <c r="J592" s="14"/>
      <c r="K592" s="14"/>
      <c r="L592" s="14"/>
      <c r="M592" s="14"/>
      <c r="N592" s="14"/>
      <c r="O592" s="14"/>
      <c r="P592" s="14"/>
      <c r="Q592" s="14"/>
      <c r="R592" s="14"/>
    </row>
    <row r="593" spans="1:18" x14ac:dyDescent="0.25">
      <c r="A593" s="14"/>
      <c r="B593" s="14"/>
      <c r="C593" s="14"/>
      <c r="D593" s="14"/>
      <c r="E593" s="14"/>
      <c r="F593" s="14"/>
      <c r="G593" s="14"/>
      <c r="H593" s="14"/>
      <c r="I593" s="14"/>
      <c r="J593" s="14"/>
      <c r="K593" s="14"/>
      <c r="L593" s="14"/>
      <c r="M593" s="14"/>
      <c r="N593" s="14"/>
      <c r="O593" s="14"/>
      <c r="P593" s="14"/>
      <c r="Q593" s="14"/>
      <c r="R593" s="14"/>
    </row>
    <row r="594" spans="1:18" x14ac:dyDescent="0.25">
      <c r="A594" s="14"/>
      <c r="B594" s="14"/>
      <c r="C594" s="14"/>
      <c r="D594" s="14"/>
      <c r="E594" s="14"/>
      <c r="F594" s="14"/>
      <c r="G594" s="14"/>
      <c r="H594" s="14"/>
      <c r="I594" s="14"/>
      <c r="J594" s="14"/>
      <c r="K594" s="14"/>
      <c r="L594" s="14"/>
      <c r="M594" s="14"/>
      <c r="N594" s="14"/>
      <c r="O594" s="14"/>
      <c r="P594" s="14"/>
      <c r="Q594" s="14"/>
      <c r="R594" s="14"/>
    </row>
    <row r="595" spans="1:18" x14ac:dyDescent="0.25">
      <c r="A595" s="14"/>
      <c r="B595" s="14"/>
      <c r="C595" s="14"/>
      <c r="D595" s="14"/>
      <c r="E595" s="14"/>
      <c r="F595" s="14"/>
      <c r="G595" s="14"/>
      <c r="H595" s="14"/>
      <c r="I595" s="14"/>
      <c r="J595" s="14"/>
      <c r="K595" s="14"/>
      <c r="L595" s="14"/>
      <c r="M595" s="14"/>
      <c r="N595" s="14"/>
      <c r="O595" s="14"/>
      <c r="P595" s="14"/>
      <c r="Q595" s="14"/>
      <c r="R595" s="14"/>
    </row>
    <row r="596" spans="1:18" x14ac:dyDescent="0.25">
      <c r="A596" s="14"/>
      <c r="B596" s="14"/>
      <c r="C596" s="14"/>
      <c r="D596" s="14"/>
      <c r="E596" s="14"/>
      <c r="F596" s="14"/>
      <c r="G596" s="14"/>
      <c r="H596" s="14"/>
      <c r="I596" s="14"/>
      <c r="J596" s="14"/>
      <c r="K596" s="14"/>
      <c r="L596" s="14"/>
      <c r="M596" s="14"/>
      <c r="N596" s="14"/>
      <c r="O596" s="14"/>
      <c r="P596" s="14"/>
      <c r="Q596" s="14"/>
      <c r="R596" s="14"/>
    </row>
    <row r="597" spans="1:18" x14ac:dyDescent="0.25">
      <c r="A597" s="14"/>
      <c r="B597" s="14"/>
      <c r="C597" s="14"/>
      <c r="D597" s="14"/>
      <c r="E597" s="14"/>
      <c r="F597" s="14"/>
      <c r="G597" s="14"/>
      <c r="H597" s="14"/>
      <c r="I597" s="14"/>
      <c r="J597" s="14"/>
      <c r="K597" s="14"/>
      <c r="L597" s="14"/>
      <c r="M597" s="14"/>
      <c r="N597" s="14"/>
      <c r="O597" s="14"/>
      <c r="P597" s="14"/>
      <c r="Q597" s="14"/>
      <c r="R597" s="14"/>
    </row>
    <row r="598" spans="1:18" x14ac:dyDescent="0.25">
      <c r="A598" s="14"/>
      <c r="B598" s="14"/>
      <c r="C598" s="14"/>
      <c r="D598" s="14"/>
      <c r="E598" s="14"/>
      <c r="F598" s="14"/>
      <c r="G598" s="14"/>
      <c r="H598" s="14"/>
      <c r="I598" s="14"/>
      <c r="J598" s="14"/>
      <c r="K598" s="14"/>
      <c r="L598" s="14"/>
      <c r="M598" s="14"/>
      <c r="N598" s="14"/>
      <c r="O598" s="14"/>
      <c r="P598" s="14"/>
      <c r="Q598" s="14"/>
      <c r="R598" s="14"/>
    </row>
    <row r="599" spans="1:18" x14ac:dyDescent="0.25">
      <c r="A599" s="14"/>
      <c r="B599" s="14"/>
      <c r="C599" s="14"/>
      <c r="D599" s="14"/>
      <c r="E599" s="14"/>
      <c r="F599" s="14"/>
      <c r="G599" s="14"/>
      <c r="H599" s="14"/>
      <c r="I599" s="14"/>
      <c r="J599" s="14"/>
      <c r="K599" s="14"/>
      <c r="L599" s="14"/>
      <c r="M599" s="14"/>
      <c r="N599" s="14"/>
      <c r="O599" s="14"/>
      <c r="P599" s="14"/>
      <c r="Q599" s="14"/>
      <c r="R599" s="14"/>
    </row>
    <row r="600" spans="1:18" x14ac:dyDescent="0.25">
      <c r="A600" s="14"/>
      <c r="B600" s="14"/>
      <c r="C600" s="14"/>
      <c r="D600" s="14"/>
      <c r="E600" s="14"/>
      <c r="F600" s="14"/>
      <c r="G600" s="14"/>
      <c r="H600" s="14"/>
      <c r="I600" s="14"/>
      <c r="J600" s="14"/>
      <c r="K600" s="14"/>
      <c r="L600" s="14"/>
      <c r="M600" s="14"/>
      <c r="N600" s="14"/>
      <c r="O600" s="14"/>
      <c r="P600" s="14"/>
      <c r="Q600" s="14"/>
      <c r="R600" s="14"/>
    </row>
    <row r="601" spans="1:18" x14ac:dyDescent="0.25">
      <c r="A601" s="14"/>
      <c r="B601" s="14"/>
      <c r="C601" s="14"/>
      <c r="D601" s="14"/>
      <c r="E601" s="14"/>
      <c r="F601" s="14"/>
      <c r="G601" s="14"/>
      <c r="H601" s="14"/>
      <c r="I601" s="14"/>
      <c r="J601" s="14"/>
      <c r="K601" s="14"/>
      <c r="L601" s="14"/>
      <c r="M601" s="14"/>
      <c r="N601" s="14"/>
      <c r="O601" s="14"/>
      <c r="P601" s="14"/>
      <c r="Q601" s="14"/>
      <c r="R601" s="14"/>
    </row>
    <row r="602" spans="1:18" x14ac:dyDescent="0.25">
      <c r="A602" s="14"/>
      <c r="B602" s="14"/>
      <c r="C602" s="14"/>
      <c r="D602" s="14"/>
      <c r="E602" s="14"/>
      <c r="F602" s="14"/>
      <c r="G602" s="14"/>
      <c r="H602" s="14"/>
      <c r="I602" s="14"/>
      <c r="J602" s="14"/>
      <c r="K602" s="14"/>
      <c r="L602" s="14"/>
      <c r="M602" s="14"/>
      <c r="N602" s="14"/>
      <c r="O602" s="14"/>
      <c r="P602" s="14"/>
      <c r="Q602" s="14"/>
      <c r="R602" s="14"/>
    </row>
    <row r="603" spans="1:18" x14ac:dyDescent="0.25">
      <c r="A603" s="14"/>
      <c r="B603" s="14"/>
      <c r="C603" s="14"/>
      <c r="D603" s="14"/>
      <c r="E603" s="14"/>
      <c r="F603" s="14"/>
      <c r="G603" s="14"/>
      <c r="H603" s="14"/>
      <c r="I603" s="14"/>
      <c r="J603" s="14"/>
      <c r="K603" s="14"/>
      <c r="L603" s="14"/>
      <c r="M603" s="14"/>
      <c r="N603" s="14"/>
      <c r="O603" s="14"/>
      <c r="P603" s="14"/>
      <c r="Q603" s="14"/>
      <c r="R603" s="14"/>
    </row>
    <row r="604" spans="1:18" x14ac:dyDescent="0.25">
      <c r="A604" s="14"/>
      <c r="B604" s="14"/>
      <c r="C604" s="14"/>
      <c r="D604" s="14"/>
      <c r="E604" s="14"/>
      <c r="F604" s="14"/>
      <c r="G604" s="14"/>
      <c r="H604" s="14"/>
      <c r="I604" s="14"/>
      <c r="J604" s="14"/>
      <c r="K604" s="14"/>
      <c r="L604" s="14"/>
      <c r="M604" s="14"/>
      <c r="N604" s="14"/>
      <c r="O604" s="14"/>
      <c r="P604" s="14"/>
      <c r="Q604" s="14"/>
      <c r="R604" s="14"/>
    </row>
    <row r="605" spans="1:18" x14ac:dyDescent="0.25">
      <c r="A605" s="14"/>
      <c r="B605" s="14"/>
      <c r="C605" s="14"/>
      <c r="D605" s="14"/>
      <c r="E605" s="14"/>
      <c r="F605" s="14"/>
      <c r="G605" s="14"/>
      <c r="H605" s="14"/>
      <c r="I605" s="14"/>
      <c r="J605" s="14"/>
      <c r="K605" s="14"/>
      <c r="L605" s="14"/>
      <c r="M605" s="14"/>
      <c r="N605" s="14"/>
      <c r="O605" s="14"/>
      <c r="P605" s="14"/>
      <c r="Q605" s="14"/>
      <c r="R605" s="14"/>
    </row>
    <row r="606" spans="1:18" x14ac:dyDescent="0.25">
      <c r="A606" s="14"/>
      <c r="B606" s="14"/>
      <c r="C606" s="14"/>
      <c r="D606" s="14"/>
      <c r="E606" s="14"/>
      <c r="F606" s="14"/>
      <c r="G606" s="14"/>
      <c r="H606" s="14"/>
      <c r="I606" s="14"/>
      <c r="J606" s="14"/>
      <c r="K606" s="14"/>
      <c r="L606" s="14"/>
      <c r="M606" s="14"/>
      <c r="N606" s="14"/>
      <c r="O606" s="14"/>
      <c r="P606" s="14"/>
      <c r="Q606" s="14"/>
      <c r="R606" s="14"/>
    </row>
    <row r="607" spans="1:18" x14ac:dyDescent="0.25">
      <c r="A607" s="14"/>
      <c r="B607" s="14"/>
      <c r="C607" s="14"/>
      <c r="D607" s="14"/>
      <c r="E607" s="14"/>
      <c r="F607" s="14"/>
      <c r="G607" s="14"/>
      <c r="H607" s="14"/>
      <c r="I607" s="14"/>
      <c r="J607" s="14"/>
      <c r="K607" s="14"/>
      <c r="L607" s="14"/>
      <c r="M607" s="14"/>
      <c r="N607" s="14"/>
      <c r="O607" s="14"/>
      <c r="P607" s="14"/>
      <c r="Q607" s="14"/>
      <c r="R607" s="14"/>
    </row>
    <row r="608" spans="1:18" x14ac:dyDescent="0.25">
      <c r="A608" s="14"/>
      <c r="B608" s="14"/>
      <c r="C608" s="14"/>
      <c r="D608" s="14"/>
      <c r="E608" s="14"/>
      <c r="F608" s="14"/>
      <c r="G608" s="14"/>
      <c r="H608" s="14"/>
      <c r="I608" s="14"/>
      <c r="J608" s="14"/>
      <c r="K608" s="14"/>
      <c r="L608" s="14"/>
      <c r="M608" s="14"/>
      <c r="N608" s="14"/>
      <c r="O608" s="14"/>
      <c r="P608" s="14"/>
      <c r="Q608" s="14"/>
      <c r="R608" s="14"/>
    </row>
    <row r="609" spans="1:18" x14ac:dyDescent="0.25">
      <c r="A609" s="14"/>
      <c r="B609" s="14"/>
      <c r="C609" s="14"/>
      <c r="D609" s="14"/>
      <c r="E609" s="14"/>
      <c r="F609" s="14"/>
      <c r="G609" s="14"/>
      <c r="H609" s="14"/>
      <c r="I609" s="14"/>
      <c r="J609" s="14"/>
      <c r="K609" s="14"/>
      <c r="L609" s="14"/>
      <c r="M609" s="14"/>
      <c r="N609" s="14"/>
      <c r="O609" s="14"/>
      <c r="P609" s="14"/>
      <c r="Q609" s="14"/>
      <c r="R609" s="14"/>
    </row>
    <row r="610" spans="1:18" x14ac:dyDescent="0.25">
      <c r="A610" s="14"/>
      <c r="B610" s="14"/>
      <c r="C610" s="14"/>
      <c r="D610" s="14"/>
      <c r="E610" s="14"/>
      <c r="F610" s="14"/>
      <c r="G610" s="14"/>
      <c r="H610" s="14"/>
      <c r="I610" s="14"/>
      <c r="J610" s="14"/>
      <c r="K610" s="14"/>
      <c r="L610" s="14"/>
      <c r="M610" s="14"/>
      <c r="N610" s="14"/>
      <c r="O610" s="14"/>
      <c r="P610" s="14"/>
      <c r="Q610" s="14"/>
      <c r="R610" s="14"/>
    </row>
    <row r="611" spans="1:18" x14ac:dyDescent="0.25">
      <c r="A611" s="14"/>
      <c r="B611" s="14"/>
      <c r="C611" s="14"/>
      <c r="D611" s="14"/>
      <c r="E611" s="14"/>
      <c r="F611" s="14"/>
      <c r="G611" s="14"/>
      <c r="H611" s="14"/>
      <c r="I611" s="14"/>
      <c r="J611" s="14"/>
      <c r="K611" s="14"/>
      <c r="L611" s="14"/>
      <c r="M611" s="14"/>
      <c r="N611" s="14"/>
      <c r="O611" s="14"/>
      <c r="P611" s="14"/>
      <c r="Q611" s="14"/>
      <c r="R611" s="14"/>
    </row>
    <row r="612" spans="1:18" x14ac:dyDescent="0.25">
      <c r="A612" s="14"/>
      <c r="B612" s="14"/>
      <c r="C612" s="14"/>
      <c r="D612" s="14"/>
      <c r="E612" s="14"/>
      <c r="F612" s="14"/>
      <c r="G612" s="14"/>
      <c r="H612" s="14"/>
      <c r="I612" s="14"/>
      <c r="J612" s="14"/>
      <c r="K612" s="14"/>
      <c r="L612" s="14"/>
      <c r="M612" s="14"/>
      <c r="N612" s="14"/>
      <c r="O612" s="14"/>
      <c r="P612" s="14"/>
      <c r="Q612" s="14"/>
      <c r="R612" s="14"/>
    </row>
    <row r="613" spans="1:18" x14ac:dyDescent="0.25">
      <c r="A613" s="14"/>
      <c r="B613" s="14"/>
      <c r="C613" s="14"/>
      <c r="D613" s="14"/>
      <c r="E613" s="14"/>
      <c r="F613" s="14"/>
      <c r="G613" s="14"/>
      <c r="H613" s="14"/>
      <c r="I613" s="14"/>
      <c r="J613" s="14"/>
      <c r="K613" s="14"/>
      <c r="L613" s="14"/>
      <c r="M613" s="14"/>
      <c r="N613" s="14"/>
      <c r="O613" s="14"/>
      <c r="P613" s="14"/>
      <c r="Q613" s="14"/>
      <c r="R613" s="14"/>
    </row>
    <row r="614" spans="1:18" x14ac:dyDescent="0.25">
      <c r="A614" s="14"/>
      <c r="B614" s="14"/>
      <c r="C614" s="14"/>
      <c r="D614" s="14"/>
      <c r="E614" s="14"/>
      <c r="F614" s="14"/>
      <c r="G614" s="14"/>
      <c r="H614" s="14"/>
      <c r="I614" s="14"/>
      <c r="J614" s="14"/>
      <c r="K614" s="14"/>
      <c r="L614" s="14"/>
      <c r="M614" s="14"/>
      <c r="N614" s="14"/>
      <c r="O614" s="14"/>
      <c r="P614" s="14"/>
      <c r="Q614" s="14"/>
      <c r="R614" s="14"/>
    </row>
    <row r="615" spans="1:18" x14ac:dyDescent="0.25">
      <c r="A615" s="14"/>
      <c r="B615" s="14"/>
      <c r="C615" s="14"/>
      <c r="D615" s="14"/>
      <c r="E615" s="14"/>
      <c r="F615" s="14"/>
      <c r="G615" s="14"/>
      <c r="H615" s="14"/>
      <c r="I615" s="14"/>
      <c r="J615" s="14"/>
      <c r="K615" s="14"/>
      <c r="L615" s="14"/>
      <c r="M615" s="14"/>
      <c r="N615" s="14"/>
      <c r="O615" s="14"/>
      <c r="P615" s="14"/>
      <c r="Q615" s="14"/>
      <c r="R615" s="14"/>
    </row>
    <row r="616" spans="1:18" x14ac:dyDescent="0.25">
      <c r="A616" s="14"/>
      <c r="B616" s="14"/>
      <c r="C616" s="14"/>
      <c r="D616" s="14"/>
      <c r="E616" s="14"/>
      <c r="F616" s="14"/>
      <c r="G616" s="14"/>
      <c r="H616" s="14"/>
      <c r="I616" s="14"/>
      <c r="J616" s="14"/>
      <c r="K616" s="14"/>
      <c r="L616" s="14"/>
      <c r="M616" s="14"/>
      <c r="N616" s="14"/>
      <c r="O616" s="14"/>
      <c r="P616" s="14"/>
      <c r="Q616" s="14"/>
      <c r="R616" s="14"/>
    </row>
    <row r="617" spans="1:18" x14ac:dyDescent="0.25">
      <c r="A617" s="14"/>
      <c r="B617" s="14"/>
      <c r="C617" s="14"/>
      <c r="D617" s="14"/>
      <c r="E617" s="14"/>
      <c r="F617" s="14"/>
      <c r="G617" s="14"/>
      <c r="H617" s="14"/>
      <c r="I617" s="14"/>
      <c r="J617" s="14"/>
      <c r="K617" s="14"/>
      <c r="L617" s="14"/>
      <c r="M617" s="14"/>
      <c r="N617" s="14"/>
      <c r="O617" s="14"/>
      <c r="P617" s="14"/>
      <c r="Q617" s="14"/>
      <c r="R617" s="14"/>
    </row>
    <row r="618" spans="1:18" x14ac:dyDescent="0.25">
      <c r="A618" s="14"/>
      <c r="B618" s="14"/>
      <c r="C618" s="14"/>
      <c r="D618" s="14"/>
      <c r="E618" s="14"/>
      <c r="F618" s="14"/>
      <c r="G618" s="14"/>
      <c r="H618" s="14"/>
      <c r="I618" s="14"/>
      <c r="J618" s="14"/>
      <c r="K618" s="14"/>
      <c r="L618" s="14"/>
      <c r="M618" s="14"/>
      <c r="N618" s="14"/>
      <c r="O618" s="14"/>
      <c r="P618" s="14"/>
      <c r="Q618" s="14"/>
      <c r="R618" s="14"/>
    </row>
    <row r="619" spans="1:18" x14ac:dyDescent="0.25">
      <c r="A619" s="14"/>
      <c r="B619" s="14"/>
      <c r="C619" s="14"/>
      <c r="D619" s="14"/>
      <c r="E619" s="14"/>
      <c r="F619" s="14"/>
      <c r="G619" s="14"/>
      <c r="H619" s="14"/>
      <c r="I619" s="14"/>
      <c r="J619" s="14"/>
      <c r="K619" s="14"/>
      <c r="L619" s="14"/>
      <c r="M619" s="14"/>
      <c r="N619" s="14"/>
      <c r="O619" s="14"/>
      <c r="P619" s="14"/>
      <c r="Q619" s="14"/>
      <c r="R619" s="14"/>
    </row>
    <row r="620" spans="1:18" x14ac:dyDescent="0.25">
      <c r="A620" s="14"/>
      <c r="B620" s="14"/>
      <c r="C620" s="14"/>
      <c r="D620" s="14"/>
      <c r="E620" s="14"/>
      <c r="F620" s="14"/>
      <c r="G620" s="14"/>
      <c r="H620" s="14"/>
      <c r="I620" s="14"/>
      <c r="J620" s="14"/>
      <c r="K620" s="14"/>
      <c r="L620" s="14"/>
      <c r="M620" s="14"/>
      <c r="N620" s="14"/>
      <c r="O620" s="14"/>
      <c r="P620" s="14"/>
      <c r="Q620" s="14"/>
      <c r="R620" s="14"/>
    </row>
    <row r="621" spans="1:18" x14ac:dyDescent="0.25">
      <c r="A621" s="14"/>
      <c r="B621" s="14"/>
      <c r="C621" s="14"/>
      <c r="D621" s="14"/>
      <c r="E621" s="14"/>
      <c r="F621" s="14"/>
      <c r="G621" s="14"/>
      <c r="H621" s="14"/>
      <c r="I621" s="14"/>
      <c r="J621" s="14"/>
      <c r="K621" s="14"/>
      <c r="L621" s="14"/>
      <c r="M621" s="14"/>
      <c r="N621" s="14"/>
      <c r="O621" s="14"/>
      <c r="P621" s="14"/>
      <c r="Q621" s="14"/>
      <c r="R621" s="14"/>
    </row>
    <row r="622" spans="1:18" x14ac:dyDescent="0.25">
      <c r="A622" s="14"/>
      <c r="B622" s="14"/>
      <c r="C622" s="14"/>
      <c r="D622" s="14"/>
      <c r="E622" s="14"/>
      <c r="F622" s="14"/>
      <c r="G622" s="14"/>
      <c r="H622" s="14"/>
      <c r="I622" s="14"/>
      <c r="J622" s="14"/>
      <c r="K622" s="14"/>
      <c r="L622" s="14"/>
      <c r="M622" s="14"/>
      <c r="N622" s="14"/>
      <c r="O622" s="14"/>
      <c r="P622" s="14"/>
      <c r="Q622" s="14"/>
      <c r="R622" s="14"/>
    </row>
    <row r="623" spans="1:18" x14ac:dyDescent="0.25">
      <c r="A623" s="14"/>
      <c r="B623" s="14"/>
      <c r="C623" s="14"/>
      <c r="D623" s="14"/>
      <c r="E623" s="14"/>
      <c r="F623" s="14"/>
      <c r="G623" s="14"/>
      <c r="H623" s="14"/>
      <c r="I623" s="14"/>
      <c r="J623" s="14"/>
      <c r="K623" s="14"/>
      <c r="L623" s="14"/>
      <c r="M623" s="14"/>
      <c r="N623" s="14"/>
      <c r="O623" s="14"/>
      <c r="P623" s="14"/>
      <c r="Q623" s="14"/>
      <c r="R623" s="14"/>
    </row>
    <row r="624" spans="1:18" x14ac:dyDescent="0.25">
      <c r="A624" s="14"/>
      <c r="B624" s="14"/>
      <c r="C624" s="14"/>
      <c r="D624" s="14"/>
      <c r="E624" s="14"/>
      <c r="F624" s="14"/>
      <c r="G624" s="14"/>
      <c r="H624" s="14"/>
      <c r="I624" s="14"/>
      <c r="J624" s="14"/>
      <c r="K624" s="14"/>
      <c r="L624" s="14"/>
      <c r="M624" s="14"/>
      <c r="N624" s="14"/>
      <c r="O624" s="14"/>
      <c r="P624" s="14"/>
      <c r="Q624" s="14"/>
      <c r="R624" s="14"/>
    </row>
    <row r="625" spans="1:18" x14ac:dyDescent="0.25">
      <c r="A625" s="14"/>
      <c r="B625" s="14"/>
      <c r="C625" s="14"/>
      <c r="D625" s="14"/>
      <c r="E625" s="14"/>
      <c r="F625" s="14"/>
      <c r="G625" s="14"/>
      <c r="H625" s="14"/>
      <c r="I625" s="14"/>
      <c r="J625" s="14"/>
      <c r="K625" s="14"/>
      <c r="L625" s="14"/>
      <c r="M625" s="14"/>
      <c r="N625" s="14"/>
      <c r="O625" s="14"/>
      <c r="P625" s="14"/>
      <c r="Q625" s="14"/>
      <c r="R625" s="14"/>
    </row>
    <row r="626" spans="1:18" x14ac:dyDescent="0.25">
      <c r="A626" s="14"/>
      <c r="B626" s="14"/>
      <c r="C626" s="14"/>
      <c r="D626" s="14"/>
      <c r="E626" s="14"/>
      <c r="F626" s="14"/>
      <c r="G626" s="14"/>
      <c r="H626" s="14"/>
      <c r="I626" s="14"/>
      <c r="J626" s="14"/>
      <c r="K626" s="14"/>
      <c r="L626" s="14"/>
      <c r="M626" s="14"/>
      <c r="N626" s="14"/>
      <c r="O626" s="14"/>
      <c r="P626" s="14"/>
      <c r="Q626" s="14"/>
      <c r="R626" s="14"/>
    </row>
    <row r="627" spans="1:18" x14ac:dyDescent="0.25">
      <c r="A627" s="14"/>
      <c r="B627" s="14"/>
      <c r="C627" s="14"/>
      <c r="D627" s="14"/>
      <c r="E627" s="14"/>
      <c r="F627" s="14"/>
      <c r="G627" s="14"/>
      <c r="H627" s="14"/>
      <c r="I627" s="14"/>
      <c r="J627" s="14"/>
      <c r="K627" s="14"/>
      <c r="L627" s="14"/>
      <c r="M627" s="14"/>
      <c r="N627" s="14"/>
      <c r="O627" s="14"/>
      <c r="P627" s="14"/>
      <c r="Q627" s="14"/>
      <c r="R627" s="14"/>
    </row>
    <row r="628" spans="1:18" x14ac:dyDescent="0.25">
      <c r="A628" s="14"/>
      <c r="B628" s="14"/>
      <c r="C628" s="14"/>
      <c r="D628" s="14"/>
      <c r="E628" s="14"/>
      <c r="F628" s="14"/>
      <c r="G628" s="14"/>
      <c r="H628" s="14"/>
      <c r="I628" s="14"/>
      <c r="J628" s="14"/>
      <c r="K628" s="14"/>
      <c r="L628" s="14"/>
      <c r="M628" s="14"/>
      <c r="N628" s="14"/>
      <c r="O628" s="14"/>
      <c r="P628" s="14"/>
      <c r="Q628" s="14"/>
      <c r="R628" s="14"/>
    </row>
    <row r="629" spans="1:18" x14ac:dyDescent="0.25">
      <c r="A629" s="14"/>
      <c r="B629" s="14"/>
      <c r="C629" s="14"/>
      <c r="D629" s="14"/>
      <c r="E629" s="14"/>
      <c r="F629" s="14"/>
      <c r="G629" s="14"/>
      <c r="H629" s="14"/>
      <c r="I629" s="14"/>
      <c r="J629" s="14"/>
      <c r="K629" s="14"/>
      <c r="L629" s="14"/>
      <c r="M629" s="14"/>
      <c r="N629" s="14"/>
      <c r="O629" s="14"/>
      <c r="P629" s="14"/>
      <c r="Q629" s="14"/>
      <c r="R629" s="14"/>
    </row>
    <row r="630" spans="1:18" x14ac:dyDescent="0.25">
      <c r="A630" s="14"/>
      <c r="B630" s="14"/>
      <c r="C630" s="14"/>
      <c r="D630" s="14"/>
      <c r="E630" s="14"/>
      <c r="F630" s="14"/>
      <c r="G630" s="14"/>
      <c r="H630" s="14"/>
      <c r="I630" s="14"/>
      <c r="J630" s="14"/>
      <c r="K630" s="14"/>
      <c r="L630" s="14"/>
      <c r="M630" s="14"/>
      <c r="N630" s="14"/>
      <c r="O630" s="14"/>
      <c r="P630" s="14"/>
      <c r="Q630" s="14"/>
      <c r="R630" s="14"/>
    </row>
    <row r="631" spans="1:18" x14ac:dyDescent="0.25">
      <c r="A631" s="14"/>
      <c r="B631" s="14"/>
      <c r="C631" s="14"/>
      <c r="D631" s="14"/>
      <c r="E631" s="14"/>
      <c r="F631" s="14"/>
      <c r="G631" s="14"/>
      <c r="H631" s="14"/>
      <c r="I631" s="14"/>
      <c r="J631" s="14"/>
      <c r="K631" s="14"/>
      <c r="L631" s="14"/>
      <c r="M631" s="14"/>
      <c r="N631" s="14"/>
      <c r="O631" s="14"/>
      <c r="P631" s="14"/>
      <c r="Q631" s="14"/>
      <c r="R631" s="14"/>
    </row>
    <row r="632" spans="1:18" x14ac:dyDescent="0.25">
      <c r="A632" s="14"/>
      <c r="B632" s="14"/>
      <c r="C632" s="14"/>
      <c r="D632" s="14"/>
      <c r="E632" s="14"/>
      <c r="F632" s="14"/>
      <c r="G632" s="14"/>
      <c r="H632" s="14"/>
      <c r="I632" s="14"/>
      <c r="J632" s="14"/>
      <c r="K632" s="14"/>
      <c r="L632" s="14"/>
      <c r="M632" s="14"/>
      <c r="N632" s="14"/>
      <c r="O632" s="14"/>
      <c r="P632" s="14"/>
      <c r="Q632" s="14"/>
      <c r="R632" s="14"/>
    </row>
    <row r="633" spans="1:18" x14ac:dyDescent="0.25">
      <c r="A633" s="14"/>
      <c r="B633" s="14"/>
      <c r="C633" s="14"/>
      <c r="D633" s="14"/>
      <c r="E633" s="14"/>
      <c r="F633" s="14"/>
      <c r="G633" s="14"/>
      <c r="H633" s="14"/>
      <c r="I633" s="14"/>
      <c r="J633" s="14"/>
      <c r="K633" s="14"/>
      <c r="L633" s="14"/>
      <c r="M633" s="14"/>
      <c r="N633" s="14"/>
      <c r="O633" s="14"/>
      <c r="P633" s="14"/>
      <c r="Q633" s="14"/>
      <c r="R633" s="14"/>
    </row>
    <row r="634" spans="1:18" x14ac:dyDescent="0.25">
      <c r="A634" s="14"/>
      <c r="B634" s="14"/>
      <c r="C634" s="14"/>
      <c r="D634" s="14"/>
      <c r="E634" s="14"/>
      <c r="F634" s="14"/>
      <c r="G634" s="14"/>
      <c r="H634" s="14"/>
      <c r="I634" s="14"/>
      <c r="J634" s="14"/>
      <c r="K634" s="14"/>
      <c r="L634" s="14"/>
      <c r="M634" s="14"/>
      <c r="N634" s="14"/>
      <c r="O634" s="14"/>
      <c r="P634" s="14"/>
      <c r="Q634" s="14"/>
      <c r="R634" s="14"/>
    </row>
    <row r="635" spans="1:18" x14ac:dyDescent="0.25">
      <c r="A635" s="14"/>
      <c r="B635" s="14"/>
      <c r="C635" s="14"/>
      <c r="D635" s="14"/>
      <c r="E635" s="14"/>
      <c r="F635" s="14"/>
      <c r="G635" s="14"/>
      <c r="H635" s="14"/>
      <c r="I635" s="14"/>
      <c r="J635" s="14"/>
      <c r="K635" s="14"/>
      <c r="L635" s="14"/>
      <c r="M635" s="14"/>
      <c r="N635" s="14"/>
      <c r="O635" s="14"/>
      <c r="P635" s="14"/>
      <c r="Q635" s="14"/>
      <c r="R635" s="14"/>
    </row>
    <row r="636" spans="1:18" x14ac:dyDescent="0.25">
      <c r="A636" s="14"/>
      <c r="B636" s="14"/>
      <c r="C636" s="14"/>
      <c r="D636" s="14"/>
      <c r="E636" s="14"/>
      <c r="F636" s="14"/>
      <c r="G636" s="14"/>
      <c r="H636" s="14"/>
      <c r="I636" s="14"/>
      <c r="J636" s="14"/>
      <c r="K636" s="14"/>
      <c r="L636" s="14"/>
      <c r="M636" s="14"/>
      <c r="N636" s="14"/>
      <c r="O636" s="14"/>
      <c r="P636" s="14"/>
      <c r="Q636" s="14"/>
      <c r="R636" s="14"/>
    </row>
    <row r="637" spans="1:18" x14ac:dyDescent="0.25">
      <c r="A637" s="14"/>
      <c r="B637" s="14"/>
      <c r="C637" s="14"/>
      <c r="D637" s="14"/>
      <c r="E637" s="14"/>
      <c r="F637" s="14"/>
      <c r="G637" s="14"/>
      <c r="H637" s="14"/>
      <c r="I637" s="14"/>
      <c r="J637" s="14"/>
      <c r="K637" s="14"/>
      <c r="L637" s="14"/>
      <c r="M637" s="14"/>
      <c r="N637" s="14"/>
      <c r="O637" s="14"/>
      <c r="P637" s="14"/>
      <c r="Q637" s="14"/>
      <c r="R637" s="14"/>
    </row>
    <row r="638" spans="1:18" x14ac:dyDescent="0.25">
      <c r="A638" s="14"/>
      <c r="B638" s="14"/>
      <c r="C638" s="14"/>
      <c r="D638" s="14"/>
      <c r="E638" s="14"/>
      <c r="F638" s="14"/>
      <c r="G638" s="14"/>
      <c r="H638" s="14"/>
      <c r="I638" s="14"/>
      <c r="J638" s="14"/>
      <c r="K638" s="14"/>
      <c r="L638" s="14"/>
      <c r="M638" s="14"/>
      <c r="N638" s="14"/>
      <c r="O638" s="14"/>
      <c r="P638" s="14"/>
      <c r="Q638" s="14"/>
      <c r="R638" s="14"/>
    </row>
    <row r="639" spans="1:18" x14ac:dyDescent="0.25">
      <c r="A639" s="14"/>
      <c r="B639" s="14"/>
      <c r="C639" s="14"/>
      <c r="D639" s="14"/>
      <c r="E639" s="14"/>
      <c r="F639" s="14"/>
      <c r="G639" s="14"/>
      <c r="H639" s="14"/>
      <c r="I639" s="14"/>
      <c r="J639" s="14"/>
      <c r="K639" s="14"/>
      <c r="L639" s="14"/>
      <c r="M639" s="14"/>
      <c r="N639" s="14"/>
      <c r="O639" s="14"/>
      <c r="P639" s="14"/>
      <c r="Q639" s="14"/>
      <c r="R639" s="14"/>
    </row>
    <row r="640" spans="1:18" x14ac:dyDescent="0.25">
      <c r="A640" s="14"/>
      <c r="B640" s="14"/>
      <c r="C640" s="14"/>
      <c r="D640" s="14"/>
      <c r="E640" s="14"/>
      <c r="F640" s="14"/>
      <c r="G640" s="14"/>
      <c r="H640" s="14"/>
      <c r="I640" s="14"/>
      <c r="J640" s="14"/>
      <c r="K640" s="14"/>
      <c r="L640" s="14"/>
      <c r="M640" s="14"/>
      <c r="N640" s="14"/>
      <c r="O640" s="14"/>
      <c r="P640" s="14"/>
      <c r="Q640" s="14"/>
      <c r="R640" s="14"/>
    </row>
    <row r="641" spans="1:18" x14ac:dyDescent="0.25">
      <c r="A641" s="14"/>
      <c r="B641" s="14"/>
      <c r="C641" s="14"/>
      <c r="D641" s="14"/>
      <c r="E641" s="14"/>
      <c r="F641" s="14"/>
      <c r="G641" s="14"/>
      <c r="H641" s="14"/>
      <c r="I641" s="14"/>
      <c r="J641" s="14"/>
      <c r="K641" s="14"/>
      <c r="L641" s="14"/>
      <c r="M641" s="14"/>
      <c r="N641" s="14"/>
      <c r="O641" s="14"/>
      <c r="P641" s="14"/>
      <c r="Q641" s="14"/>
      <c r="R641" s="14"/>
    </row>
    <row r="642" spans="1:18" x14ac:dyDescent="0.25">
      <c r="A642" s="14"/>
      <c r="B642" s="14"/>
      <c r="C642" s="14"/>
      <c r="D642" s="14"/>
      <c r="E642" s="14"/>
      <c r="F642" s="14"/>
      <c r="G642" s="14"/>
      <c r="H642" s="14"/>
      <c r="I642" s="14"/>
      <c r="J642" s="14"/>
      <c r="K642" s="14"/>
      <c r="L642" s="14"/>
      <c r="M642" s="14"/>
      <c r="N642" s="14"/>
      <c r="O642" s="14"/>
      <c r="P642" s="14"/>
      <c r="Q642" s="14"/>
      <c r="R642" s="14"/>
    </row>
    <row r="643" spans="1:18" x14ac:dyDescent="0.25">
      <c r="A643" s="14"/>
      <c r="B643" s="14"/>
      <c r="C643" s="14"/>
      <c r="D643" s="14"/>
      <c r="E643" s="14"/>
      <c r="F643" s="14"/>
      <c r="G643" s="14"/>
      <c r="H643" s="14"/>
      <c r="I643" s="14"/>
      <c r="J643" s="14"/>
      <c r="K643" s="14"/>
      <c r="L643" s="14"/>
      <c r="M643" s="14"/>
      <c r="N643" s="14"/>
      <c r="O643" s="14"/>
      <c r="P643" s="14"/>
      <c r="Q643" s="14"/>
      <c r="R643" s="14"/>
    </row>
    <row r="644" spans="1:18" x14ac:dyDescent="0.25">
      <c r="A644" s="14"/>
      <c r="B644" s="14"/>
      <c r="C644" s="14"/>
      <c r="D644" s="14"/>
      <c r="E644" s="14"/>
      <c r="F644" s="14"/>
      <c r="G644" s="14"/>
      <c r="H644" s="14"/>
      <c r="I644" s="14"/>
      <c r="J644" s="14"/>
      <c r="K644" s="14"/>
      <c r="L644" s="14"/>
      <c r="M644" s="14"/>
      <c r="N644" s="14"/>
      <c r="O644" s="14"/>
      <c r="P644" s="14"/>
      <c r="Q644" s="14"/>
      <c r="R644" s="14"/>
    </row>
    <row r="645" spans="1:18" x14ac:dyDescent="0.25">
      <c r="A645" s="14"/>
      <c r="B645" s="14"/>
      <c r="C645" s="14"/>
      <c r="D645" s="14"/>
      <c r="E645" s="14"/>
      <c r="F645" s="14"/>
      <c r="G645" s="14"/>
      <c r="H645" s="14"/>
      <c r="I645" s="14"/>
      <c r="J645" s="14"/>
      <c r="K645" s="14"/>
      <c r="L645" s="14"/>
      <c r="M645" s="14"/>
      <c r="N645" s="14"/>
      <c r="O645" s="14"/>
      <c r="P645" s="14"/>
      <c r="Q645" s="14"/>
      <c r="R645" s="14"/>
    </row>
    <row r="646" spans="1:18" x14ac:dyDescent="0.25">
      <c r="A646" s="14"/>
      <c r="B646" s="14"/>
      <c r="C646" s="14"/>
      <c r="D646" s="14"/>
      <c r="E646" s="14"/>
      <c r="F646" s="14"/>
      <c r="G646" s="14"/>
      <c r="H646" s="14"/>
      <c r="I646" s="14"/>
      <c r="J646" s="14"/>
      <c r="K646" s="14"/>
      <c r="L646" s="14"/>
      <c r="M646" s="14"/>
      <c r="N646" s="14"/>
      <c r="O646" s="14"/>
      <c r="P646" s="14"/>
      <c r="Q646" s="14"/>
      <c r="R646" s="14"/>
    </row>
    <row r="647" spans="1:18" x14ac:dyDescent="0.25">
      <c r="A647" s="14"/>
      <c r="B647" s="14"/>
      <c r="C647" s="14"/>
      <c r="D647" s="14"/>
      <c r="E647" s="14"/>
      <c r="F647" s="14"/>
      <c r="G647" s="14"/>
      <c r="H647" s="14"/>
      <c r="I647" s="14"/>
      <c r="J647" s="14"/>
      <c r="K647" s="14"/>
      <c r="L647" s="14"/>
      <c r="M647" s="14"/>
      <c r="N647" s="14"/>
      <c r="O647" s="14"/>
      <c r="P647" s="14"/>
      <c r="Q647" s="14"/>
      <c r="R647" s="14"/>
    </row>
    <row r="648" spans="1:18" x14ac:dyDescent="0.25">
      <c r="A648" s="14"/>
      <c r="B648" s="14"/>
      <c r="C648" s="14"/>
      <c r="D648" s="14"/>
      <c r="E648" s="14"/>
      <c r="F648" s="14"/>
      <c r="G648" s="14"/>
      <c r="H648" s="14"/>
      <c r="I648" s="14"/>
      <c r="J648" s="14"/>
      <c r="K648" s="14"/>
      <c r="L648" s="14"/>
      <c r="M648" s="14"/>
      <c r="N648" s="14"/>
      <c r="O648" s="14"/>
      <c r="P648" s="14"/>
      <c r="Q648" s="14"/>
      <c r="R648" s="14"/>
    </row>
    <row r="649" spans="1:18" x14ac:dyDescent="0.25">
      <c r="A649" s="14"/>
      <c r="B649" s="14"/>
      <c r="C649" s="14"/>
      <c r="D649" s="14"/>
      <c r="E649" s="14"/>
      <c r="F649" s="14"/>
      <c r="G649" s="14"/>
      <c r="H649" s="14"/>
      <c r="I649" s="14"/>
      <c r="J649" s="14"/>
      <c r="K649" s="14"/>
      <c r="L649" s="14"/>
      <c r="M649" s="14"/>
      <c r="N649" s="14"/>
      <c r="O649" s="14"/>
      <c r="P649" s="14"/>
      <c r="Q649" s="14"/>
      <c r="R649" s="14"/>
    </row>
    <row r="650" spans="1:18" x14ac:dyDescent="0.25">
      <c r="A650" s="14"/>
      <c r="B650" s="14"/>
      <c r="C650" s="14"/>
      <c r="D650" s="14"/>
      <c r="E650" s="14"/>
      <c r="F650" s="14"/>
      <c r="G650" s="14"/>
      <c r="H650" s="14"/>
      <c r="I650" s="14"/>
      <c r="J650" s="14"/>
      <c r="K650" s="14"/>
      <c r="L650" s="14"/>
      <c r="M650" s="14"/>
      <c r="N650" s="14"/>
      <c r="O650" s="14"/>
      <c r="P650" s="14"/>
      <c r="Q650" s="14"/>
      <c r="R650" s="14"/>
    </row>
    <row r="651" spans="1:18" x14ac:dyDescent="0.25">
      <c r="A651" s="14"/>
      <c r="B651" s="14"/>
      <c r="C651" s="14"/>
      <c r="D651" s="14"/>
      <c r="E651" s="14"/>
      <c r="F651" s="14"/>
      <c r="G651" s="14"/>
      <c r="H651" s="14"/>
      <c r="I651" s="14"/>
      <c r="J651" s="14"/>
      <c r="K651" s="14"/>
      <c r="L651" s="14"/>
      <c r="M651" s="14"/>
      <c r="N651" s="14"/>
      <c r="O651" s="14"/>
      <c r="P651" s="14"/>
      <c r="Q651" s="14"/>
      <c r="R651" s="14"/>
    </row>
    <row r="652" spans="1:18" x14ac:dyDescent="0.25">
      <c r="A652" s="14"/>
      <c r="B652" s="14"/>
      <c r="C652" s="14"/>
      <c r="D652" s="14"/>
      <c r="E652" s="14"/>
      <c r="F652" s="14"/>
      <c r="G652" s="14"/>
      <c r="H652" s="14"/>
      <c r="I652" s="14"/>
      <c r="J652" s="14"/>
      <c r="K652" s="14"/>
      <c r="L652" s="14"/>
      <c r="M652" s="14"/>
      <c r="N652" s="14"/>
      <c r="O652" s="14"/>
      <c r="P652" s="14"/>
      <c r="Q652" s="14"/>
      <c r="R652" s="14"/>
    </row>
    <row r="653" spans="1:18" x14ac:dyDescent="0.25">
      <c r="A653" s="14"/>
      <c r="B653" s="14"/>
      <c r="C653" s="14"/>
      <c r="D653" s="14"/>
      <c r="E653" s="14"/>
      <c r="F653" s="14"/>
      <c r="G653" s="14"/>
      <c r="H653" s="14"/>
      <c r="I653" s="14"/>
      <c r="J653" s="14"/>
      <c r="K653" s="14"/>
      <c r="L653" s="14"/>
      <c r="M653" s="14"/>
      <c r="N653" s="14"/>
      <c r="O653" s="14"/>
      <c r="P653" s="14"/>
      <c r="Q653" s="14"/>
      <c r="R653" s="14"/>
    </row>
    <row r="654" spans="1:18" x14ac:dyDescent="0.25">
      <c r="A654" s="14"/>
      <c r="B654" s="14"/>
      <c r="C654" s="14"/>
      <c r="D654" s="14"/>
      <c r="E654" s="14"/>
      <c r="F654" s="14"/>
      <c r="G654" s="14"/>
      <c r="H654" s="14"/>
      <c r="I654" s="14"/>
      <c r="J654" s="14"/>
      <c r="K654" s="14"/>
      <c r="L654" s="14"/>
      <c r="M654" s="14"/>
      <c r="N654" s="14"/>
      <c r="O654" s="14"/>
      <c r="P654" s="14"/>
      <c r="Q654" s="14"/>
      <c r="R654" s="14"/>
    </row>
    <row r="655" spans="1:18" x14ac:dyDescent="0.25">
      <c r="A655" s="14"/>
      <c r="B655" s="14"/>
      <c r="C655" s="14"/>
      <c r="D655" s="14"/>
      <c r="E655" s="14"/>
      <c r="F655" s="14"/>
      <c r="G655" s="14"/>
      <c r="H655" s="14"/>
      <c r="I655" s="14"/>
      <c r="J655" s="14"/>
      <c r="K655" s="14"/>
      <c r="L655" s="14"/>
      <c r="M655" s="14"/>
      <c r="N655" s="14"/>
      <c r="O655" s="14"/>
      <c r="P655" s="14"/>
      <c r="Q655" s="14"/>
      <c r="R655" s="14"/>
    </row>
    <row r="656" spans="1:18" x14ac:dyDescent="0.25">
      <c r="A656" s="14"/>
      <c r="B656" s="14"/>
      <c r="C656" s="14"/>
      <c r="D656" s="14"/>
      <c r="E656" s="14"/>
      <c r="F656" s="14"/>
      <c r="G656" s="14"/>
      <c r="H656" s="14"/>
      <c r="I656" s="14"/>
      <c r="J656" s="14"/>
      <c r="K656" s="14"/>
      <c r="L656" s="14"/>
      <c r="M656" s="14"/>
      <c r="N656" s="14"/>
      <c r="O656" s="14"/>
      <c r="P656" s="14"/>
      <c r="Q656" s="14"/>
      <c r="R656" s="14"/>
    </row>
    <row r="657" spans="1:18" x14ac:dyDescent="0.25">
      <c r="A657" s="14"/>
      <c r="B657" s="14"/>
      <c r="C657" s="14"/>
      <c r="D657" s="14"/>
      <c r="E657" s="14"/>
      <c r="F657" s="14"/>
      <c r="G657" s="14"/>
      <c r="H657" s="14"/>
      <c r="I657" s="14"/>
      <c r="J657" s="14"/>
      <c r="K657" s="14"/>
      <c r="L657" s="14"/>
      <c r="M657" s="14"/>
      <c r="N657" s="14"/>
      <c r="O657" s="14"/>
      <c r="P657" s="14"/>
      <c r="Q657" s="14"/>
      <c r="R657" s="14"/>
    </row>
    <row r="658" spans="1:18" x14ac:dyDescent="0.25">
      <c r="A658" s="14"/>
      <c r="B658" s="14"/>
      <c r="C658" s="14"/>
      <c r="D658" s="14"/>
      <c r="E658" s="14"/>
      <c r="F658" s="14"/>
      <c r="G658" s="14"/>
      <c r="H658" s="14"/>
      <c r="I658" s="14"/>
      <c r="J658" s="14"/>
      <c r="K658" s="14"/>
      <c r="L658" s="14"/>
      <c r="M658" s="14"/>
      <c r="N658" s="14"/>
      <c r="O658" s="14"/>
      <c r="P658" s="14"/>
      <c r="Q658" s="14"/>
      <c r="R658" s="14"/>
    </row>
    <row r="659" spans="1:18" x14ac:dyDescent="0.25">
      <c r="A659" s="14"/>
      <c r="B659" s="14"/>
      <c r="C659" s="14"/>
      <c r="D659" s="14"/>
      <c r="E659" s="14"/>
      <c r="F659" s="14"/>
      <c r="G659" s="14"/>
      <c r="H659" s="14"/>
      <c r="I659" s="14"/>
      <c r="J659" s="14"/>
      <c r="K659" s="14"/>
      <c r="L659" s="14"/>
      <c r="M659" s="14"/>
      <c r="N659" s="14"/>
      <c r="O659" s="14"/>
      <c r="P659" s="14"/>
      <c r="Q659" s="14"/>
      <c r="R659" s="14"/>
    </row>
    <row r="660" spans="1:18" x14ac:dyDescent="0.25">
      <c r="A660" s="14"/>
      <c r="B660" s="14"/>
      <c r="C660" s="14"/>
      <c r="D660" s="14"/>
      <c r="E660" s="14"/>
      <c r="F660" s="14"/>
      <c r="G660" s="14"/>
      <c r="H660" s="14"/>
      <c r="I660" s="14"/>
      <c r="J660" s="14"/>
      <c r="K660" s="14"/>
      <c r="L660" s="14"/>
      <c r="M660" s="14"/>
      <c r="N660" s="14"/>
      <c r="O660" s="14"/>
      <c r="P660" s="14"/>
      <c r="Q660" s="14"/>
      <c r="R660" s="14"/>
    </row>
    <row r="661" spans="1:18" x14ac:dyDescent="0.25">
      <c r="A661" s="14"/>
      <c r="B661" s="14"/>
      <c r="C661" s="14"/>
      <c r="D661" s="14"/>
      <c r="E661" s="14"/>
      <c r="F661" s="14"/>
      <c r="G661" s="14"/>
      <c r="H661" s="14"/>
      <c r="I661" s="14"/>
      <c r="J661" s="14"/>
      <c r="K661" s="14"/>
      <c r="L661" s="14"/>
      <c r="M661" s="14"/>
      <c r="N661" s="14"/>
      <c r="O661" s="14"/>
      <c r="P661" s="14"/>
      <c r="Q661" s="14"/>
      <c r="R661" s="14"/>
    </row>
    <row r="662" spans="1:18" x14ac:dyDescent="0.25">
      <c r="A662" s="14"/>
      <c r="B662" s="14"/>
      <c r="C662" s="14"/>
      <c r="D662" s="14"/>
      <c r="E662" s="14"/>
      <c r="F662" s="14"/>
      <c r="G662" s="14"/>
      <c r="H662" s="14"/>
      <c r="I662" s="14"/>
      <c r="J662" s="14"/>
      <c r="K662" s="14"/>
      <c r="L662" s="14"/>
      <c r="M662" s="14"/>
      <c r="N662" s="14"/>
      <c r="O662" s="14"/>
      <c r="P662" s="14"/>
      <c r="Q662" s="14"/>
      <c r="R662" s="14"/>
    </row>
    <row r="663" spans="1:18" x14ac:dyDescent="0.25">
      <c r="A663" s="14"/>
      <c r="B663" s="14"/>
      <c r="C663" s="14"/>
      <c r="D663" s="14"/>
      <c r="E663" s="14"/>
      <c r="F663" s="14"/>
      <c r="G663" s="14"/>
      <c r="H663" s="14"/>
      <c r="I663" s="14"/>
      <c r="J663" s="14"/>
      <c r="K663" s="14"/>
      <c r="L663" s="14"/>
      <c r="M663" s="14"/>
      <c r="N663" s="14"/>
      <c r="O663" s="14"/>
      <c r="P663" s="14"/>
      <c r="Q663" s="14"/>
      <c r="R663" s="14"/>
    </row>
    <row r="664" spans="1:18" x14ac:dyDescent="0.25">
      <c r="A664" s="14"/>
      <c r="B664" s="14"/>
      <c r="C664" s="14"/>
      <c r="D664" s="14"/>
      <c r="E664" s="14"/>
      <c r="F664" s="14"/>
      <c r="G664" s="14"/>
      <c r="H664" s="14"/>
      <c r="I664" s="14"/>
      <c r="J664" s="14"/>
      <c r="K664" s="14"/>
      <c r="L664" s="14"/>
      <c r="M664" s="14"/>
      <c r="N664" s="14"/>
      <c r="O664" s="14"/>
      <c r="P664" s="14"/>
      <c r="Q664" s="14"/>
      <c r="R664" s="14"/>
    </row>
    <row r="665" spans="1:18" x14ac:dyDescent="0.25">
      <c r="A665" s="14"/>
      <c r="B665" s="14"/>
      <c r="C665" s="14"/>
      <c r="D665" s="14"/>
      <c r="E665" s="14"/>
      <c r="F665" s="14"/>
      <c r="G665" s="14"/>
      <c r="H665" s="14"/>
      <c r="I665" s="14"/>
      <c r="J665" s="14"/>
      <c r="K665" s="14"/>
      <c r="L665" s="14"/>
      <c r="M665" s="14"/>
      <c r="N665" s="14"/>
      <c r="O665" s="14"/>
      <c r="P665" s="14"/>
      <c r="Q665" s="14"/>
      <c r="R665" s="14"/>
    </row>
    <row r="666" spans="1:18" x14ac:dyDescent="0.25">
      <c r="A666" s="14"/>
      <c r="B666" s="14"/>
      <c r="C666" s="14"/>
      <c r="D666" s="14"/>
      <c r="E666" s="14"/>
      <c r="F666" s="14"/>
      <c r="G666" s="14"/>
      <c r="H666" s="14"/>
      <c r="I666" s="14"/>
      <c r="J666" s="14"/>
      <c r="K666" s="14"/>
      <c r="L666" s="14"/>
      <c r="M666" s="14"/>
      <c r="N666" s="14"/>
      <c r="O666" s="14"/>
      <c r="P666" s="14"/>
      <c r="Q666" s="14"/>
      <c r="R666" s="14"/>
    </row>
    <row r="667" spans="1:18" x14ac:dyDescent="0.25">
      <c r="A667" s="14"/>
      <c r="B667" s="14"/>
      <c r="C667" s="14"/>
      <c r="D667" s="14"/>
      <c r="E667" s="14"/>
      <c r="F667" s="14"/>
      <c r="G667" s="14"/>
      <c r="H667" s="14"/>
      <c r="I667" s="14"/>
      <c r="J667" s="14"/>
      <c r="K667" s="14"/>
      <c r="L667" s="14"/>
      <c r="M667" s="14"/>
      <c r="N667" s="14"/>
      <c r="O667" s="14"/>
      <c r="P667" s="14"/>
      <c r="Q667" s="14"/>
      <c r="R667" s="14"/>
    </row>
    <row r="668" spans="1:18" x14ac:dyDescent="0.25">
      <c r="A668" s="14"/>
      <c r="B668" s="14"/>
      <c r="C668" s="14"/>
      <c r="D668" s="14"/>
      <c r="E668" s="14"/>
      <c r="F668" s="14"/>
      <c r="G668" s="14"/>
      <c r="H668" s="14"/>
      <c r="I668" s="14"/>
      <c r="J668" s="14"/>
      <c r="K668" s="14"/>
      <c r="L668" s="14"/>
      <c r="M668" s="14"/>
      <c r="N668" s="14"/>
      <c r="O668" s="14"/>
      <c r="P668" s="14"/>
      <c r="Q668" s="14"/>
      <c r="R668" s="14"/>
    </row>
    <row r="669" spans="1:18" x14ac:dyDescent="0.25">
      <c r="A669" s="14"/>
      <c r="B669" s="14"/>
      <c r="C669" s="14"/>
      <c r="D669" s="14"/>
      <c r="E669" s="14"/>
      <c r="F669" s="14"/>
      <c r="G669" s="14"/>
      <c r="H669" s="14"/>
      <c r="I669" s="14"/>
      <c r="J669" s="14"/>
      <c r="K669" s="14"/>
      <c r="L669" s="14"/>
      <c r="M669" s="14"/>
      <c r="N669" s="14"/>
      <c r="O669" s="14"/>
      <c r="P669" s="14"/>
      <c r="Q669" s="14"/>
      <c r="R669" s="14"/>
    </row>
    <row r="670" spans="1:18" x14ac:dyDescent="0.25">
      <c r="A670" s="14"/>
      <c r="B670" s="14"/>
      <c r="C670" s="14"/>
      <c r="D670" s="14"/>
      <c r="E670" s="14"/>
      <c r="F670" s="14"/>
      <c r="G670" s="14"/>
      <c r="H670" s="14"/>
      <c r="I670" s="14"/>
      <c r="J670" s="14"/>
      <c r="K670" s="14"/>
      <c r="L670" s="14"/>
      <c r="M670" s="14"/>
      <c r="N670" s="14"/>
      <c r="O670" s="14"/>
      <c r="P670" s="14"/>
      <c r="Q670" s="14"/>
      <c r="R670" s="14"/>
    </row>
    <row r="671" spans="1:18" x14ac:dyDescent="0.25">
      <c r="A671" s="14"/>
      <c r="B671" s="14"/>
      <c r="C671" s="14"/>
      <c r="D671" s="14"/>
      <c r="E671" s="14"/>
      <c r="F671" s="14"/>
      <c r="G671" s="14"/>
      <c r="H671" s="14"/>
      <c r="I671" s="14"/>
      <c r="J671" s="14"/>
      <c r="K671" s="14"/>
      <c r="L671" s="14"/>
      <c r="M671" s="14"/>
      <c r="N671" s="14"/>
      <c r="O671" s="14"/>
      <c r="P671" s="14"/>
      <c r="Q671" s="14"/>
      <c r="R671" s="14"/>
    </row>
    <row r="672" spans="1:18" x14ac:dyDescent="0.25">
      <c r="A672" s="14"/>
      <c r="B672" s="14"/>
      <c r="C672" s="14"/>
      <c r="D672" s="14"/>
      <c r="E672" s="14"/>
      <c r="F672" s="14"/>
      <c r="G672" s="14"/>
      <c r="H672" s="14"/>
      <c r="I672" s="14"/>
      <c r="J672" s="14"/>
      <c r="K672" s="14"/>
      <c r="L672" s="14"/>
      <c r="M672" s="14"/>
      <c r="N672" s="14"/>
      <c r="O672" s="14"/>
      <c r="P672" s="14"/>
      <c r="Q672" s="14"/>
      <c r="R672" s="14"/>
    </row>
    <row r="673" spans="1:18" x14ac:dyDescent="0.25">
      <c r="A673" s="14"/>
      <c r="B673" s="14"/>
      <c r="C673" s="14"/>
      <c r="D673" s="14"/>
      <c r="E673" s="14"/>
      <c r="F673" s="14"/>
      <c r="G673" s="14"/>
      <c r="H673" s="14"/>
      <c r="I673" s="14"/>
      <c r="J673" s="14"/>
      <c r="K673" s="14"/>
      <c r="L673" s="14"/>
      <c r="M673" s="14"/>
      <c r="N673" s="14"/>
      <c r="O673" s="14"/>
      <c r="P673" s="14"/>
      <c r="Q673" s="14"/>
      <c r="R673" s="14"/>
    </row>
    <row r="674" spans="1:18" x14ac:dyDescent="0.25">
      <c r="A674" s="14"/>
      <c r="B674" s="14"/>
      <c r="C674" s="14"/>
      <c r="D674" s="14"/>
      <c r="E674" s="14"/>
      <c r="F674" s="14"/>
      <c r="G674" s="14"/>
      <c r="H674" s="14"/>
      <c r="I674" s="14"/>
      <c r="J674" s="14"/>
      <c r="K674" s="14"/>
      <c r="L674" s="14"/>
      <c r="M674" s="14"/>
      <c r="N674" s="14"/>
      <c r="O674" s="14"/>
      <c r="P674" s="14"/>
      <c r="Q674" s="14"/>
      <c r="R674" s="14"/>
    </row>
    <row r="675" spans="1:18" x14ac:dyDescent="0.25">
      <c r="A675" s="14"/>
      <c r="B675" s="14"/>
      <c r="C675" s="14"/>
      <c r="D675" s="14"/>
      <c r="E675" s="14"/>
      <c r="F675" s="14"/>
      <c r="G675" s="14"/>
      <c r="H675" s="14"/>
      <c r="I675" s="14"/>
      <c r="J675" s="14"/>
      <c r="K675" s="14"/>
      <c r="L675" s="14"/>
      <c r="M675" s="14"/>
      <c r="N675" s="14"/>
      <c r="O675" s="14"/>
      <c r="P675" s="14"/>
      <c r="Q675" s="14"/>
      <c r="R675" s="14"/>
    </row>
    <row r="676" spans="1:18" x14ac:dyDescent="0.25">
      <c r="A676" s="14"/>
      <c r="B676" s="14"/>
      <c r="C676" s="14"/>
      <c r="D676" s="14"/>
      <c r="E676" s="14"/>
      <c r="F676" s="14"/>
      <c r="G676" s="14"/>
      <c r="H676" s="14"/>
      <c r="I676" s="14"/>
      <c r="J676" s="14"/>
      <c r="K676" s="14"/>
      <c r="L676" s="14"/>
      <c r="M676" s="14"/>
      <c r="N676" s="14"/>
      <c r="O676" s="14"/>
      <c r="P676" s="14"/>
      <c r="Q676" s="14"/>
      <c r="R676" s="14"/>
    </row>
    <row r="677" spans="1:18" x14ac:dyDescent="0.25">
      <c r="A677" s="14"/>
      <c r="B677" s="14"/>
      <c r="C677" s="14"/>
      <c r="D677" s="14"/>
      <c r="E677" s="14"/>
      <c r="F677" s="14"/>
      <c r="G677" s="14"/>
      <c r="H677" s="14"/>
      <c r="I677" s="14"/>
      <c r="J677" s="14"/>
      <c r="K677" s="14"/>
      <c r="L677" s="14"/>
      <c r="M677" s="14"/>
      <c r="N677" s="14"/>
      <c r="O677" s="14"/>
      <c r="P677" s="14"/>
      <c r="Q677" s="14"/>
      <c r="R677" s="14"/>
    </row>
    <row r="678" spans="1:18" x14ac:dyDescent="0.25">
      <c r="A678" s="14"/>
      <c r="B678" s="14"/>
      <c r="C678" s="14"/>
      <c r="D678" s="14"/>
      <c r="E678" s="14"/>
      <c r="F678" s="14"/>
      <c r="G678" s="14"/>
      <c r="H678" s="14"/>
      <c r="I678" s="14"/>
      <c r="J678" s="14"/>
      <c r="K678" s="14"/>
      <c r="L678" s="14"/>
      <c r="M678" s="14"/>
      <c r="N678" s="14"/>
      <c r="O678" s="14"/>
      <c r="P678" s="14"/>
      <c r="Q678" s="14"/>
      <c r="R678" s="14"/>
    </row>
    <row r="679" spans="1:18" x14ac:dyDescent="0.25">
      <c r="A679" s="14"/>
      <c r="B679" s="14"/>
      <c r="C679" s="14"/>
      <c r="D679" s="14"/>
      <c r="E679" s="14"/>
      <c r="F679" s="14"/>
      <c r="G679" s="14"/>
      <c r="H679" s="14"/>
      <c r="I679" s="14"/>
      <c r="J679" s="14"/>
      <c r="K679" s="14"/>
      <c r="L679" s="14"/>
      <c r="M679" s="14"/>
      <c r="N679" s="14"/>
      <c r="O679" s="14"/>
      <c r="P679" s="14"/>
      <c r="Q679" s="14"/>
      <c r="R679" s="14"/>
    </row>
    <row r="680" spans="1:18" x14ac:dyDescent="0.25">
      <c r="A680" s="14"/>
      <c r="B680" s="14"/>
      <c r="C680" s="14"/>
      <c r="D680" s="14"/>
      <c r="E680" s="14"/>
      <c r="F680" s="14"/>
      <c r="G680" s="14"/>
      <c r="H680" s="14"/>
      <c r="I680" s="14"/>
      <c r="J680" s="14"/>
      <c r="K680" s="14"/>
      <c r="L680" s="14"/>
      <c r="M680" s="14"/>
      <c r="N680" s="14"/>
      <c r="O680" s="14"/>
      <c r="P680" s="14"/>
      <c r="Q680" s="14"/>
      <c r="R680" s="14"/>
    </row>
    <row r="681" spans="1:18" x14ac:dyDescent="0.25">
      <c r="A681" s="14"/>
      <c r="B681" s="14"/>
      <c r="C681" s="14"/>
      <c r="D681" s="14"/>
      <c r="E681" s="14"/>
      <c r="F681" s="14"/>
      <c r="G681" s="14"/>
      <c r="H681" s="14"/>
      <c r="I681" s="14"/>
      <c r="J681" s="14"/>
      <c r="K681" s="14"/>
      <c r="L681" s="14"/>
      <c r="M681" s="14"/>
      <c r="N681" s="14"/>
      <c r="O681" s="14"/>
      <c r="P681" s="14"/>
      <c r="Q681" s="14"/>
      <c r="R681" s="14"/>
    </row>
    <row r="682" spans="1:18" x14ac:dyDescent="0.25">
      <c r="A682" s="14"/>
      <c r="B682" s="14"/>
      <c r="C682" s="14"/>
      <c r="D682" s="14"/>
      <c r="E682" s="14"/>
      <c r="F682" s="14"/>
      <c r="G682" s="14"/>
      <c r="H682" s="14"/>
      <c r="I682" s="14"/>
      <c r="J682" s="14"/>
      <c r="K682" s="14"/>
      <c r="L682" s="14"/>
      <c r="M682" s="14"/>
      <c r="N682" s="14"/>
      <c r="O682" s="14"/>
      <c r="P682" s="14"/>
      <c r="Q682" s="14"/>
      <c r="R682" s="14"/>
    </row>
    <row r="683" spans="1:18" x14ac:dyDescent="0.25">
      <c r="A683" s="14"/>
      <c r="B683" s="14"/>
      <c r="C683" s="14"/>
      <c r="D683" s="14"/>
      <c r="E683" s="14"/>
      <c r="F683" s="14"/>
      <c r="G683" s="14"/>
      <c r="H683" s="14"/>
      <c r="I683" s="14"/>
      <c r="J683" s="14"/>
      <c r="K683" s="14"/>
      <c r="L683" s="14"/>
      <c r="M683" s="14"/>
      <c r="N683" s="14"/>
      <c r="O683" s="14"/>
      <c r="P683" s="14"/>
      <c r="Q683" s="14"/>
      <c r="R683" s="14"/>
    </row>
    <row r="684" spans="1:18" x14ac:dyDescent="0.25">
      <c r="A684" s="14"/>
      <c r="B684" s="14"/>
      <c r="C684" s="14"/>
      <c r="D684" s="14"/>
      <c r="E684" s="14"/>
      <c r="F684" s="14"/>
      <c r="G684" s="14"/>
      <c r="H684" s="14"/>
      <c r="I684" s="14"/>
      <c r="J684" s="14"/>
      <c r="K684" s="14"/>
      <c r="L684" s="14"/>
      <c r="M684" s="14"/>
      <c r="N684" s="14"/>
      <c r="O684" s="14"/>
      <c r="P684" s="14"/>
      <c r="Q684" s="14"/>
      <c r="R684" s="14"/>
    </row>
    <row r="685" spans="1:18" x14ac:dyDescent="0.25">
      <c r="A685" s="14"/>
      <c r="B685" s="14"/>
      <c r="C685" s="14"/>
      <c r="D685" s="14"/>
      <c r="E685" s="14"/>
      <c r="F685" s="14"/>
      <c r="G685" s="14"/>
      <c r="H685" s="14"/>
      <c r="I685" s="14"/>
      <c r="J685" s="14"/>
      <c r="K685" s="14"/>
      <c r="L685" s="14"/>
      <c r="M685" s="14"/>
      <c r="N685" s="14"/>
      <c r="O685" s="14"/>
      <c r="P685" s="14"/>
      <c r="Q685" s="14"/>
      <c r="R685" s="14"/>
    </row>
    <row r="686" spans="1:18" x14ac:dyDescent="0.25">
      <c r="A686" s="14"/>
      <c r="B686" s="14"/>
      <c r="C686" s="14"/>
      <c r="D686" s="14"/>
      <c r="E686" s="14"/>
      <c r="F686" s="14"/>
      <c r="G686" s="14"/>
      <c r="H686" s="14"/>
      <c r="I686" s="14"/>
      <c r="J686" s="14"/>
      <c r="K686" s="14"/>
      <c r="L686" s="14"/>
      <c r="M686" s="14"/>
      <c r="N686" s="14"/>
      <c r="O686" s="14"/>
      <c r="P686" s="14"/>
      <c r="Q686" s="14"/>
      <c r="R686" s="14"/>
    </row>
    <row r="687" spans="1:18" x14ac:dyDescent="0.25">
      <c r="A687" s="14"/>
      <c r="B687" s="14"/>
      <c r="C687" s="14"/>
      <c r="D687" s="14"/>
      <c r="E687" s="14"/>
      <c r="F687" s="14"/>
      <c r="G687" s="14"/>
      <c r="H687" s="14"/>
      <c r="I687" s="14"/>
      <c r="J687" s="14"/>
      <c r="K687" s="14"/>
      <c r="L687" s="14"/>
      <c r="M687" s="14"/>
      <c r="N687" s="14"/>
      <c r="O687" s="14"/>
      <c r="P687" s="14"/>
      <c r="Q687" s="14"/>
      <c r="R687" s="14"/>
    </row>
    <row r="688" spans="1:18" x14ac:dyDescent="0.25">
      <c r="A688" s="14"/>
      <c r="B688" s="14"/>
      <c r="C688" s="14"/>
      <c r="D688" s="14"/>
      <c r="E688" s="14"/>
      <c r="F688" s="14"/>
      <c r="G688" s="14"/>
      <c r="H688" s="14"/>
      <c r="I688" s="14"/>
      <c r="J688" s="14"/>
      <c r="K688" s="14"/>
      <c r="L688" s="14"/>
      <c r="M688" s="14"/>
      <c r="N688" s="14"/>
      <c r="O688" s="14"/>
      <c r="P688" s="14"/>
      <c r="Q688" s="14"/>
      <c r="R688" s="14"/>
    </row>
    <row r="689" spans="1:18" x14ac:dyDescent="0.25">
      <c r="A689" s="14"/>
      <c r="B689" s="14"/>
      <c r="C689" s="14"/>
      <c r="D689" s="14"/>
      <c r="E689" s="14"/>
      <c r="F689" s="14"/>
      <c r="G689" s="14"/>
      <c r="H689" s="14"/>
      <c r="I689" s="14"/>
      <c r="J689" s="14"/>
      <c r="K689" s="14"/>
      <c r="L689" s="14"/>
      <c r="M689" s="14"/>
      <c r="N689" s="14"/>
      <c r="O689" s="14"/>
      <c r="P689" s="14"/>
      <c r="Q689" s="14"/>
      <c r="R689" s="14"/>
    </row>
    <row r="690" spans="1:18" x14ac:dyDescent="0.25">
      <c r="A690" s="14"/>
      <c r="B690" s="14"/>
      <c r="C690" s="14"/>
      <c r="D690" s="14"/>
      <c r="E690" s="14"/>
      <c r="F690" s="14"/>
      <c r="G690" s="14"/>
      <c r="H690" s="14"/>
      <c r="I690" s="14"/>
      <c r="J690" s="14"/>
      <c r="K690" s="14"/>
      <c r="L690" s="14"/>
      <c r="M690" s="14"/>
      <c r="N690" s="14"/>
      <c r="O690" s="14"/>
      <c r="P690" s="14"/>
      <c r="Q690" s="14"/>
      <c r="R690" s="14"/>
    </row>
    <row r="691" spans="1:18" x14ac:dyDescent="0.25">
      <c r="A691" s="14"/>
      <c r="B691" s="14"/>
      <c r="C691" s="14"/>
      <c r="D691" s="14"/>
      <c r="E691" s="14"/>
      <c r="F691" s="14"/>
      <c r="G691" s="14"/>
      <c r="H691" s="14"/>
      <c r="I691" s="14"/>
      <c r="J691" s="14"/>
      <c r="K691" s="14"/>
      <c r="L691" s="14"/>
      <c r="M691" s="14"/>
      <c r="N691" s="14"/>
      <c r="O691" s="14"/>
      <c r="P691" s="14"/>
      <c r="Q691" s="14"/>
      <c r="R691" s="14"/>
    </row>
    <row r="692" spans="1:18" x14ac:dyDescent="0.25">
      <c r="A692" s="14"/>
      <c r="B692" s="14"/>
      <c r="C692" s="14"/>
      <c r="D692" s="14"/>
      <c r="E692" s="14"/>
      <c r="F692" s="14"/>
      <c r="G692" s="14"/>
      <c r="H692" s="14"/>
      <c r="I692" s="14"/>
      <c r="J692" s="14"/>
      <c r="K692" s="14"/>
      <c r="L692" s="14"/>
      <c r="M692" s="14"/>
      <c r="N692" s="14"/>
      <c r="O692" s="14"/>
      <c r="P692" s="14"/>
      <c r="Q692" s="14"/>
      <c r="R692" s="14"/>
    </row>
    <row r="693" spans="1:18" x14ac:dyDescent="0.25">
      <c r="A693" s="14"/>
      <c r="B693" s="14"/>
      <c r="C693" s="14"/>
      <c r="D693" s="14"/>
      <c r="E693" s="14"/>
      <c r="F693" s="14"/>
      <c r="G693" s="14"/>
      <c r="H693" s="14"/>
      <c r="I693" s="14"/>
      <c r="J693" s="14"/>
      <c r="K693" s="14"/>
      <c r="L693" s="14"/>
      <c r="M693" s="14"/>
      <c r="N693" s="14"/>
      <c r="O693" s="14"/>
      <c r="P693" s="14"/>
      <c r="Q693" s="14"/>
      <c r="R693" s="14"/>
    </row>
    <row r="694" spans="1:18" x14ac:dyDescent="0.25">
      <c r="A694" s="14"/>
      <c r="B694" s="14"/>
      <c r="C694" s="14"/>
      <c r="D694" s="14"/>
      <c r="E694" s="14"/>
      <c r="F694" s="14"/>
      <c r="G694" s="14"/>
      <c r="H694" s="14"/>
      <c r="I694" s="14"/>
      <c r="J694" s="14"/>
      <c r="K694" s="14"/>
      <c r="L694" s="14"/>
      <c r="M694" s="14"/>
      <c r="N694" s="14"/>
      <c r="O694" s="14"/>
      <c r="P694" s="14"/>
      <c r="Q694" s="14"/>
      <c r="R694" s="14"/>
    </row>
    <row r="695" spans="1:18" x14ac:dyDescent="0.25">
      <c r="A695" s="14"/>
      <c r="B695" s="14"/>
      <c r="C695" s="14"/>
      <c r="D695" s="14"/>
      <c r="E695" s="14"/>
      <c r="F695" s="14"/>
      <c r="G695" s="14"/>
      <c r="H695" s="14"/>
      <c r="I695" s="14"/>
      <c r="J695" s="14"/>
      <c r="K695" s="14"/>
      <c r="L695" s="14"/>
      <c r="M695" s="14"/>
      <c r="N695" s="14"/>
      <c r="O695" s="14"/>
      <c r="P695" s="14"/>
      <c r="Q695" s="14"/>
      <c r="R695" s="14"/>
    </row>
    <row r="696" spans="1:18" x14ac:dyDescent="0.25">
      <c r="A696" s="14"/>
      <c r="B696" s="14"/>
      <c r="C696" s="14"/>
      <c r="D696" s="14"/>
      <c r="E696" s="14"/>
      <c r="F696" s="14"/>
      <c r="G696" s="14"/>
      <c r="H696" s="14"/>
      <c r="I696" s="14"/>
      <c r="J696" s="14"/>
      <c r="K696" s="14"/>
      <c r="L696" s="14"/>
      <c r="M696" s="14"/>
      <c r="N696" s="14"/>
      <c r="O696" s="14"/>
      <c r="P696" s="14"/>
      <c r="Q696" s="14"/>
      <c r="R696" s="14"/>
    </row>
    <row r="697" spans="1:18" x14ac:dyDescent="0.25">
      <c r="A697" s="14"/>
      <c r="B697" s="14"/>
      <c r="C697" s="14"/>
      <c r="D697" s="14"/>
      <c r="E697" s="14"/>
      <c r="F697" s="14"/>
      <c r="G697" s="14"/>
      <c r="H697" s="14"/>
      <c r="I697" s="14"/>
      <c r="J697" s="14"/>
      <c r="K697" s="14"/>
      <c r="L697" s="14"/>
      <c r="M697" s="14"/>
      <c r="N697" s="14"/>
      <c r="O697" s="14"/>
      <c r="P697" s="14"/>
      <c r="Q697" s="14"/>
      <c r="R697" s="14"/>
    </row>
    <row r="698" spans="1:18" x14ac:dyDescent="0.25">
      <c r="A698" s="14"/>
      <c r="B698" s="14"/>
      <c r="C698" s="14"/>
      <c r="D698" s="14"/>
      <c r="E698" s="14"/>
      <c r="F698" s="14"/>
      <c r="G698" s="14"/>
      <c r="H698" s="14"/>
      <c r="I698" s="14"/>
      <c r="J698" s="14"/>
      <c r="K698" s="14"/>
      <c r="L698" s="14"/>
      <c r="M698" s="14"/>
      <c r="N698" s="14"/>
      <c r="O698" s="14"/>
      <c r="P698" s="14"/>
      <c r="Q698" s="14"/>
      <c r="R698" s="14"/>
    </row>
    <row r="699" spans="1:18" x14ac:dyDescent="0.25">
      <c r="A699" s="14"/>
      <c r="B699" s="14"/>
      <c r="C699" s="14"/>
      <c r="D699" s="14"/>
      <c r="E699" s="14"/>
      <c r="F699" s="14"/>
      <c r="G699" s="14"/>
      <c r="H699" s="14"/>
      <c r="I699" s="14"/>
      <c r="J699" s="14"/>
      <c r="K699" s="14"/>
      <c r="L699" s="14"/>
      <c r="M699" s="14"/>
      <c r="N699" s="14"/>
      <c r="O699" s="14"/>
      <c r="P699" s="14"/>
      <c r="Q699" s="14"/>
      <c r="R699" s="14"/>
    </row>
    <row r="700" spans="1:18" x14ac:dyDescent="0.25">
      <c r="A700" s="14"/>
      <c r="B700" s="14"/>
      <c r="C700" s="14"/>
      <c r="D700" s="14"/>
      <c r="E700" s="14"/>
      <c r="F700" s="14"/>
      <c r="G700" s="14"/>
      <c r="H700" s="14"/>
      <c r="I700" s="14"/>
      <c r="J700" s="14"/>
      <c r="K700" s="14"/>
      <c r="L700" s="14"/>
      <c r="M700" s="14"/>
      <c r="N700" s="14"/>
      <c r="O700" s="14"/>
      <c r="P700" s="14"/>
      <c r="Q700" s="14"/>
      <c r="R700" s="14"/>
    </row>
    <row r="701" spans="1:18" x14ac:dyDescent="0.25">
      <c r="A701" s="14"/>
      <c r="B701" s="14"/>
      <c r="C701" s="14"/>
      <c r="D701" s="14"/>
      <c r="E701" s="14"/>
      <c r="F701" s="14"/>
      <c r="G701" s="14"/>
      <c r="H701" s="14"/>
      <c r="I701" s="14"/>
      <c r="J701" s="14"/>
      <c r="K701" s="14"/>
      <c r="L701" s="14"/>
      <c r="M701" s="14"/>
      <c r="N701" s="14"/>
      <c r="O701" s="14"/>
      <c r="P701" s="14"/>
      <c r="Q701" s="14"/>
      <c r="R701" s="14"/>
    </row>
    <row r="702" spans="1:18" x14ac:dyDescent="0.25">
      <c r="A702" s="14"/>
      <c r="B702" s="14"/>
      <c r="C702" s="14"/>
      <c r="D702" s="14"/>
      <c r="E702" s="14"/>
      <c r="F702" s="14"/>
      <c r="G702" s="14"/>
      <c r="H702" s="14"/>
      <c r="I702" s="14"/>
      <c r="J702" s="14"/>
      <c r="K702" s="14"/>
      <c r="L702" s="14"/>
      <c r="M702" s="14"/>
      <c r="N702" s="14"/>
      <c r="O702" s="14"/>
      <c r="P702" s="14"/>
      <c r="Q702" s="14"/>
      <c r="R702" s="14"/>
    </row>
    <row r="703" spans="1:18" x14ac:dyDescent="0.25">
      <c r="A703" s="14"/>
      <c r="B703" s="14"/>
      <c r="C703" s="14"/>
      <c r="D703" s="14"/>
      <c r="E703" s="14"/>
      <c r="F703" s="14"/>
      <c r="G703" s="14"/>
      <c r="H703" s="14"/>
      <c r="I703" s="14"/>
      <c r="J703" s="14"/>
      <c r="K703" s="14"/>
      <c r="L703" s="14"/>
      <c r="M703" s="14"/>
      <c r="N703" s="14"/>
      <c r="O703" s="14"/>
      <c r="P703" s="14"/>
      <c r="Q703" s="14"/>
      <c r="R703" s="14"/>
    </row>
    <row r="704" spans="1:18" x14ac:dyDescent="0.25">
      <c r="A704" s="14"/>
      <c r="B704" s="14"/>
      <c r="C704" s="14"/>
      <c r="D704" s="14"/>
      <c r="E704" s="14"/>
      <c r="F704" s="14"/>
      <c r="G704" s="14"/>
      <c r="H704" s="14"/>
      <c r="I704" s="14"/>
      <c r="J704" s="14"/>
      <c r="K704" s="14"/>
      <c r="L704" s="14"/>
      <c r="M704" s="14"/>
      <c r="N704" s="14"/>
      <c r="O704" s="14"/>
      <c r="P704" s="14"/>
      <c r="Q704" s="14"/>
      <c r="R704" s="14"/>
    </row>
    <row r="705" spans="1:18" x14ac:dyDescent="0.25">
      <c r="A705" s="14"/>
      <c r="B705" s="14"/>
      <c r="C705" s="14"/>
      <c r="D705" s="14"/>
      <c r="E705" s="14"/>
      <c r="F705" s="14"/>
      <c r="G705" s="14"/>
      <c r="H705" s="14"/>
      <c r="I705" s="14"/>
      <c r="J705" s="14"/>
      <c r="K705" s="14"/>
      <c r="L705" s="14"/>
      <c r="M705" s="14"/>
      <c r="N705" s="14"/>
      <c r="O705" s="14"/>
      <c r="P705" s="14"/>
      <c r="Q705" s="14"/>
      <c r="R705" s="14"/>
    </row>
    <row r="706" spans="1:18" x14ac:dyDescent="0.25">
      <c r="A706" s="14"/>
      <c r="B706" s="14"/>
      <c r="C706" s="14"/>
      <c r="D706" s="14"/>
      <c r="E706" s="14"/>
      <c r="F706" s="14"/>
      <c r="G706" s="14"/>
      <c r="H706" s="14"/>
      <c r="I706" s="14"/>
      <c r="J706" s="14"/>
      <c r="K706" s="14"/>
      <c r="L706" s="14"/>
      <c r="M706" s="14"/>
      <c r="N706" s="14"/>
      <c r="O706" s="14"/>
      <c r="P706" s="14"/>
      <c r="Q706" s="14"/>
      <c r="R706" s="14"/>
    </row>
    <row r="707" spans="1:18" x14ac:dyDescent="0.25">
      <c r="A707" s="14"/>
      <c r="B707" s="14"/>
      <c r="C707" s="14"/>
      <c r="D707" s="14"/>
      <c r="E707" s="14"/>
      <c r="F707" s="14"/>
      <c r="G707" s="14"/>
      <c r="H707" s="14"/>
      <c r="I707" s="14"/>
      <c r="J707" s="14"/>
      <c r="K707" s="14"/>
      <c r="L707" s="14"/>
      <c r="M707" s="14"/>
      <c r="N707" s="14"/>
      <c r="O707" s="14"/>
      <c r="P707" s="14"/>
      <c r="Q707" s="14"/>
      <c r="R707" s="14"/>
    </row>
  </sheetData>
  <autoFilter ref="A4:AA216"/>
  <mergeCells count="524">
    <mergeCell ref="Z186:Z190"/>
    <mergeCell ref="Z192:Z195"/>
    <mergeCell ref="Z196:Z198"/>
    <mergeCell ref="Z209:Z215"/>
    <mergeCell ref="Z152:Z153"/>
    <mergeCell ref="Z154:Z155"/>
    <mergeCell ref="Z156:Z158"/>
    <mergeCell ref="Z159:Z161"/>
    <mergeCell ref="Z168:Z169"/>
    <mergeCell ref="Z170:Z172"/>
    <mergeCell ref="Z173:Z174"/>
    <mergeCell ref="Z176:Z177"/>
    <mergeCell ref="Z182:Z184"/>
    <mergeCell ref="Z178:Z181"/>
    <mergeCell ref="Z165:Z167"/>
    <mergeCell ref="X159:X161"/>
    <mergeCell ref="X162:X163"/>
    <mergeCell ref="Z13:Z18"/>
    <mergeCell ref="Z5:Z12"/>
    <mergeCell ref="Z19:Z26"/>
    <mergeCell ref="Z27:Z31"/>
    <mergeCell ref="Z32:Z36"/>
    <mergeCell ref="Z45:Z53"/>
    <mergeCell ref="Z58:Z60"/>
    <mergeCell ref="Z63:Z69"/>
    <mergeCell ref="X5:X12"/>
    <mergeCell ref="X13:X18"/>
    <mergeCell ref="X19:X26"/>
    <mergeCell ref="X27:X31"/>
    <mergeCell ref="X32:X36"/>
    <mergeCell ref="X38:X44"/>
    <mergeCell ref="X45:X53"/>
    <mergeCell ref="X54:X57"/>
    <mergeCell ref="X63:X69"/>
    <mergeCell ref="X58:X60"/>
    <mergeCell ref="Q199:Q201"/>
    <mergeCell ref="X186:X190"/>
    <mergeCell ref="X182:X184"/>
    <mergeCell ref="X178:X181"/>
    <mergeCell ref="X176:X177"/>
    <mergeCell ref="X173:X175"/>
    <mergeCell ref="X170:X172"/>
    <mergeCell ref="X165:X167"/>
    <mergeCell ref="X168:X169"/>
    <mergeCell ref="R147:R150"/>
    <mergeCell ref="U200:U201"/>
    <mergeCell ref="T200:T201"/>
    <mergeCell ref="X209:X210"/>
    <mergeCell ref="X202:X206"/>
    <mergeCell ref="X192:X195"/>
    <mergeCell ref="B199:B201"/>
    <mergeCell ref="C196:C198"/>
    <mergeCell ref="K196:K197"/>
    <mergeCell ref="L196:L197"/>
    <mergeCell ref="M196:M197"/>
    <mergeCell ref="O196:O197"/>
    <mergeCell ref="P196:P197"/>
    <mergeCell ref="R192:R195"/>
    <mergeCell ref="T210:T215"/>
    <mergeCell ref="Q210:Q215"/>
    <mergeCell ref="E209:E215"/>
    <mergeCell ref="R202:R206"/>
    <mergeCell ref="F202:F206"/>
    <mergeCell ref="S192:S195"/>
    <mergeCell ref="S202:S206"/>
    <mergeCell ref="D209:D215"/>
    <mergeCell ref="D202:D206"/>
    <mergeCell ref="F199:F201"/>
    <mergeCell ref="T196:T198"/>
    <mergeCell ref="G196:G197"/>
    <mergeCell ref="H196:H197"/>
    <mergeCell ref="I196:I197"/>
    <mergeCell ref="J196:J197"/>
    <mergeCell ref="F162:F164"/>
    <mergeCell ref="E162:E164"/>
    <mergeCell ref="D162:D164"/>
    <mergeCell ref="E182:E184"/>
    <mergeCell ref="F182:F184"/>
    <mergeCell ref="S176:S177"/>
    <mergeCell ref="D173:D175"/>
    <mergeCell ref="E108:E109"/>
    <mergeCell ref="D91:D97"/>
    <mergeCell ref="E91:E97"/>
    <mergeCell ref="F136:F138"/>
    <mergeCell ref="D119:D121"/>
    <mergeCell ref="D130:D135"/>
    <mergeCell ref="E123:E128"/>
    <mergeCell ref="F123:F128"/>
    <mergeCell ref="D165:D167"/>
    <mergeCell ref="D147:D150"/>
    <mergeCell ref="D159:D161"/>
    <mergeCell ref="D136:D138"/>
    <mergeCell ref="E136:E138"/>
    <mergeCell ref="E147:E150"/>
    <mergeCell ref="D170:D172"/>
    <mergeCell ref="D152:D153"/>
    <mergeCell ref="R156:R158"/>
    <mergeCell ref="R152:R153"/>
    <mergeCell ref="Q72:Q73"/>
    <mergeCell ref="T91:T93"/>
    <mergeCell ref="C102:C104"/>
    <mergeCell ref="Q80:Q81"/>
    <mergeCell ref="D123:D128"/>
    <mergeCell ref="D108:D109"/>
    <mergeCell ref="E130:E135"/>
    <mergeCell ref="E119:E121"/>
    <mergeCell ref="Q85:Q88"/>
    <mergeCell ref="C99:C101"/>
    <mergeCell ref="F108:F109"/>
    <mergeCell ref="F102:F104"/>
    <mergeCell ref="S110:S112"/>
    <mergeCell ref="S113:S116"/>
    <mergeCell ref="R113:R116"/>
    <mergeCell ref="S117:S118"/>
    <mergeCell ref="R89:R90"/>
    <mergeCell ref="R99:R101"/>
    <mergeCell ref="S108:S109"/>
    <mergeCell ref="Q108:Q109"/>
    <mergeCell ref="Q162:Q163"/>
    <mergeCell ref="D156:D158"/>
    <mergeCell ref="T5:T12"/>
    <mergeCell ref="T13:T18"/>
    <mergeCell ref="T19:T26"/>
    <mergeCell ref="S5:S12"/>
    <mergeCell ref="S13:S18"/>
    <mergeCell ref="S19:S26"/>
    <mergeCell ref="S32:S36"/>
    <mergeCell ref="S70:S71"/>
    <mergeCell ref="S72:S73"/>
    <mergeCell ref="S63:S69"/>
    <mergeCell ref="S61:S62"/>
    <mergeCell ref="S58:S60"/>
    <mergeCell ref="S136:S138"/>
    <mergeCell ref="S140:S144"/>
    <mergeCell ref="R136:R138"/>
    <mergeCell ref="R140:R144"/>
    <mergeCell ref="R72:R73"/>
    <mergeCell ref="E99:E101"/>
    <mergeCell ref="F99:F101"/>
    <mergeCell ref="Q99:Q101"/>
    <mergeCell ref="D80:D81"/>
    <mergeCell ref="D72:D73"/>
    <mergeCell ref="A1:R1"/>
    <mergeCell ref="D2:D3"/>
    <mergeCell ref="E2:E3"/>
    <mergeCell ref="F2:F3"/>
    <mergeCell ref="Q2:Q3"/>
    <mergeCell ref="R2:R3"/>
    <mergeCell ref="R45:R53"/>
    <mergeCell ref="F13:F18"/>
    <mergeCell ref="D54:D57"/>
    <mergeCell ref="E5:E12"/>
    <mergeCell ref="F5:F12"/>
    <mergeCell ref="Q5:Q12"/>
    <mergeCell ref="R13:R18"/>
    <mergeCell ref="Q19:Q26"/>
    <mergeCell ref="R19:R26"/>
    <mergeCell ref="E19:E26"/>
    <mergeCell ref="E13:E18"/>
    <mergeCell ref="R32:R36"/>
    <mergeCell ref="E54:E57"/>
    <mergeCell ref="F54:F57"/>
    <mergeCell ref="A2:A3"/>
    <mergeCell ref="E38:E44"/>
    <mergeCell ref="C2:C3"/>
    <mergeCell ref="B2:B3"/>
    <mergeCell ref="A217:J217"/>
    <mergeCell ref="D168:D169"/>
    <mergeCell ref="Q202:Q206"/>
    <mergeCell ref="E168:E169"/>
    <mergeCell ref="F168:F169"/>
    <mergeCell ref="Q168:Q169"/>
    <mergeCell ref="D176:D177"/>
    <mergeCell ref="E176:E177"/>
    <mergeCell ref="F176:F177"/>
    <mergeCell ref="Q176:Q177"/>
    <mergeCell ref="D192:D195"/>
    <mergeCell ref="E192:E195"/>
    <mergeCell ref="F192:F195"/>
    <mergeCell ref="Q192:Q195"/>
    <mergeCell ref="Q182:Q184"/>
    <mergeCell ref="E186:E190"/>
    <mergeCell ref="E202:E206"/>
    <mergeCell ref="F186:F190"/>
    <mergeCell ref="X147:X150"/>
    <mergeCell ref="X140:X144"/>
    <mergeCell ref="S178:S181"/>
    <mergeCell ref="X152:X153"/>
    <mergeCell ref="E152:E153"/>
    <mergeCell ref="R210:R215"/>
    <mergeCell ref="S210:S215"/>
    <mergeCell ref="B186:B191"/>
    <mergeCell ref="C192:C195"/>
    <mergeCell ref="B202:B208"/>
    <mergeCell ref="D196:D198"/>
    <mergeCell ref="E196:E198"/>
    <mergeCell ref="Q196:Q198"/>
    <mergeCell ref="R196:R198"/>
    <mergeCell ref="S196:S198"/>
    <mergeCell ref="C199:C201"/>
    <mergeCell ref="D199:D201"/>
    <mergeCell ref="E199:E201"/>
    <mergeCell ref="Q140:Q144"/>
    <mergeCell ref="Q147:Q150"/>
    <mergeCell ref="D140:D144"/>
    <mergeCell ref="E140:E144"/>
    <mergeCell ref="F140:F144"/>
    <mergeCell ref="E156:E158"/>
    <mergeCell ref="Q136:Q138"/>
    <mergeCell ref="S170:S172"/>
    <mergeCell ref="S173:S175"/>
    <mergeCell ref="Q186:Q190"/>
    <mergeCell ref="A210:A215"/>
    <mergeCell ref="E170:E172"/>
    <mergeCell ref="E173:E175"/>
    <mergeCell ref="A165:A169"/>
    <mergeCell ref="D182:D184"/>
    <mergeCell ref="R154:R155"/>
    <mergeCell ref="E165:E167"/>
    <mergeCell ref="F165:F167"/>
    <mergeCell ref="E159:E161"/>
    <mergeCell ref="F159:F161"/>
    <mergeCell ref="E154:E155"/>
    <mergeCell ref="Q159:Q161"/>
    <mergeCell ref="D145:D146"/>
    <mergeCell ref="E145:E146"/>
    <mergeCell ref="F156:F158"/>
    <mergeCell ref="Q156:Q158"/>
    <mergeCell ref="F154:F155"/>
    <mergeCell ref="F147:F150"/>
    <mergeCell ref="D178:D181"/>
    <mergeCell ref="D154:D155"/>
    <mergeCell ref="R38:R44"/>
    <mergeCell ref="R54:R57"/>
    <mergeCell ref="F117:F118"/>
    <mergeCell ref="Q117:Q118"/>
    <mergeCell ref="F113:F116"/>
    <mergeCell ref="S89:S90"/>
    <mergeCell ref="Q82:Q84"/>
    <mergeCell ref="Q91:Q97"/>
    <mergeCell ref="Q102:Q104"/>
    <mergeCell ref="Q113:Q116"/>
    <mergeCell ref="Q74:Q78"/>
    <mergeCell ref="S91:S97"/>
    <mergeCell ref="S99:S101"/>
    <mergeCell ref="S74:S78"/>
    <mergeCell ref="R117:R118"/>
    <mergeCell ref="S102:S104"/>
    <mergeCell ref="Z136:Z138"/>
    <mergeCell ref="Z140:Z144"/>
    <mergeCell ref="Z145:Z146"/>
    <mergeCell ref="X130:X135"/>
    <mergeCell ref="X123:X128"/>
    <mergeCell ref="X117:X118"/>
    <mergeCell ref="X113:X116"/>
    <mergeCell ref="X110:X112"/>
    <mergeCell ref="Z102:Z104"/>
    <mergeCell ref="Z110:Z112"/>
    <mergeCell ref="X119:X121"/>
    <mergeCell ref="R58:R60"/>
    <mergeCell ref="S168:S169"/>
    <mergeCell ref="T162:T163"/>
    <mergeCell ref="U162:U163"/>
    <mergeCell ref="T108:T109"/>
    <mergeCell ref="S156:S158"/>
    <mergeCell ref="R162:R163"/>
    <mergeCell ref="S159:S161"/>
    <mergeCell ref="R159:R161"/>
    <mergeCell ref="S119:S121"/>
    <mergeCell ref="S123:S128"/>
    <mergeCell ref="U130:U131"/>
    <mergeCell ref="R168:R169"/>
    <mergeCell ref="U108:U109"/>
    <mergeCell ref="U113:U114"/>
    <mergeCell ref="R108:R109"/>
    <mergeCell ref="R110:R112"/>
    <mergeCell ref="S152:S153"/>
    <mergeCell ref="S154:S155"/>
    <mergeCell ref="R165:R167"/>
    <mergeCell ref="U136:U137"/>
    <mergeCell ref="S145:S146"/>
    <mergeCell ref="S147:S150"/>
    <mergeCell ref="U123:U124"/>
    <mergeCell ref="Z89:Z90"/>
    <mergeCell ref="Z91:Z97"/>
    <mergeCell ref="Z99:Z101"/>
    <mergeCell ref="Y91:Y92"/>
    <mergeCell ref="X85:X88"/>
    <mergeCell ref="X80:X81"/>
    <mergeCell ref="X89:X90"/>
    <mergeCell ref="Z147:Z150"/>
    <mergeCell ref="S165:S167"/>
    <mergeCell ref="T82:T84"/>
    <mergeCell ref="Y162:Y163"/>
    <mergeCell ref="X156:X158"/>
    <mergeCell ref="X154:X155"/>
    <mergeCell ref="X145:X146"/>
    <mergeCell ref="X136:X138"/>
    <mergeCell ref="X108:X109"/>
    <mergeCell ref="X102:X104"/>
    <mergeCell ref="X99:X101"/>
    <mergeCell ref="X91:X97"/>
    <mergeCell ref="Z113:Z116"/>
    <mergeCell ref="Z117:Z118"/>
    <mergeCell ref="Z119:Z121"/>
    <mergeCell ref="Z123:Z128"/>
    <mergeCell ref="Z130:Z135"/>
    <mergeCell ref="Z80:Z81"/>
    <mergeCell ref="U63:U64"/>
    <mergeCell ref="Y63:Y64"/>
    <mergeCell ref="X82:X84"/>
    <mergeCell ref="X74:X78"/>
    <mergeCell ref="X72:X73"/>
    <mergeCell ref="X70:X71"/>
    <mergeCell ref="Z82:Z84"/>
    <mergeCell ref="Z85:Z88"/>
    <mergeCell ref="R199:R201"/>
    <mergeCell ref="S199:S201"/>
    <mergeCell ref="D186:D190"/>
    <mergeCell ref="S186:S190"/>
    <mergeCell ref="R186:R190"/>
    <mergeCell ref="F209:F215"/>
    <mergeCell ref="S182:S184"/>
    <mergeCell ref="R182:R184"/>
    <mergeCell ref="D110:D112"/>
    <mergeCell ref="E110:E112"/>
    <mergeCell ref="D117:D118"/>
    <mergeCell ref="D113:D116"/>
    <mergeCell ref="F152:F153"/>
    <mergeCell ref="Q152:Q153"/>
    <mergeCell ref="Q154:Q155"/>
    <mergeCell ref="R170:R172"/>
    <mergeCell ref="F120:F121"/>
    <mergeCell ref="Q119:Q121"/>
    <mergeCell ref="S130:S135"/>
    <mergeCell ref="R123:R128"/>
    <mergeCell ref="R119:R121"/>
    <mergeCell ref="F170:F172"/>
    <mergeCell ref="F173:F175"/>
    <mergeCell ref="Q173:Q175"/>
    <mergeCell ref="D85:D88"/>
    <mergeCell ref="R80:R81"/>
    <mergeCell ref="R74:R78"/>
    <mergeCell ref="S85:S88"/>
    <mergeCell ref="R102:R104"/>
    <mergeCell ref="S82:S84"/>
    <mergeCell ref="S80:S81"/>
    <mergeCell ref="D102:D104"/>
    <mergeCell ref="D89:D90"/>
    <mergeCell ref="E102:E104"/>
    <mergeCell ref="D99:D101"/>
    <mergeCell ref="F89:F90"/>
    <mergeCell ref="Q89:Q90"/>
    <mergeCell ref="E74:E78"/>
    <mergeCell ref="F74:F78"/>
    <mergeCell ref="D74:D78"/>
    <mergeCell ref="E80:E81"/>
    <mergeCell ref="D82:D84"/>
    <mergeCell ref="E89:E90"/>
    <mergeCell ref="E82:E84"/>
    <mergeCell ref="E85:E88"/>
    <mergeCell ref="E61:E62"/>
    <mergeCell ref="F61:F62"/>
    <mergeCell ref="D19:D26"/>
    <mergeCell ref="E178:E181"/>
    <mergeCell ref="F178:F181"/>
    <mergeCell ref="Q178:Q181"/>
    <mergeCell ref="R173:R175"/>
    <mergeCell ref="R145:R146"/>
    <mergeCell ref="R130:R135"/>
    <mergeCell ref="F130:F135"/>
    <mergeCell ref="Q123:Q128"/>
    <mergeCell ref="R82:R84"/>
    <mergeCell ref="F82:F84"/>
    <mergeCell ref="F145:F146"/>
    <mergeCell ref="Q145:Q146"/>
    <mergeCell ref="R85:R88"/>
    <mergeCell ref="R91:R97"/>
    <mergeCell ref="Q170:Q172"/>
    <mergeCell ref="Q165:Q167"/>
    <mergeCell ref="R178:R181"/>
    <mergeCell ref="R176:R177"/>
    <mergeCell ref="F110:F112"/>
    <mergeCell ref="D70:D71"/>
    <mergeCell ref="F91:F97"/>
    <mergeCell ref="F70:F71"/>
    <mergeCell ref="D5:D12"/>
    <mergeCell ref="D13:D18"/>
    <mergeCell ref="Q110:Q112"/>
    <mergeCell ref="D32:D36"/>
    <mergeCell ref="E32:E36"/>
    <mergeCell ref="F32:F36"/>
    <mergeCell ref="F27:F31"/>
    <mergeCell ref="E27:E31"/>
    <mergeCell ref="D27:D31"/>
    <mergeCell ref="D38:D44"/>
    <mergeCell ref="F85:F88"/>
    <mergeCell ref="D58:D60"/>
    <mergeCell ref="D61:D62"/>
    <mergeCell ref="D63:D69"/>
    <mergeCell ref="E63:E69"/>
    <mergeCell ref="F63:F69"/>
    <mergeCell ref="D45:D53"/>
    <mergeCell ref="E45:E53"/>
    <mergeCell ref="F38:F44"/>
    <mergeCell ref="F45:F53"/>
    <mergeCell ref="F80:F81"/>
    <mergeCell ref="E72:E73"/>
    <mergeCell ref="F19:F26"/>
    <mergeCell ref="F72:F73"/>
    <mergeCell ref="E117:E118"/>
    <mergeCell ref="E113:E116"/>
    <mergeCell ref="E58:E60"/>
    <mergeCell ref="F58:F60"/>
    <mergeCell ref="Q70:Q71"/>
    <mergeCell ref="R70:R71"/>
    <mergeCell ref="V2:V3"/>
    <mergeCell ref="S2:S3"/>
    <mergeCell ref="R5:R12"/>
    <mergeCell ref="Q54:Q57"/>
    <mergeCell ref="Q58:Q60"/>
    <mergeCell ref="S38:S44"/>
    <mergeCell ref="S45:S53"/>
    <mergeCell ref="S54:S57"/>
    <mergeCell ref="Q61:Q62"/>
    <mergeCell ref="Q63:Q69"/>
    <mergeCell ref="Q32:Q36"/>
    <mergeCell ref="Q13:Q18"/>
    <mergeCell ref="R61:R62"/>
    <mergeCell ref="R63:R69"/>
    <mergeCell ref="Q45:Q53"/>
    <mergeCell ref="Q38:Q44"/>
    <mergeCell ref="E70:E71"/>
    <mergeCell ref="Y199:Y201"/>
    <mergeCell ref="Z199:Z201"/>
    <mergeCell ref="U197:U198"/>
    <mergeCell ref="Y197:Y198"/>
    <mergeCell ref="Z202:Z204"/>
    <mergeCell ref="F196:F198"/>
    <mergeCell ref="Y2:Z3"/>
    <mergeCell ref="X2:X3"/>
    <mergeCell ref="U2:U3"/>
    <mergeCell ref="G2:N2"/>
    <mergeCell ref="T2:T3"/>
    <mergeCell ref="Q130:Q135"/>
    <mergeCell ref="O2:P2"/>
    <mergeCell ref="W2:W3"/>
    <mergeCell ref="X199:X201"/>
    <mergeCell ref="S162:S164"/>
    <mergeCell ref="U61:U62"/>
    <mergeCell ref="Y61:Y62"/>
    <mergeCell ref="Z61:Z62"/>
    <mergeCell ref="U91:U92"/>
    <mergeCell ref="Z70:Z71"/>
    <mergeCell ref="Z74:Z78"/>
    <mergeCell ref="X61:X62"/>
    <mergeCell ref="Z108:Z109"/>
    <mergeCell ref="C5:C12"/>
    <mergeCell ref="C13:C18"/>
    <mergeCell ref="C19:C26"/>
    <mergeCell ref="A5:A81"/>
    <mergeCell ref="B5:B81"/>
    <mergeCell ref="C27:C31"/>
    <mergeCell ref="C32:C36"/>
    <mergeCell ref="C38:C44"/>
    <mergeCell ref="C45:C53"/>
    <mergeCell ref="C54:C57"/>
    <mergeCell ref="C58:C60"/>
    <mergeCell ref="C61:C62"/>
    <mergeCell ref="C63:C69"/>
    <mergeCell ref="C70:C71"/>
    <mergeCell ref="C72:C73"/>
    <mergeCell ref="C74:C78"/>
    <mergeCell ref="C80:C81"/>
    <mergeCell ref="A82:A104"/>
    <mergeCell ref="C82:C84"/>
    <mergeCell ref="B82:B90"/>
    <mergeCell ref="C85:C88"/>
    <mergeCell ref="C89:C90"/>
    <mergeCell ref="C91:C97"/>
    <mergeCell ref="B91:B98"/>
    <mergeCell ref="B105:B107"/>
    <mergeCell ref="A110:A129"/>
    <mergeCell ref="B110:B122"/>
    <mergeCell ref="C110:C112"/>
    <mergeCell ref="C113:C116"/>
    <mergeCell ref="C117:C118"/>
    <mergeCell ref="C119:C121"/>
    <mergeCell ref="B123:B129"/>
    <mergeCell ref="C123:C128"/>
    <mergeCell ref="C108:C109"/>
    <mergeCell ref="B108:B109"/>
    <mergeCell ref="A130:A146"/>
    <mergeCell ref="B130:B135"/>
    <mergeCell ref="C130:C135"/>
    <mergeCell ref="C136:C138"/>
    <mergeCell ref="B136:B139"/>
    <mergeCell ref="B140:B146"/>
    <mergeCell ref="C140:C144"/>
    <mergeCell ref="C145:C146"/>
    <mergeCell ref="A147:A164"/>
    <mergeCell ref="B147:B151"/>
    <mergeCell ref="C147:C150"/>
    <mergeCell ref="B152:B164"/>
    <mergeCell ref="C154:C155"/>
    <mergeCell ref="C156:C158"/>
    <mergeCell ref="C159:C161"/>
    <mergeCell ref="C162:C164"/>
    <mergeCell ref="A192:A201"/>
    <mergeCell ref="B192:B198"/>
    <mergeCell ref="C202:C206"/>
    <mergeCell ref="B209:B215"/>
    <mergeCell ref="B165:B169"/>
    <mergeCell ref="C165:C167"/>
    <mergeCell ref="C168:C169"/>
    <mergeCell ref="A170:A191"/>
    <mergeCell ref="B170:B185"/>
    <mergeCell ref="C170:C172"/>
    <mergeCell ref="C173:C175"/>
    <mergeCell ref="C176:C177"/>
    <mergeCell ref="C178:C181"/>
    <mergeCell ref="C182:C184"/>
    <mergeCell ref="C186:C190"/>
    <mergeCell ref="A202:A208"/>
  </mergeCells>
  <pageMargins left="0.70866141732283461" right="0.70866141732283461" top="0.3543307086614173" bottom="0.55118110236220474" header="0.31496062992125984" footer="0.31496062992125984"/>
  <pageSetup paperSize="9" scale="2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workbookViewId="0">
      <selection activeCell="K24" sqref="K24"/>
    </sheetView>
  </sheetViews>
  <sheetFormatPr defaultRowHeight="15" x14ac:dyDescent="0.25"/>
  <cols>
    <col min="1" max="1" width="42.28515625" customWidth="1"/>
    <col min="2" max="2" width="19" customWidth="1"/>
    <col min="3" max="3" width="20.7109375" customWidth="1"/>
    <col min="4" max="4" width="15.28515625" customWidth="1"/>
    <col min="5" max="5" width="14.85546875" customWidth="1"/>
    <col min="6" max="6" width="19.42578125" customWidth="1"/>
    <col min="7" max="7" width="15" customWidth="1"/>
    <col min="8" max="8" width="13.140625" customWidth="1"/>
    <col min="10" max="10" width="19.7109375" customWidth="1"/>
  </cols>
  <sheetData>
    <row r="1" spans="1:10" ht="90.75" customHeight="1" x14ac:dyDescent="0.25">
      <c r="A1" s="25" t="s">
        <v>71</v>
      </c>
      <c r="B1" s="25" t="s">
        <v>701</v>
      </c>
      <c r="C1" s="25" t="s">
        <v>1066</v>
      </c>
      <c r="D1" s="25" t="str">
        <f>D16</f>
        <v>2019 m. pagal planą vykdomų kampanijų skaičius</v>
      </c>
      <c r="E1" s="25" t="s">
        <v>1067</v>
      </c>
      <c r="F1" s="25" t="s">
        <v>1068</v>
      </c>
      <c r="G1" s="25" t="s">
        <v>1069</v>
      </c>
      <c r="H1" s="25" t="s">
        <v>1070</v>
      </c>
    </row>
    <row r="2" spans="1:10" ht="36" customHeight="1" x14ac:dyDescent="0.3">
      <c r="A2" s="93" t="str">
        <f>'2019 m. plano įgyvendinimas'!A5</f>
        <v>LIETUVA, KURIĄ KURIAME 
EUROPOS SĄJUNGOS INVESTICIJOMIS</v>
      </c>
      <c r="B2" s="27">
        <v>17</v>
      </c>
      <c r="C2" s="27">
        <v>17</v>
      </c>
      <c r="D2" s="159">
        <f>SUM('2019 m. plano įgyvendinimas'!Y5:Y81)</f>
        <v>12</v>
      </c>
      <c r="E2" s="160">
        <f>D2/C2</f>
        <v>0.70588235294117652</v>
      </c>
      <c r="F2" s="28">
        <f>SUM('2019 m. plano įgyvendinimas'!T5:T81)</f>
        <v>1546360</v>
      </c>
      <c r="G2" s="142">
        <f>SUM('2019 m. plano įgyvendinimas'!W5:W80)</f>
        <v>515244.24000000005</v>
      </c>
      <c r="H2" s="143">
        <f>G2/F2</f>
        <v>0.33319811686799972</v>
      </c>
      <c r="I2" s="17"/>
    </row>
    <row r="3" spans="1:10" ht="17.25" x14ac:dyDescent="0.3">
      <c r="A3" s="94" t="str">
        <f>'2019 m. plano įgyvendinimas'!A82</f>
        <v xml:space="preserve">PAŽANGI LIETUVA </v>
      </c>
      <c r="B3" s="26">
        <v>7</v>
      </c>
      <c r="C3" s="27">
        <v>7</v>
      </c>
      <c r="D3" s="161">
        <f>SUM('2019 m. plano įgyvendinimas'!Y82:Y104)</f>
        <v>6</v>
      </c>
      <c r="E3" s="160">
        <f t="shared" ref="E3:E12" si="0">D3/C3</f>
        <v>0.8571428571428571</v>
      </c>
      <c r="F3" s="29">
        <f>SUM('2019 m. plano įgyvendinimas'!T82:T104)</f>
        <v>289626</v>
      </c>
      <c r="G3" s="144">
        <f>SUM('2019 m. plano įgyvendinimas'!W82:W104)</f>
        <v>193373.00000000003</v>
      </c>
      <c r="H3" s="143">
        <f>G3/F3</f>
        <v>0.66766450525850585</v>
      </c>
    </row>
    <row r="4" spans="1:10" ht="17.25" x14ac:dyDescent="0.3">
      <c r="A4" s="94" t="str">
        <f>'2019 m. plano įgyvendinimas'!A105</f>
        <v>VERSLI LIETUVA</v>
      </c>
      <c r="B4" s="26">
        <v>4</v>
      </c>
      <c r="C4" s="27">
        <v>4</v>
      </c>
      <c r="D4" s="161">
        <f>SUM('2019 m. plano įgyvendinimas'!Y105:Y109)</f>
        <v>3</v>
      </c>
      <c r="E4" s="160">
        <f t="shared" si="0"/>
        <v>0.75</v>
      </c>
      <c r="F4" s="29">
        <f>SUM('2019 m. plano įgyvendinimas'!T105:T109)</f>
        <v>136600</v>
      </c>
      <c r="G4" s="144">
        <f>SUM('2019 m. plano įgyvendinimas'!W105:W109)</f>
        <v>113878.76</v>
      </c>
      <c r="H4" s="143">
        <f t="shared" ref="H4:H13" si="1">G4/F4</f>
        <v>0.8336658857979502</v>
      </c>
    </row>
    <row r="5" spans="1:10" ht="17.25" x14ac:dyDescent="0.3">
      <c r="A5" s="35" t="s">
        <v>1001</v>
      </c>
      <c r="B5" s="26">
        <v>7</v>
      </c>
      <c r="C5" s="27">
        <v>5</v>
      </c>
      <c r="D5" s="161">
        <f>SUM('2019 m. plano įgyvendinimas'!Y110:Y129)</f>
        <v>3</v>
      </c>
      <c r="E5" s="160">
        <f t="shared" si="0"/>
        <v>0.6</v>
      </c>
      <c r="F5" s="29">
        <f>SUM('2019 m. plano įgyvendinimas'!T110:T129)</f>
        <v>270700</v>
      </c>
      <c r="G5" s="144">
        <f>SUM('2019 m. plano įgyvendinimas'!W110:W123)</f>
        <v>123546.09999999999</v>
      </c>
      <c r="H5" s="143">
        <f t="shared" si="1"/>
        <v>0.45639490210565198</v>
      </c>
    </row>
    <row r="6" spans="1:10" ht="17.25" x14ac:dyDescent="0.3">
      <c r="A6" s="95" t="str">
        <f>'2019 m. plano įgyvendinimas'!A130</f>
        <v xml:space="preserve">AUGANTI LIETUVA </v>
      </c>
      <c r="B6" s="26">
        <v>5</v>
      </c>
      <c r="C6" s="27">
        <v>5</v>
      </c>
      <c r="D6" s="161">
        <f>SUM('2019 m. plano įgyvendinimas'!Y130:Y146)</f>
        <v>5</v>
      </c>
      <c r="E6" s="160">
        <f t="shared" si="0"/>
        <v>1</v>
      </c>
      <c r="F6" s="29">
        <f>SUM('2019 m. plano įgyvendinimas'!T130:T146)</f>
        <v>206437</v>
      </c>
      <c r="G6" s="144">
        <f>SUM('2019 m. plano įgyvendinimas'!W130:W145)</f>
        <v>170796.87000000002</v>
      </c>
      <c r="H6" s="143">
        <f t="shared" si="1"/>
        <v>0.82735590034732154</v>
      </c>
    </row>
    <row r="7" spans="1:10" ht="17.25" x14ac:dyDescent="0.3">
      <c r="A7" s="95" t="str">
        <f>'2019 m. plano įgyvendinimas'!A147</f>
        <v>TOLYDI LIETUVA</v>
      </c>
      <c r="B7" s="26">
        <v>7</v>
      </c>
      <c r="C7" s="27">
        <v>7</v>
      </c>
      <c r="D7" s="159">
        <f>SUM('2019 m. plano įgyvendinimas'!Y147:Y164)</f>
        <v>4</v>
      </c>
      <c r="E7" s="160">
        <f t="shared" si="0"/>
        <v>0.5714285714285714</v>
      </c>
      <c r="F7" s="28">
        <f>SUM('2019 m. plano įgyvendinimas'!T147:T164)</f>
        <v>649000</v>
      </c>
      <c r="G7" s="142">
        <f>SUM('2019 m. plano įgyvendinimas'!W147:W164)</f>
        <v>447833.5</v>
      </c>
      <c r="H7" s="143">
        <f t="shared" si="1"/>
        <v>0.6900362095531587</v>
      </c>
    </row>
    <row r="8" spans="1:10" ht="17.25" x14ac:dyDescent="0.3">
      <c r="A8" s="96" t="str">
        <f>'2019 m. plano įgyvendinimas'!A165</f>
        <v>SVEIKA LIETUVA</v>
      </c>
      <c r="B8" s="26">
        <v>2</v>
      </c>
      <c r="C8" s="27">
        <v>2</v>
      </c>
      <c r="D8" s="159">
        <f>SUM('2019 m. plano įgyvendinimas'!Y165:Y169)</f>
        <v>2</v>
      </c>
      <c r="E8" s="160">
        <f t="shared" si="0"/>
        <v>1</v>
      </c>
      <c r="F8" s="29">
        <f>SUM('2019 m. plano įgyvendinimas'!T165:T169)</f>
        <v>297118</v>
      </c>
      <c r="G8" s="144">
        <f>SUM('2019 m. plano įgyvendinimas'!W165:W169)</f>
        <v>296123</v>
      </c>
      <c r="H8" s="155">
        <f t="shared" si="1"/>
        <v>0.9966511621645272</v>
      </c>
      <c r="J8" s="129"/>
    </row>
    <row r="9" spans="1:10" ht="17.25" x14ac:dyDescent="0.3">
      <c r="A9" s="95" t="str">
        <f>'2019 m. plano įgyvendinimas'!A170</f>
        <v>TVARI LIETUVA</v>
      </c>
      <c r="B9" s="26">
        <v>8</v>
      </c>
      <c r="C9" s="27">
        <v>7</v>
      </c>
      <c r="D9" s="161">
        <f>SUM('2019 m. plano įgyvendinimas'!Y170:Y191)</f>
        <v>7</v>
      </c>
      <c r="E9" s="160">
        <f t="shared" si="0"/>
        <v>1</v>
      </c>
      <c r="F9" s="29">
        <f>SUM('2019 m. plano įgyvendinimas'!T170:T191)</f>
        <v>514685</v>
      </c>
      <c r="G9" s="144">
        <f>SUM('2019 m. plano įgyvendinimas'!W170:W191)</f>
        <v>490788.44</v>
      </c>
      <c r="H9" s="143">
        <f t="shared" si="1"/>
        <v>0.95357051400371107</v>
      </c>
    </row>
    <row r="10" spans="1:10" ht="17.25" x14ac:dyDescent="0.3">
      <c r="A10" s="95" t="str">
        <f>'2019 m. plano įgyvendinimas'!A192</f>
        <v xml:space="preserve">KURIANTI LIETUVA </v>
      </c>
      <c r="B10" s="26">
        <v>3</v>
      </c>
      <c r="C10" s="27">
        <v>2</v>
      </c>
      <c r="D10" s="161">
        <f>SUM('2019 m. plano įgyvendinimas'!Y192:Y201)</f>
        <v>0</v>
      </c>
      <c r="E10" s="160">
        <f t="shared" si="0"/>
        <v>0</v>
      </c>
      <c r="F10" s="29">
        <f>SUM('2019 m. plano įgyvendinimas'!T192:T201)</f>
        <v>193350</v>
      </c>
      <c r="G10" s="144">
        <f>SUM('2019 m. plano įgyvendinimas'!W192:W198)</f>
        <v>5948</v>
      </c>
      <c r="H10" s="143">
        <f t="shared" si="1"/>
        <v>3.0762865270235324E-2</v>
      </c>
    </row>
    <row r="11" spans="1:10" ht="17.25" x14ac:dyDescent="0.3">
      <c r="A11" s="95" t="str">
        <f>'2019 m. plano įgyvendinimas'!A202</f>
        <v xml:space="preserve">AKTYVI (PILIETIŠKA) LIETUVA </v>
      </c>
      <c r="B11" s="26">
        <v>3</v>
      </c>
      <c r="C11" s="27">
        <v>2</v>
      </c>
      <c r="D11" s="159">
        <f>SUM('2019 m. plano įgyvendinimas'!Y202:Y208)</f>
        <v>0</v>
      </c>
      <c r="E11" s="160">
        <f t="shared" si="0"/>
        <v>0</v>
      </c>
      <c r="F11" s="28">
        <f>SUM('2019 m. plano įgyvendinimas'!T202:T208)</f>
        <v>125000</v>
      </c>
      <c r="G11" s="142">
        <f>SUM('2019 m. plano įgyvendinimas'!W202:W208)</f>
        <v>3539</v>
      </c>
      <c r="H11" s="143">
        <f t="shared" si="1"/>
        <v>2.8312E-2</v>
      </c>
    </row>
    <row r="12" spans="1:10" ht="17.25" x14ac:dyDescent="0.3">
      <c r="A12" s="35" t="str">
        <f>'2019 m. plano įgyvendinimas'!A209</f>
        <v>EFEKTYVI LIETUVA</v>
      </c>
      <c r="B12" s="26">
        <v>1</v>
      </c>
      <c r="C12" s="27">
        <v>1</v>
      </c>
      <c r="D12" s="161">
        <f>SUM('2019 m. plano įgyvendinimas'!Y209:Y215)</f>
        <v>0</v>
      </c>
      <c r="E12" s="160">
        <f t="shared" si="0"/>
        <v>0</v>
      </c>
      <c r="F12" s="29">
        <f>SUM('2019 m. plano įgyvendinimas'!T209:T209)</f>
        <v>117000</v>
      </c>
      <c r="G12" s="144">
        <f>SUM('2019 m. plano įgyvendinimas'!W209)</f>
        <v>23582</v>
      </c>
      <c r="H12" s="143">
        <f t="shared" si="1"/>
        <v>0.20155555555555554</v>
      </c>
    </row>
    <row r="13" spans="1:10" ht="17.25" x14ac:dyDescent="0.3">
      <c r="A13" s="34" t="s">
        <v>706</v>
      </c>
      <c r="B13" s="30">
        <f>SUM(B2:B12)</f>
        <v>64</v>
      </c>
      <c r="C13" s="30">
        <f>SUM(C2:C12)</f>
        <v>59</v>
      </c>
      <c r="D13" s="30">
        <f>SUM(D2:D12)</f>
        <v>42</v>
      </c>
      <c r="E13" s="31">
        <f>D13/C13</f>
        <v>0.71186440677966101</v>
      </c>
      <c r="F13" s="32">
        <f>SUM(F2:F12)</f>
        <v>4345876</v>
      </c>
      <c r="G13" s="32">
        <f>SUM(G2:G12)</f>
        <v>2384652.91</v>
      </c>
      <c r="H13" s="33">
        <f t="shared" si="1"/>
        <v>0.54871627952569291</v>
      </c>
      <c r="J13" s="102"/>
    </row>
    <row r="14" spans="1:10" x14ac:dyDescent="0.25">
      <c r="A14" s="19" t="s">
        <v>722</v>
      </c>
      <c r="B14" s="20">
        <f>B13-1</f>
        <v>63</v>
      </c>
      <c r="C14" s="20">
        <f>C13-1</f>
        <v>58</v>
      </c>
      <c r="D14" s="20">
        <f>D13-1</f>
        <v>41</v>
      </c>
      <c r="E14" s="21">
        <f>D14/C14</f>
        <v>0.7068965517241379</v>
      </c>
      <c r="F14" s="22">
        <f>F13-'2019 m. plano įgyvendinimas'!T80</f>
        <v>3546942</v>
      </c>
      <c r="G14" s="22">
        <f>G13-'2019 m. plano įgyvendinimas'!W80</f>
        <v>2384652.91</v>
      </c>
      <c r="H14" s="23">
        <f>G14/F14</f>
        <v>0.67231234962398601</v>
      </c>
    </row>
    <row r="16" spans="1:10" ht="93.75" customHeight="1" x14ac:dyDescent="0.25">
      <c r="A16" s="25" t="s">
        <v>710</v>
      </c>
      <c r="B16" s="25" t="s">
        <v>701</v>
      </c>
      <c r="C16" s="25" t="str">
        <f>C1</f>
        <v>Kampanijų skaičius, kurioms 2019 m. skirtas finansavimas</v>
      </c>
      <c r="D16" s="25" t="s">
        <v>1326</v>
      </c>
      <c r="E16" s="25" t="str">
        <f>E1</f>
        <v xml:space="preserve">2019 m. plano vykdymas, proc. </v>
      </c>
      <c r="F16" s="25" t="s">
        <v>1068</v>
      </c>
      <c r="G16" s="25" t="s">
        <v>1069</v>
      </c>
      <c r="H16" s="25" t="s">
        <v>707</v>
      </c>
    </row>
    <row r="17" spans="1:10" ht="16.5" x14ac:dyDescent="0.25">
      <c r="A17" s="35" t="s">
        <v>713</v>
      </c>
      <c r="B17" s="27">
        <v>1</v>
      </c>
      <c r="C17" s="27">
        <v>1</v>
      </c>
      <c r="D17" s="161">
        <f>'2019 m. plano įgyvendinimas'!Y170</f>
        <v>1</v>
      </c>
      <c r="E17" s="162">
        <f>D17/C17</f>
        <v>1</v>
      </c>
      <c r="F17" s="29">
        <f>'2019 m. plano įgyvendinimas'!T170</f>
        <v>160000</v>
      </c>
      <c r="G17" s="144">
        <f>'2019 m. plano įgyvendinimas'!W170</f>
        <v>160000</v>
      </c>
      <c r="H17" s="151">
        <f>G17/F17</f>
        <v>1</v>
      </c>
    </row>
    <row r="18" spans="1:10" ht="16.5" x14ac:dyDescent="0.25">
      <c r="A18" s="35" t="s">
        <v>717</v>
      </c>
      <c r="B18" s="27">
        <v>1</v>
      </c>
      <c r="C18" s="27">
        <v>1</v>
      </c>
      <c r="D18" s="161">
        <f>'2019 m. plano įgyvendinimas'!Y186</f>
        <v>1</v>
      </c>
      <c r="E18" s="162">
        <f t="shared" ref="E18:E35" si="2">D18/C18</f>
        <v>1</v>
      </c>
      <c r="F18" s="29">
        <f>'2019 m. plano įgyvendinimas'!T186</f>
        <v>140000</v>
      </c>
      <c r="G18" s="144">
        <f>'2019 m. plano įgyvendinimas'!W186</f>
        <v>136999.53999999998</v>
      </c>
      <c r="H18" s="151">
        <f>G18/F18</f>
        <v>0.97856814285714266</v>
      </c>
      <c r="J18" s="163"/>
    </row>
    <row r="19" spans="1:10" ht="16.5" x14ac:dyDescent="0.25">
      <c r="A19" s="35" t="s">
        <v>711</v>
      </c>
      <c r="B19" s="27">
        <v>3</v>
      </c>
      <c r="C19" s="27">
        <v>3</v>
      </c>
      <c r="D19" s="161">
        <f>'2019 m. plano įgyvendinimas'!Y5+'2019 m. plano įgyvendinimas'!Y13+'2019 m. plano įgyvendinimas'!Y19</f>
        <v>2</v>
      </c>
      <c r="E19" s="162">
        <f t="shared" si="2"/>
        <v>0.66666666666666663</v>
      </c>
      <c r="F19" s="29">
        <f>'2019 m. plano įgyvendinimas'!T5+'2019 m. plano įgyvendinimas'!T13+'2019 m. plano įgyvendinimas'!T19</f>
        <v>283956</v>
      </c>
      <c r="G19" s="144">
        <f>'2019 m. plano įgyvendinimas'!W5+'2019 m. plano įgyvendinimas'!W13+'2019 m. plano įgyvendinimas'!W19</f>
        <v>151311</v>
      </c>
      <c r="H19" s="151">
        <f>G19/F19</f>
        <v>0.53286776824578452</v>
      </c>
    </row>
    <row r="20" spans="1:10" ht="16.5" x14ac:dyDescent="0.25">
      <c r="A20" s="35" t="s">
        <v>714</v>
      </c>
      <c r="B20" s="27">
        <v>5</v>
      </c>
      <c r="C20" s="27">
        <v>4</v>
      </c>
      <c r="D20" s="161">
        <f>'2019 m. plano įgyvendinimas'!Y74+'2019 m. plano įgyvendinimas'!Y151+'2019 m. plano įgyvendinimas'!Y192+'2019 m. plano įgyvendinimas'!Y207</f>
        <v>0</v>
      </c>
      <c r="E20" s="162">
        <f t="shared" si="2"/>
        <v>0</v>
      </c>
      <c r="F20" s="29">
        <f>SUM('2019 m. plano įgyvendinimas'!T74,'2019 m. plano įgyvendinimas'!T151,'2019 m. plano įgyvendinimas'!T192,'2019 m. plano įgyvendinimas'!T199,'2019 m. plano įgyvendinimas'!T207)</f>
        <v>287340</v>
      </c>
      <c r="G20" s="144">
        <f>SUM('2019 m. plano įgyvendinimas'!W74,'2019 m. plano įgyvendinimas'!W151,'2019 m. plano įgyvendinimas'!W192,'2019 m. plano įgyvendinimas'!W199,'2019 m. plano įgyvendinimas'!W207)</f>
        <v>1350</v>
      </c>
      <c r="H20" s="151">
        <f t="shared" ref="H20:H33" si="3">G20/F20</f>
        <v>4.6982668615577362E-3</v>
      </c>
    </row>
    <row r="21" spans="1:10" ht="16.5" x14ac:dyDescent="0.25">
      <c r="A21" s="35" t="s">
        <v>712</v>
      </c>
      <c r="B21" s="27">
        <v>6</v>
      </c>
      <c r="C21" s="27">
        <v>5</v>
      </c>
      <c r="D21" s="161">
        <f>'2019 m. plano įgyvendinimas'!Y140+'2019 m. plano įgyvendinimas'!Y152+'2019 m. plano įgyvendinimas'!Y154+'2019 m. plano įgyvendinimas'!Y156+'2019 m. plano įgyvendinimas'!Y159</f>
        <v>5</v>
      </c>
      <c r="E21" s="162">
        <f t="shared" si="2"/>
        <v>1</v>
      </c>
      <c r="F21" s="29">
        <f>SUM('2019 m. plano įgyvendinimas'!T122,'2019 m. plano įgyvendinimas'!T140,'2019 m. plano įgyvendinimas'!T152,'2019 m. plano įgyvendinimas'!T154,'2019 m. plano įgyvendinimas'!T156,'2019 m. plano įgyvendinimas'!T159)</f>
        <v>504000</v>
      </c>
      <c r="G21" s="144">
        <f>SUM('2019 m. plano įgyvendinimas'!W122,'2019 m. plano įgyvendinimas'!W140,'2019 m. plano įgyvendinimas'!W152,'2019 m. plano įgyvendinimas'!W154,'2019 m. plano įgyvendinimas'!W156,'2019 m. plano įgyvendinimas'!W159)</f>
        <v>421465.85</v>
      </c>
      <c r="H21" s="151">
        <f t="shared" si="3"/>
        <v>0.8362417658730158</v>
      </c>
    </row>
    <row r="22" spans="1:10" ht="16.5" x14ac:dyDescent="0.25">
      <c r="A22" s="35" t="s">
        <v>715</v>
      </c>
      <c r="B22" s="27">
        <v>2</v>
      </c>
      <c r="C22" s="27">
        <v>2</v>
      </c>
      <c r="D22" s="161">
        <f>'2019 m. plano įgyvendinimas'!Y27+'2019 m. plano įgyvendinimas'!Y176</f>
        <v>1</v>
      </c>
      <c r="E22" s="162">
        <f t="shared" si="2"/>
        <v>0.5</v>
      </c>
      <c r="F22" s="29">
        <f>SUM('2019 m. plano įgyvendinimas'!T27,'2019 m. plano įgyvendinimas'!T176)</f>
        <v>107230</v>
      </c>
      <c r="G22" s="144">
        <f>SUM('2019 m. plano įgyvendinimas'!W27,'2019 m. plano įgyvendinimas'!W176)</f>
        <v>97739.9</v>
      </c>
      <c r="H22" s="151">
        <f t="shared" si="3"/>
        <v>0.91149771519164402</v>
      </c>
    </row>
    <row r="23" spans="1:10" ht="17.25" customHeight="1" x14ac:dyDescent="0.25">
      <c r="A23" s="35" t="s">
        <v>716</v>
      </c>
      <c r="B23" s="27">
        <v>2</v>
      </c>
      <c r="C23" s="27">
        <v>2</v>
      </c>
      <c r="D23" s="161">
        <f>'2019 m. plano įgyvendinimas'!Y79+'2019 m. plano įgyvendinimas'!Y165</f>
        <v>2</v>
      </c>
      <c r="E23" s="162">
        <f t="shared" si="2"/>
        <v>1</v>
      </c>
      <c r="F23" s="29">
        <f>SUM('2019 m. plano įgyvendinimas'!T79,'2019 m. plano įgyvendinimas'!T165)</f>
        <v>247828</v>
      </c>
      <c r="G23" s="144">
        <f>SUM('2019 m. plano įgyvendinimas'!W79,'2019 m. plano įgyvendinimas'!W167,'2019 m. plano įgyvendinimas'!W165)</f>
        <v>246833</v>
      </c>
      <c r="H23" s="151">
        <f t="shared" si="3"/>
        <v>0.9959851187113643</v>
      </c>
    </row>
    <row r="24" spans="1:10" ht="16.5" x14ac:dyDescent="0.25">
      <c r="A24" s="35" t="s">
        <v>1072</v>
      </c>
      <c r="B24" s="27">
        <v>7</v>
      </c>
      <c r="C24" s="27">
        <v>7</v>
      </c>
      <c r="D24" s="161">
        <f>'2019 m. plano įgyvendinimas'!Y37+'2019 m. plano įgyvendinimas'!Y91+'2019 m. plano įgyvendinimas'!Y102+'2019 m. plano įgyvendinimas'!Y113+'2019 m. plano įgyvendinimas'!Y123+'2019 m. plano įgyvendinimas'!Y130+'2019 m. plano įgyvendinimas'!Y136</f>
        <v>4</v>
      </c>
      <c r="E24" s="162">
        <f t="shared" si="2"/>
        <v>0.5714285714285714</v>
      </c>
      <c r="F24" s="29">
        <f>'2019 m. plano įgyvendinimas'!T37+'2019 m. plano įgyvendinimas'!T91+'2019 m. plano įgyvendinimas'!T102+'2019 m. plano įgyvendinimas'!T113+'2019 m. plano įgyvendinimas'!T123+'2019 m. plano įgyvendinimas'!T130+'2019 m. plano įgyvendinimas'!T136</f>
        <v>386213</v>
      </c>
      <c r="G24" s="144">
        <f>'2019 m. plano įgyvendinimas'!W37+'2019 m. plano įgyvendinimas'!W91+'2019 m. plano įgyvendinimas'!W102+'2019 m. plano įgyvendinimas'!W113+'2019 m. plano įgyvendinimas'!W123+'2019 m. plano įgyvendinimas'!W130+'2019 m. plano įgyvendinimas'!W136</f>
        <v>197391.14</v>
      </c>
      <c r="H24" s="151">
        <f t="shared" si="3"/>
        <v>0.51109398181832311</v>
      </c>
    </row>
    <row r="25" spans="1:10" ht="16.5" x14ac:dyDescent="0.25">
      <c r="A25" s="35" t="s">
        <v>718</v>
      </c>
      <c r="B25" s="27">
        <v>4</v>
      </c>
      <c r="C25" s="27">
        <v>4</v>
      </c>
      <c r="D25" s="159">
        <f>'2019 m. plano įgyvendinimas'!Y54+'2019 m. plano įgyvendinimas'!Y147+'2019 m. plano įgyvendinimas'!Y202+'2019 m. plano įgyvendinimas'!Y209</f>
        <v>1</v>
      </c>
      <c r="E25" s="160">
        <f t="shared" si="2"/>
        <v>0.25</v>
      </c>
      <c r="F25" s="28">
        <f>SUM('2019 m. plano įgyvendinimas'!T54,'2019 m. plano įgyvendinimas'!T147,'2019 m. plano įgyvendinimas'!T202,'2019 m. plano įgyvendinimas'!T209)</f>
        <v>308000</v>
      </c>
      <c r="G25" s="142">
        <f>'2019 m. plano įgyvendinimas'!W54+'2019 m. plano įgyvendinimas'!W147+'2019 m. plano įgyvendinimas'!W202+'2019 m. plano įgyvendinimas'!W209</f>
        <v>75914</v>
      </c>
      <c r="H25" s="151">
        <f t="shared" si="3"/>
        <v>0.24647402597402598</v>
      </c>
    </row>
    <row r="26" spans="1:10" ht="16.5" x14ac:dyDescent="0.25">
      <c r="A26" s="35" t="s">
        <v>1071</v>
      </c>
      <c r="B26" s="27">
        <v>4</v>
      </c>
      <c r="C26" s="27">
        <v>4</v>
      </c>
      <c r="D26" s="161">
        <f>'2019 m. plano įgyvendinimas'!Y82+'2019 m. plano įgyvendinimas'!Y105+'2019 m. plano įgyvendinimas'!Y110+'2019 m. plano įgyvendinimas'!Y178</f>
        <v>4</v>
      </c>
      <c r="E26" s="162">
        <f t="shared" si="2"/>
        <v>1</v>
      </c>
      <c r="F26" s="29">
        <f>SUM('2019 m. plano įgyvendinimas'!T82:T84,'2019 m. plano įgyvendinimas'!T105,'2019 m. plano įgyvendinimas'!T110,'2019 m. plano įgyvendinimas'!T178)</f>
        <v>257860</v>
      </c>
      <c r="G26" s="144">
        <f>SUM('2019 m. plano įgyvendinimas'!W82,'2019 m. plano įgyvendinimas'!W105,'2019 m. plano įgyvendinimas'!W110,'2019 m. plano įgyvendinimas'!W178)</f>
        <v>198514.31</v>
      </c>
      <c r="H26" s="151">
        <f t="shared" si="3"/>
        <v>0.76985305979989138</v>
      </c>
    </row>
    <row r="27" spans="1:10" ht="16.5" x14ac:dyDescent="0.25">
      <c r="A27" s="35" t="s">
        <v>917</v>
      </c>
      <c r="B27" s="27">
        <v>2</v>
      </c>
      <c r="C27" s="27">
        <v>2</v>
      </c>
      <c r="D27" s="161">
        <f>'2019 m. plano įgyvendinimas'!Y63+'2019 m. plano įgyvendinimas'!Y173</f>
        <v>2</v>
      </c>
      <c r="E27" s="162">
        <f t="shared" si="2"/>
        <v>1</v>
      </c>
      <c r="F27" s="29">
        <f>SUM('2019 m. plano įgyvendinimas'!T63,'2019 m. plano įgyvendinimas'!T173)</f>
        <v>70000</v>
      </c>
      <c r="G27" s="144">
        <f>SUM('2019 m. plano įgyvendinimas'!W63,'2019 m. plano įgyvendinimas'!W173)</f>
        <v>69220</v>
      </c>
      <c r="H27" s="151">
        <f t="shared" si="3"/>
        <v>0.98885714285714288</v>
      </c>
    </row>
    <row r="28" spans="1:10" ht="16.5" x14ac:dyDescent="0.25">
      <c r="A28" s="35" t="s">
        <v>15</v>
      </c>
      <c r="B28" s="27">
        <v>6</v>
      </c>
      <c r="C28" s="27">
        <v>4</v>
      </c>
      <c r="D28" s="161">
        <f>'2019 m. plano įgyvendinimas'!Y32+'2019 m. plano įgyvendinimas'!Y162+'2019 m. plano įgyvendinimas'!Y168+'2019 m. plano įgyvendinimas'!Y196</f>
        <v>2</v>
      </c>
      <c r="E28" s="162">
        <f t="shared" si="2"/>
        <v>0.5</v>
      </c>
      <c r="F28" s="29">
        <f>'2019 m. plano įgyvendinimas'!T32+'2019 m. plano įgyvendinimas'!T129+'2019 m. plano įgyvendinimas'!T162+'2019 m. plano įgyvendinimas'!T168+'2019 m. plano įgyvendinimas'!T185+'2019 m. plano įgyvendinimas'!T196</f>
        <v>165200</v>
      </c>
      <c r="G28" s="144">
        <f>'2019 m. plano įgyvendinimas'!W32+'2019 m. plano įgyvendinimas'!W129+'2019 m. plano įgyvendinimas'!W162+'2019 m. plano įgyvendinimas'!W168+'2019 m. plano įgyvendinimas'!W185+'2019 m. plano įgyvendinimas'!W196</f>
        <v>89288.260000000009</v>
      </c>
      <c r="H28" s="151">
        <f t="shared" si="3"/>
        <v>0.54048583535108963</v>
      </c>
    </row>
    <row r="29" spans="1:10" ht="16.5" x14ac:dyDescent="0.25">
      <c r="A29" s="35" t="s">
        <v>17</v>
      </c>
      <c r="B29" s="27">
        <v>3</v>
      </c>
      <c r="C29" s="27">
        <v>2</v>
      </c>
      <c r="D29" s="161">
        <f>'2019 m. plano įgyvendinimas'!Y45+'2019 m. plano įgyvendinimas'!Y119</f>
        <v>2</v>
      </c>
      <c r="E29" s="162">
        <f t="shared" si="2"/>
        <v>1</v>
      </c>
      <c r="F29" s="29">
        <f>'2019 m. plano įgyvendinimas'!T45+'2019 m. plano įgyvendinimas'!T119+'2019 m. plano įgyvendinimas'!T208</f>
        <v>199322</v>
      </c>
      <c r="G29" s="144">
        <f>SUM('2019 m. plano įgyvendinimas'!W45,'2019 m. plano įgyvendinimas'!W119,'2019 m. plano įgyvendinimas'!W208)</f>
        <v>195255</v>
      </c>
      <c r="H29" s="151">
        <f t="shared" si="3"/>
        <v>0.97959582986323634</v>
      </c>
    </row>
    <row r="30" spans="1:10" ht="16.5" x14ac:dyDescent="0.25">
      <c r="A30" s="35" t="s">
        <v>22</v>
      </c>
      <c r="B30" s="27">
        <v>5</v>
      </c>
      <c r="C30" s="27">
        <v>5</v>
      </c>
      <c r="D30" s="161">
        <f>'2019 m. plano įgyvendinimas'!Y61+'2019 m. plano įgyvendinimas'!Y107+'2019 m. plano įgyvendinimas'!Y108+'2019 m. plano įgyvendinimas'!Y117+'2019 m. plano įgyvendinimas'!Y145</f>
        <v>5</v>
      </c>
      <c r="E30" s="162">
        <f t="shared" si="2"/>
        <v>1</v>
      </c>
      <c r="F30" s="29">
        <f>'2019 m. plano įgyvendinimas'!T61+'2019 m. plano įgyvendinimas'!T107+'2019 m. plano įgyvendinimas'!T108+'2019 m. plano įgyvendinimas'!T117+'2019 m. plano įgyvendinimas'!T145</f>
        <v>141945</v>
      </c>
      <c r="G30" s="144">
        <f>'2019 m. plano įgyvendinimas'!W61+'2019 m. plano įgyvendinimas'!W107+'2019 m. plano įgyvendinimas'!W108+'2019 m. plano įgyvendinimas'!W117+'2019 m. plano įgyvendinimas'!W145</f>
        <v>124765</v>
      </c>
      <c r="H30" s="151">
        <f t="shared" si="3"/>
        <v>0.87896720560780583</v>
      </c>
    </row>
    <row r="31" spans="1:10" ht="16.5" x14ac:dyDescent="0.25">
      <c r="A31" s="35" t="s">
        <v>16</v>
      </c>
      <c r="B31" s="27">
        <v>3</v>
      </c>
      <c r="C31" s="27">
        <v>3</v>
      </c>
      <c r="D31" s="161">
        <f>'2019 m. plano įgyvendinimas'!Y38+'2019 m. plano įgyvendinimas'!Y98+'2019 m. plano įgyvendinimas'!Y139</f>
        <v>2</v>
      </c>
      <c r="E31" s="162">
        <f t="shared" si="2"/>
        <v>0.66666666666666663</v>
      </c>
      <c r="F31" s="29">
        <f>'2019 m. plano įgyvendinimas'!T38+'2019 m. plano įgyvendinimas'!T139+'2019 m. plano įgyvendinimas'!T98</f>
        <v>82048</v>
      </c>
      <c r="G31" s="144">
        <f>'2019 m. plano įgyvendinimas'!W38+'2019 m. plano įgyvendinimas'!W139+'2019 m. plano įgyvendinimas'!W98</f>
        <v>36976</v>
      </c>
      <c r="H31" s="151">
        <f t="shared" si="3"/>
        <v>0.45066302652106083</v>
      </c>
    </row>
    <row r="32" spans="1:10" ht="16.5" x14ac:dyDescent="0.25">
      <c r="A32" s="35" t="s">
        <v>21</v>
      </c>
      <c r="B32" s="27">
        <v>5</v>
      </c>
      <c r="C32" s="27">
        <v>5</v>
      </c>
      <c r="D32" s="161">
        <f>'2019 m. plano įgyvendinimas'!Y58+'2019 m. plano įgyvendinimas'!Y89+'2019 m. plano įgyvendinimas'!Y106+'2019 m. plano įgyvendinimas'!Y182+'2019 m. plano įgyvendinimas'!Y191</f>
        <v>4</v>
      </c>
      <c r="E32" s="162">
        <f t="shared" si="2"/>
        <v>0.8</v>
      </c>
      <c r="F32" s="29">
        <f>'2019 m. plano įgyvendinimas'!T58+'2019 m. plano įgyvendinimas'!T89+'2019 m. plano įgyvendinimas'!T106+'2019 m. plano įgyvendinimas'!T182+'2019 m. plano įgyvendinimas'!T191</f>
        <v>133000</v>
      </c>
      <c r="G32" s="144">
        <f>'2019 m. plano įgyvendinimas'!W58+'2019 m. plano įgyvendinimas'!W89+'2019 m. plano įgyvendinimas'!W106+'2019 m. plano įgyvendinimas'!W182+'2019 m. plano įgyvendinimas'!W191</f>
        <v>117271.11000000002</v>
      </c>
      <c r="H32" s="151">
        <f t="shared" si="3"/>
        <v>0.88173766917293239</v>
      </c>
    </row>
    <row r="33" spans="1:8" ht="16.5" x14ac:dyDescent="0.25">
      <c r="A33" s="97" t="s">
        <v>24</v>
      </c>
      <c r="B33" s="27">
        <v>3</v>
      </c>
      <c r="C33" s="27">
        <v>3</v>
      </c>
      <c r="D33" s="161">
        <f>'2019 m. plano įgyvendinimas'!Y99+'2019 m. plano įgyvendinimas'!Y85+'2019 m. plano įgyvendinimas'!Y70</f>
        <v>3</v>
      </c>
      <c r="E33" s="162">
        <f t="shared" si="2"/>
        <v>1</v>
      </c>
      <c r="F33" s="29">
        <f>'2019 m. plano įgyvendinimas'!T70+'2019 m. plano įgyvendinimas'!T85+'2019 m. plano įgyvendinimas'!T99</f>
        <v>65000</v>
      </c>
      <c r="G33" s="144">
        <f>'2019 m. plano įgyvendinimas'!W70+'2019 m. plano įgyvendinimas'!W85+'2019 m. plano įgyvendinimas'!W99</f>
        <v>59453.05</v>
      </c>
      <c r="H33" s="151">
        <f t="shared" si="3"/>
        <v>0.91466230769230772</v>
      </c>
    </row>
    <row r="34" spans="1:8" ht="16.5" x14ac:dyDescent="0.25">
      <c r="A34" s="35" t="s">
        <v>25</v>
      </c>
      <c r="B34" s="27">
        <v>1</v>
      </c>
      <c r="C34" s="27">
        <v>1</v>
      </c>
      <c r="D34" s="161">
        <f>'2019 m. plano įgyvendinimas'!Y72</f>
        <v>1</v>
      </c>
      <c r="E34" s="162">
        <f t="shared" si="2"/>
        <v>1</v>
      </c>
      <c r="F34" s="29">
        <f>'2019 m. plano įgyvendinimas'!T72</f>
        <v>8000</v>
      </c>
      <c r="G34" s="144">
        <f>'2019 m. plano įgyvendinimas'!W72</f>
        <v>4905.75</v>
      </c>
      <c r="H34" s="151">
        <f>G34/F34</f>
        <v>0.61321875000000003</v>
      </c>
    </row>
    <row r="35" spans="1:8" ht="16.5" x14ac:dyDescent="0.25">
      <c r="A35" s="35" t="s">
        <v>720</v>
      </c>
      <c r="B35" s="27">
        <v>1</v>
      </c>
      <c r="C35" s="27">
        <v>1</v>
      </c>
      <c r="D35" s="161">
        <f>'2019 m. plano įgyvendinimas'!Y80</f>
        <v>0</v>
      </c>
      <c r="E35" s="162">
        <f t="shared" si="2"/>
        <v>0</v>
      </c>
      <c r="F35" s="29">
        <f>'2019 m. plano įgyvendinimas'!T80</f>
        <v>798934</v>
      </c>
      <c r="G35" s="144">
        <f>'2019 m. plano įgyvendinimas'!W80</f>
        <v>0</v>
      </c>
      <c r="H35" s="151">
        <f>G35/F35</f>
        <v>0</v>
      </c>
    </row>
    <row r="36" spans="1:8" ht="14.25" customHeight="1" x14ac:dyDescent="0.25">
      <c r="A36" s="36" t="s">
        <v>719</v>
      </c>
      <c r="B36" s="37">
        <f>SUM(B17:B35)</f>
        <v>64</v>
      </c>
      <c r="C36" s="37">
        <f>SUM(C17:C35)</f>
        <v>59</v>
      </c>
      <c r="D36" s="37">
        <f>SUM(D17:D35)</f>
        <v>42</v>
      </c>
      <c r="E36" s="38">
        <f>D36/C36</f>
        <v>0.71186440677966101</v>
      </c>
      <c r="F36" s="39">
        <f>SUM(F17:F35)</f>
        <v>4345876</v>
      </c>
      <c r="G36" s="39">
        <f>SUM(G17:G35)</f>
        <v>2384652.9099999997</v>
      </c>
      <c r="H36" s="38">
        <f>G36/F36</f>
        <v>0.5487162795256928</v>
      </c>
    </row>
    <row r="39" spans="1:8" x14ac:dyDescent="0.25">
      <c r="A39" s="98"/>
      <c r="B39" s="17"/>
    </row>
    <row r="42" spans="1:8" ht="16.5" x14ac:dyDescent="0.25">
      <c r="A42" s="99"/>
      <c r="B42" s="101"/>
      <c r="C42" s="101"/>
    </row>
    <row r="43" spans="1:8" ht="16.5" x14ac:dyDescent="0.25">
      <c r="A43" s="99"/>
      <c r="B43" s="101"/>
      <c r="C43" s="101"/>
    </row>
    <row r="44" spans="1:8" ht="16.5" x14ac:dyDescent="0.25">
      <c r="A44" s="99"/>
      <c r="B44" s="101"/>
      <c r="C44" s="101"/>
    </row>
    <row r="45" spans="1:8" ht="16.5" x14ac:dyDescent="0.25">
      <c r="A45" s="99"/>
      <c r="B45" s="101"/>
      <c r="C45" s="101"/>
    </row>
    <row r="46" spans="1:8" ht="16.5" x14ac:dyDescent="0.25">
      <c r="A46" s="99"/>
      <c r="B46" s="101"/>
      <c r="C46" s="101"/>
    </row>
    <row r="47" spans="1:8" ht="16.5" x14ac:dyDescent="0.25">
      <c r="A47" s="99"/>
      <c r="B47" s="101"/>
      <c r="C47" s="101"/>
    </row>
    <row r="48" spans="1:8" ht="16.5" x14ac:dyDescent="0.25">
      <c r="A48" s="99"/>
      <c r="B48" s="101"/>
      <c r="C48" s="101"/>
    </row>
    <row r="49" spans="1:3" ht="16.5" x14ac:dyDescent="0.25">
      <c r="A49" s="99"/>
      <c r="B49" s="101"/>
      <c r="C49" s="101"/>
    </row>
    <row r="50" spans="1:3" ht="16.5" x14ac:dyDescent="0.25">
      <c r="A50" s="99"/>
      <c r="B50" s="101"/>
      <c r="C50" s="101"/>
    </row>
    <row r="51" spans="1:3" ht="16.5" x14ac:dyDescent="0.25">
      <c r="A51" s="99"/>
      <c r="B51" s="101"/>
      <c r="C51" s="101"/>
    </row>
    <row r="52" spans="1:3" ht="16.5" x14ac:dyDescent="0.25">
      <c r="A52" s="99"/>
      <c r="B52" s="101"/>
      <c r="C52" s="101"/>
    </row>
    <row r="53" spans="1:3" ht="16.5" x14ac:dyDescent="0.25">
      <c r="A53" s="100"/>
      <c r="B53" s="101"/>
      <c r="C53" s="101"/>
    </row>
    <row r="54" spans="1:3" ht="16.5" x14ac:dyDescent="0.25">
      <c r="A54" s="99"/>
      <c r="B54" s="101"/>
      <c r="C54" s="101"/>
    </row>
    <row r="55" spans="1:3" ht="16.5" x14ac:dyDescent="0.25">
      <c r="A55" s="99"/>
      <c r="B55" s="101"/>
      <c r="C55" s="101"/>
    </row>
    <row r="56" spans="1:3" ht="16.5" x14ac:dyDescent="0.25">
      <c r="A56" s="99"/>
      <c r="B56" s="101"/>
      <c r="C56" s="101"/>
    </row>
    <row r="57" spans="1:3" ht="16.5" x14ac:dyDescent="0.25">
      <c r="A57" s="99"/>
      <c r="B57" s="101"/>
      <c r="C57" s="101"/>
    </row>
    <row r="58" spans="1:3" ht="16.5" x14ac:dyDescent="0.25">
      <c r="A58" s="99"/>
      <c r="B58" s="101"/>
      <c r="C58" s="101"/>
    </row>
    <row r="59" spans="1:3" ht="16.5" x14ac:dyDescent="0.25">
      <c r="A59" s="99"/>
      <c r="B59" s="101"/>
      <c r="C59" s="101"/>
    </row>
  </sheetData>
  <sortState ref="A43:C59">
    <sortCondition ref="A43:A59"/>
  </sortState>
  <pageMargins left="1" right="1" top="1" bottom="1" header="0.5" footer="0.5"/>
  <pageSetup paperSize="9" scale="60" orientation="landscape" r:id="rId1"/>
  <ignoredErrors>
    <ignoredError sqref="F4:F6 F9:F11 F2:F3 F7 F8 F26 D2:D11" formulaRange="1"/>
    <ignoredError sqref="E36 E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2019 m. plano įgyvendinimas</vt:lpstr>
      <vt:lpstr>Apibendrinimas</vt:lpstr>
      <vt:lpstr>'2019 m. plano įgyvendinimas'!Print_Area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Aidietienė</dc:creator>
  <cp:lastModifiedBy>i.urbonaite</cp:lastModifiedBy>
  <cp:lastPrinted>2019-11-20T15:23:25Z</cp:lastPrinted>
  <dcterms:created xsi:type="dcterms:W3CDTF">2016-08-11T06:39:30Z</dcterms:created>
  <dcterms:modified xsi:type="dcterms:W3CDTF">2019-12-12T11:56:43Z</dcterms:modified>
</cp:coreProperties>
</file>