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P:\ESTEP PROJEKTAI\1_Vertinimo projektai\2021 02 FM ES investicijų komunikacijos vertinimas 2021-2022 m\2021 m. ES investicijų komunikacijos vertinimas\FINAL_FM pateikti rezultatai_2022 03 28\"/>
    </mc:Choice>
  </mc:AlternateContent>
  <xr:revisionPtr revIDLastSave="0" documentId="13_ncr:1_{14C7575D-CE41-4EC1-96B6-9F424B6BC541}" xr6:coauthVersionLast="47" xr6:coauthVersionMax="47" xr10:uidLastSave="{00000000-0000-0000-0000-000000000000}"/>
  <bookViews>
    <workbookView xWindow="-120" yWindow="-120" windowWidth="29040" windowHeight="15840" tabRatio="799" xr2:uid="{00000000-000D-0000-FFFF-FFFF00000000}"/>
  </bookViews>
  <sheets>
    <sheet name="2021 m. plano įgyvendinimas" sheetId="1" r:id="rId1"/>
    <sheet name="Apibendrinimas" sheetId="2" r:id="rId2"/>
  </sheets>
  <definedNames>
    <definedName name="_xlnm._FilterDatabase" localSheetId="0" hidden="1">'2021 m. plano įgyvendinimas'!$A$3:$AB$175</definedName>
    <definedName name="_xlnm.Print_Area" localSheetId="0">'2021 m. plano įgyvendinimas'!$A$1:$U$180</definedName>
  </definedNames>
  <calcPr calcId="191029"/>
</workbook>
</file>

<file path=xl/calcChain.xml><?xml version="1.0" encoding="utf-8"?>
<calcChain xmlns="http://schemas.openxmlformats.org/spreadsheetml/2006/main">
  <c r="G33" i="2" l="1"/>
  <c r="F33" i="2"/>
  <c r="D33" i="2"/>
  <c r="G30" i="2"/>
  <c r="F30" i="2"/>
  <c r="D30" i="2"/>
  <c r="G29" i="2"/>
  <c r="F29" i="2"/>
  <c r="D29" i="2"/>
  <c r="G28" i="2"/>
  <c r="F28" i="2"/>
  <c r="D28" i="2"/>
  <c r="G24" i="2"/>
  <c r="F24" i="2"/>
  <c r="G22" i="2"/>
  <c r="F22" i="2"/>
  <c r="D22" i="2"/>
  <c r="G21" i="2"/>
  <c r="F21" i="2"/>
  <c r="D21" i="2"/>
  <c r="G17" i="2"/>
  <c r="C13" i="2"/>
  <c r="B13" i="2"/>
  <c r="G12" i="2"/>
  <c r="F12" i="2"/>
  <c r="G11" i="2"/>
  <c r="F11" i="2"/>
  <c r="D11" i="2"/>
  <c r="G10" i="2"/>
  <c r="F10" i="2"/>
  <c r="D10" i="2"/>
  <c r="G9" i="2"/>
  <c r="F9" i="2"/>
  <c r="D9" i="2"/>
  <c r="G8" i="2"/>
  <c r="F8" i="2"/>
  <c r="D8" i="2"/>
  <c r="G7" i="2"/>
  <c r="F7" i="2"/>
  <c r="D7" i="2"/>
  <c r="G6" i="2"/>
  <c r="F6" i="2"/>
  <c r="D6" i="2"/>
  <c r="G5" i="2"/>
  <c r="F5" i="2"/>
  <c r="D5" i="2"/>
  <c r="G4" i="2"/>
  <c r="F4" i="2"/>
  <c r="G3" i="2"/>
  <c r="F3" i="2"/>
  <c r="D3" i="2"/>
  <c r="G2" i="2"/>
  <c r="F2" i="2"/>
  <c r="D2" i="2"/>
  <c r="Z75" i="1"/>
  <c r="Z83" i="1"/>
  <c r="Z41" i="1"/>
  <c r="Z126" i="1"/>
  <c r="Z128" i="1"/>
  <c r="H3" i="2" l="1"/>
  <c r="F13" i="2"/>
  <c r="G13" i="2"/>
  <c r="Z165" i="1"/>
  <c r="Z27" i="1"/>
  <c r="P150" i="1"/>
  <c r="P149" i="1"/>
  <c r="P146" i="1"/>
  <c r="AA174" i="1"/>
  <c r="C36" i="2" l="1"/>
  <c r="B36" i="2"/>
  <c r="G35" i="2"/>
  <c r="F35" i="2"/>
  <c r="D35" i="2"/>
  <c r="G34" i="2"/>
  <c r="F34" i="2"/>
  <c r="D34" i="2"/>
  <c r="E33" i="2"/>
  <c r="G32" i="2"/>
  <c r="F32" i="2"/>
  <c r="D32" i="2"/>
  <c r="G31" i="2"/>
  <c r="F31" i="2"/>
  <c r="D31" i="2"/>
  <c r="E30" i="2"/>
  <c r="E29" i="2"/>
  <c r="E28" i="2"/>
  <c r="G27" i="2"/>
  <c r="F27" i="2"/>
  <c r="D27" i="2"/>
  <c r="G26" i="2"/>
  <c r="F26" i="2"/>
  <c r="D26" i="2"/>
  <c r="G25" i="2"/>
  <c r="F25" i="2"/>
  <c r="D25" i="2"/>
  <c r="D24" i="2"/>
  <c r="F23" i="2"/>
  <c r="D23" i="2"/>
  <c r="E22" i="2"/>
  <c r="E21" i="2"/>
  <c r="G20" i="2"/>
  <c r="F20" i="2"/>
  <c r="D20" i="2"/>
  <c r="G19" i="2"/>
  <c r="F19" i="2"/>
  <c r="D19" i="2"/>
  <c r="G18" i="2"/>
  <c r="F18" i="2"/>
  <c r="D18" i="2"/>
  <c r="F17" i="2"/>
  <c r="D17" i="2"/>
  <c r="E16" i="2"/>
  <c r="C16" i="2"/>
  <c r="C14" i="2"/>
  <c r="B14" i="2"/>
  <c r="D12" i="2"/>
  <c r="E12" i="2" s="1"/>
  <c r="A12" i="2"/>
  <c r="E11" i="2"/>
  <c r="A11" i="2"/>
  <c r="E10" i="2"/>
  <c r="A10" i="2"/>
  <c r="E9" i="2"/>
  <c r="A9" i="2"/>
  <c r="E8" i="2"/>
  <c r="A8" i="2"/>
  <c r="E7" i="2"/>
  <c r="A7" i="2"/>
  <c r="E6" i="2"/>
  <c r="A6" i="2"/>
  <c r="E5" i="2"/>
  <c r="D4" i="2"/>
  <c r="E4" i="2" s="1"/>
  <c r="A4" i="2"/>
  <c r="E3" i="2"/>
  <c r="A3" i="2"/>
  <c r="A2" i="2"/>
  <c r="D1" i="2"/>
  <c r="X174" i="1"/>
  <c r="W174" i="1"/>
  <c r="V174" i="1"/>
  <c r="U174" i="1"/>
  <c r="T174" i="1"/>
  <c r="Z167" i="1"/>
  <c r="Y167" i="1"/>
  <c r="Z164" i="1"/>
  <c r="Y164" i="1"/>
  <c r="Y159" i="1"/>
  <c r="Z159" i="1" s="1"/>
  <c r="Z156" i="1"/>
  <c r="K154" i="1"/>
  <c r="Z152" i="1"/>
  <c r="Y152" i="1"/>
  <c r="Z151" i="1"/>
  <c r="Y151" i="1"/>
  <c r="M147" i="1"/>
  <c r="Z146" i="1"/>
  <c r="Y146" i="1"/>
  <c r="M145" i="1"/>
  <c r="M144" i="1"/>
  <c r="L144" i="1"/>
  <c r="K144" i="1"/>
  <c r="Z143" i="1"/>
  <c r="Y143" i="1"/>
  <c r="M143" i="1"/>
  <c r="L143" i="1"/>
  <c r="K143" i="1"/>
  <c r="Y139" i="1"/>
  <c r="Z139" i="1" s="1"/>
  <c r="L138" i="1"/>
  <c r="K138" i="1"/>
  <c r="L137" i="1"/>
  <c r="K137" i="1"/>
  <c r="Y136" i="1"/>
  <c r="Z136" i="1" s="1"/>
  <c r="L136" i="1"/>
  <c r="K136" i="1"/>
  <c r="Y133" i="1"/>
  <c r="Z133" i="1" s="1"/>
  <c r="Z129" i="1"/>
  <c r="Y129" i="1"/>
  <c r="G23" i="2" s="1"/>
  <c r="Z125" i="1"/>
  <c r="Y125" i="1"/>
  <c r="Z121" i="1"/>
  <c r="Y121" i="1"/>
  <c r="Z120" i="1"/>
  <c r="Y120" i="1"/>
  <c r="Y117" i="1"/>
  <c r="Z117" i="1" s="1"/>
  <c r="Y112" i="1"/>
  <c r="Z112" i="1" s="1"/>
  <c r="Z111" i="1"/>
  <c r="Y105" i="1"/>
  <c r="Z105" i="1" s="1"/>
  <c r="Y102" i="1"/>
  <c r="Z102" i="1" s="1"/>
  <c r="M101" i="1"/>
  <c r="Y100" i="1"/>
  <c r="Z98" i="1"/>
  <c r="Y98" i="1"/>
  <c r="K98" i="1"/>
  <c r="Z97" i="1"/>
  <c r="Y97" i="1"/>
  <c r="M97" i="1"/>
  <c r="L97" i="1"/>
  <c r="K97" i="1"/>
  <c r="Y96" i="1"/>
  <c r="Z96" i="1" s="1"/>
  <c r="Y93" i="1"/>
  <c r="Z93" i="1" s="1"/>
  <c r="Z92" i="1"/>
  <c r="Y92" i="1"/>
  <c r="Y85" i="1"/>
  <c r="Z85" i="1" s="1"/>
  <c r="Z81" i="1"/>
  <c r="Y81" i="1"/>
  <c r="M81" i="1"/>
  <c r="Y78" i="1"/>
  <c r="Z78" i="1" s="1"/>
  <c r="Y76" i="1"/>
  <c r="Z76" i="1" s="1"/>
  <c r="Y75" i="1"/>
  <c r="K75" i="1"/>
  <c r="Y73" i="1"/>
  <c r="Z73" i="1" s="1"/>
  <c r="Z71" i="1"/>
  <c r="Y71" i="1"/>
  <c r="Y64" i="1"/>
  <c r="Z64" i="1" s="1"/>
  <c r="Z63" i="1"/>
  <c r="Y63" i="1"/>
  <c r="Z60" i="1"/>
  <c r="Y60" i="1"/>
  <c r="Y56" i="1"/>
  <c r="Y48" i="1"/>
  <c r="Z48" i="1" s="1"/>
  <c r="N42" i="1"/>
  <c r="M42" i="1"/>
  <c r="Y40" i="1"/>
  <c r="Z40" i="1" s="1"/>
  <c r="K38" i="1"/>
  <c r="Y35" i="1"/>
  <c r="Z35" i="1" s="1"/>
  <c r="Y30" i="1"/>
  <c r="Z30" i="1" s="1"/>
  <c r="Y19" i="1"/>
  <c r="Z19" i="1" s="1"/>
  <c r="Y12" i="1"/>
  <c r="Z12" i="1" s="1"/>
  <c r="Y5" i="1"/>
  <c r="E24" i="2" l="1"/>
  <c r="E26" i="2"/>
  <c r="E20" i="2"/>
  <c r="E31" i="2"/>
  <c r="E19" i="2"/>
  <c r="E23" i="2"/>
  <c r="E32" i="2"/>
  <c r="E34" i="2"/>
  <c r="E25" i="2"/>
  <c r="E18" i="2"/>
  <c r="E27" i="2"/>
  <c r="E35" i="2"/>
  <c r="Z174" i="1"/>
  <c r="H20" i="2"/>
  <c r="H5" i="2"/>
  <c r="H6" i="2"/>
  <c r="H9" i="2"/>
  <c r="H10" i="2"/>
  <c r="H12" i="2"/>
  <c r="H25" i="2"/>
  <c r="H29" i="2"/>
  <c r="H33" i="2"/>
  <c r="H23" i="2"/>
  <c r="G14" i="2"/>
  <c r="H24" i="2"/>
  <c r="H28" i="2"/>
  <c r="H18" i="2"/>
  <c r="H19" i="2"/>
  <c r="H32" i="2"/>
  <c r="H22" i="2"/>
  <c r="H4" i="2"/>
  <c r="H7" i="2"/>
  <c r="H17" i="2"/>
  <c r="H30" i="2"/>
  <c r="H31" i="2"/>
  <c r="F14" i="2"/>
  <c r="F36" i="2"/>
  <c r="Y174" i="1"/>
  <c r="D13" i="2"/>
  <c r="E13" i="2" s="1"/>
  <c r="H8" i="2"/>
  <c r="H11" i="2"/>
  <c r="D36" i="2"/>
  <c r="E36" i="2" s="1"/>
  <c r="H21" i="2"/>
  <c r="H26" i="2"/>
  <c r="H27" i="2"/>
  <c r="H34" i="2"/>
  <c r="H35" i="2"/>
  <c r="G36" i="2"/>
  <c r="Z5" i="1"/>
  <c r="H2" i="2"/>
  <c r="E2" i="2"/>
  <c r="E17" i="2"/>
  <c r="D14" i="2" l="1"/>
  <c r="E14" i="2" s="1"/>
  <c r="H36" i="2"/>
  <c r="H13" i="2"/>
  <c r="H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Ingrida Urbonaitė</author>
    <author>Admin</author>
    <author>i.urbonaite</author>
  </authors>
  <commentList>
    <comment ref="P17" authorId="0" shapeId="0" xr:uid="{0DA01CF3-16B2-4FC2-8000-C8385BD3BCEE}">
      <text>
        <r>
          <rPr>
            <b/>
            <sz val="9"/>
            <color indexed="81"/>
            <rFont val="Tahoma"/>
            <charset val="186"/>
          </rPr>
          <t>Ingrida Urbonaitė:</t>
        </r>
        <r>
          <rPr>
            <sz val="9"/>
            <color indexed="81"/>
            <rFont val="Tahoma"/>
            <charset val="186"/>
          </rPr>
          <t xml:space="preserve">
pareiškėjų apklausa: ar ES investicijos Lietuvoje skirstomos skaidriai?</t>
        </r>
      </text>
    </comment>
    <comment ref="D27" authorId="1" shapeId="0" xr:uid="{5CE5D170-F845-44F1-8A05-4F202F23F2B3}">
      <text>
        <r>
          <rPr>
            <b/>
            <sz val="9"/>
            <color indexed="81"/>
            <rFont val="Tahoma"/>
            <family val="2"/>
            <charset val="186"/>
          </rPr>
          <t>Admin:</t>
        </r>
        <r>
          <rPr>
            <sz val="9"/>
            <color indexed="81"/>
            <rFont val="Tahoma"/>
            <family val="2"/>
            <charset val="186"/>
          </rPr>
          <t xml:space="preserve">
įtraukti rodiklį dėl skaidrumo</t>
        </r>
      </text>
    </comment>
    <comment ref="J29" authorId="2" shapeId="0" xr:uid="{26AA3283-4B02-405A-83AE-261154B8F31D}">
      <text>
        <r>
          <rPr>
            <b/>
            <sz val="9"/>
            <color indexed="81"/>
            <rFont val="Tahoma"/>
            <family val="2"/>
          </rPr>
          <t>i.urbonaite:</t>
        </r>
        <r>
          <rPr>
            <sz val="9"/>
            <color indexed="81"/>
            <rFont val="Tahoma"/>
            <family val="2"/>
          </rPr>
          <t xml:space="preserve">
plane rašo, kad bus nustatya 2021 I ketv. Plane neatnaujinta info</t>
        </r>
      </text>
    </comment>
    <comment ref="P31" authorId="0" shapeId="0" xr:uid="{3F313EF0-F656-443D-892E-2A7E1F659D82}">
      <text>
        <r>
          <rPr>
            <b/>
            <sz val="9"/>
            <color indexed="81"/>
            <rFont val="Tahoma"/>
            <charset val="186"/>
          </rPr>
          <t>Ingrida Urbonaitė:</t>
        </r>
        <r>
          <rPr>
            <sz val="9"/>
            <color indexed="81"/>
            <rFont val="Tahoma"/>
            <charset val="186"/>
          </rPr>
          <t xml:space="preserve">
k8
</t>
        </r>
      </text>
    </comment>
    <comment ref="P33" authorId="0" shapeId="0" xr:uid="{B7A0B98B-DD98-4456-95DE-040EAE1C4100}">
      <text>
        <r>
          <rPr>
            <b/>
            <sz val="9"/>
            <color indexed="81"/>
            <rFont val="Tahoma"/>
            <charset val="186"/>
          </rPr>
          <t>Ingrida Urbonaitė:</t>
        </r>
        <r>
          <rPr>
            <sz val="9"/>
            <color indexed="81"/>
            <rFont val="Tahoma"/>
            <charset val="186"/>
          </rPr>
          <t xml:space="preserve">
k12</t>
        </r>
      </text>
    </comment>
    <comment ref="P36" authorId="0" shapeId="0" xr:uid="{F5276B3A-59A1-490C-A5AF-38CB45062A66}">
      <text>
        <r>
          <rPr>
            <b/>
            <sz val="9"/>
            <color indexed="81"/>
            <rFont val="Tahoma"/>
            <charset val="186"/>
          </rPr>
          <t>Ingrida Urbonaitė:</t>
        </r>
        <r>
          <rPr>
            <sz val="9"/>
            <color indexed="81"/>
            <rFont val="Tahoma"/>
            <charset val="186"/>
          </rPr>
          <t xml:space="preserve">
vidurkis, labiausiai numuša NVO</t>
        </r>
      </text>
    </comment>
    <comment ref="J37" authorId="0" shapeId="0" xr:uid="{9CFE5818-B13C-4ED8-99F7-E0B571D4DA8F}">
      <text>
        <r>
          <rPr>
            <b/>
            <sz val="9"/>
            <color indexed="81"/>
            <rFont val="Tahoma"/>
            <charset val="186"/>
          </rPr>
          <t>Ingrida Urbonaitė:</t>
        </r>
        <r>
          <rPr>
            <sz val="9"/>
            <color indexed="81"/>
            <rFont val="Tahoma"/>
            <charset val="186"/>
          </rPr>
          <t xml:space="preserve">
CPVA atstovas nurodė, kad siekiama išlieka ta pati - 95 proc.</t>
        </r>
      </text>
    </comment>
    <comment ref="P40" authorId="0" shapeId="0" xr:uid="{A9551DFB-C06B-44EE-9F17-75FAD043FA97}">
      <text>
        <r>
          <rPr>
            <b/>
            <sz val="9"/>
            <color indexed="81"/>
            <rFont val="Tahoma"/>
            <charset val="186"/>
          </rPr>
          <t>Ingrida Urbonaitė:</t>
        </r>
        <r>
          <rPr>
            <sz val="9"/>
            <color indexed="81"/>
            <rFont val="Tahoma"/>
            <charset val="186"/>
          </rPr>
          <t xml:space="preserve">
vidurkį numuša NVO</t>
        </r>
      </text>
    </comment>
    <comment ref="P43" authorId="0" shapeId="0" xr:uid="{10855B39-E631-4843-8C32-AFCF90A282C8}">
      <text>
        <r>
          <rPr>
            <b/>
            <sz val="9"/>
            <color indexed="81"/>
            <rFont val="Tahoma"/>
            <charset val="186"/>
          </rPr>
          <t>Ingrida Urbonaitė:</t>
        </r>
        <r>
          <rPr>
            <sz val="9"/>
            <color indexed="81"/>
            <rFont val="Tahoma"/>
            <charset val="186"/>
          </rPr>
          <t xml:space="preserve">
k9</t>
        </r>
      </text>
    </comment>
    <comment ref="P56" authorId="0" shapeId="0" xr:uid="{2877D174-DAEE-43B2-A708-FF411C063E4D}">
      <text>
        <r>
          <rPr>
            <b/>
            <sz val="9"/>
            <color indexed="81"/>
            <rFont val="Tahoma"/>
            <charset val="186"/>
          </rPr>
          <t>Ingrida Urbonaitė:</t>
        </r>
        <r>
          <rPr>
            <sz val="9"/>
            <color indexed="81"/>
            <rFont val="Tahoma"/>
            <charset val="186"/>
          </rPr>
          <t xml:space="preserve">
vidurkį numuša NVO</t>
        </r>
      </text>
    </comment>
    <comment ref="P76" authorId="0" shapeId="0" xr:uid="{B6FDD96A-5DD9-4742-8206-5122A048BEE1}">
      <text>
        <r>
          <rPr>
            <b/>
            <sz val="9"/>
            <color indexed="81"/>
            <rFont val="Tahoma"/>
            <charset val="186"/>
          </rPr>
          <t>Ingrida Urbonaitė:</t>
        </r>
        <r>
          <rPr>
            <sz val="9"/>
            <color indexed="81"/>
            <rFont val="Tahoma"/>
            <charset val="186"/>
          </rPr>
          <t xml:space="preserve">
3 aspektų vidurkis</t>
        </r>
      </text>
    </comment>
    <comment ref="P85" authorId="0" shapeId="0" xr:uid="{20E5BDE2-346D-4949-BA63-60DB5D9C8943}">
      <text>
        <r>
          <rPr>
            <b/>
            <sz val="9"/>
            <color indexed="81"/>
            <rFont val="Tahoma"/>
            <family val="2"/>
          </rPr>
          <t>Ingrida Urbonaitė:</t>
        </r>
        <r>
          <rPr>
            <sz val="9"/>
            <color indexed="81"/>
            <rFont val="Tahoma"/>
            <family val="2"/>
          </rPr>
          <t xml:space="preserve">
ŠMSM apklausoje klausiama, ar patraukli MOKSLININKO profeija.
Klausimas dėl skatinimo rinktis šią profesiją yra atskiras (nuo visų respondentų, o ne tik nuo tų, kuriems profesija patraukli)</t>
        </r>
      </text>
    </comment>
    <comment ref="V111" authorId="2" shapeId="0" xr:uid="{1AF3BA9E-E7FB-4AC8-BD9E-CCFB82EE1EB8}">
      <text>
        <r>
          <rPr>
            <b/>
            <sz val="9"/>
            <color indexed="81"/>
            <rFont val="Tahoma"/>
            <family val="2"/>
          </rPr>
          <t>i.urbonaite:</t>
        </r>
        <r>
          <rPr>
            <sz val="9"/>
            <color indexed="81"/>
            <rFont val="Tahoma"/>
            <family val="2"/>
          </rPr>
          <t xml:space="preserve">
2021 m. pavasarį buvo gauta info, kad šios kampanijos veiklos iš 2020 m persikėlė į 2021 m. ir metais prsasitęsė kampanijos įgyvendinimas.  Paraiškoje 2021 m numatyta suma 0, bet plane 50 tūkst.</t>
        </r>
      </text>
    </comment>
    <comment ref="I126" authorId="0" shapeId="0" xr:uid="{A2682392-BC09-40B5-8B64-C7EABD0234BF}">
      <text>
        <r>
          <rPr>
            <b/>
            <sz val="9"/>
            <color indexed="81"/>
            <rFont val="Tahoma"/>
            <charset val="186"/>
          </rPr>
          <t>Ingrida Urbonaitė:</t>
        </r>
        <r>
          <rPr>
            <sz val="9"/>
            <color indexed="81"/>
            <rFont val="Tahoma"/>
            <charset val="186"/>
          </rPr>
          <t xml:space="preserve">
2021-2023 KP reikšmė nenurodyta
</t>
        </r>
      </text>
    </comment>
    <comment ref="I127" authorId="0" shapeId="0" xr:uid="{BEBECF1F-4EDA-4129-90E8-D5D0BEE21F34}">
      <text>
        <r>
          <rPr>
            <b/>
            <sz val="9"/>
            <color indexed="81"/>
            <rFont val="Tahoma"/>
            <charset val="186"/>
          </rPr>
          <t>Ingrida Urbonaitė:</t>
        </r>
        <r>
          <rPr>
            <sz val="9"/>
            <color indexed="81"/>
            <rFont val="Tahoma"/>
            <charset val="186"/>
          </rPr>
          <t xml:space="preserve">
2021-2023 KP reikšmė nenurodyta</t>
        </r>
      </text>
    </comment>
    <comment ref="J160" authorId="0" shapeId="0" xr:uid="{D13009D8-3A63-48E5-A0ED-AD3388306624}">
      <text>
        <r>
          <rPr>
            <b/>
            <sz val="9"/>
            <color indexed="81"/>
            <rFont val="Tahoma"/>
            <charset val="186"/>
          </rPr>
          <t>Ingrida Urbonaitė:</t>
        </r>
        <r>
          <rPr>
            <sz val="9"/>
            <color indexed="81"/>
            <rFont val="Tahoma"/>
            <charset val="186"/>
          </rPr>
          <t xml:space="preserve">
kampanija 2021 m. buvo užbaigta</t>
        </r>
      </text>
    </comment>
  </commentList>
</comments>
</file>

<file path=xl/sharedStrings.xml><?xml version="1.0" encoding="utf-8"?>
<sst xmlns="http://schemas.openxmlformats.org/spreadsheetml/2006/main" count="1919" uniqueCount="1334">
  <si>
    <t>šaltinis: lėšų poreikio lentelė</t>
  </si>
  <si>
    <t>Komunikacijos kryptis</t>
  </si>
  <si>
    <t>Komunikacijos tema</t>
  </si>
  <si>
    <t>Institu-
cija</t>
  </si>
  <si>
    <t>Kampanijos pavadinimas</t>
  </si>
  <si>
    <t>Komunikacijos kampanijos tikslai</t>
  </si>
  <si>
    <t>Tikslinė auditorija</t>
  </si>
  <si>
    <t>Komunikacijos kampanijos rodikliai</t>
  </si>
  <si>
    <t>Įvertinimas</t>
  </si>
  <si>
    <t>Planuojama komunika-cijos kampanijos pabaiga</t>
  </si>
  <si>
    <t>Maksimali komunika-cijos kampanijos vertė (eurais)</t>
  </si>
  <si>
    <t>Lėšų panaudojimo iki 2020.12.31 prognozė</t>
  </si>
  <si>
    <t>Faktinė situacija + prognozė</t>
  </si>
  <si>
    <t xml:space="preserve">2020 m. finansinio plano įgyvendinimas, proc. </t>
  </si>
  <si>
    <t>Rodiklio aprašymas</t>
  </si>
  <si>
    <t>Matavimo vienetas</t>
  </si>
  <si>
    <t>Pradinė reikšmė ir jos nustatymo metai</t>
  </si>
  <si>
    <t>Siektina reikšmė ir jos pasiekimo metai</t>
  </si>
  <si>
    <t>Metinis pokytis: teigiamas (=1) / neigiamas (=0).  Jei reikšmė tokia pati =1</t>
  </si>
  <si>
    <t>Siektina reikšmė: pasiekta (=1) / nepasiekta (=0)</t>
  </si>
  <si>
    <t>LIETUVA, KURIĄ KURIAME 
EUROPOS SĄJUNGOS INVESTICIJOMIS</t>
  </si>
  <si>
    <t xml:space="preserve">Skėtinė tema, jungianti visas komunikacijos kampanijas </t>
  </si>
  <si>
    <t>FM</t>
  </si>
  <si>
    <t xml:space="preserve">1. Veiksmų programos įgyvendinimo eigos ir finansavimo galimybių komunikacijos kampanija
</t>
  </si>
  <si>
    <t xml:space="preserve">1. Pateikti informaciją apie Europos Sąjungos (toliau – ES) investicijų veiksmų programos siekiamus pokyčius ir įgyvendinimo eigą.
2. Skatinti gyventojus domėtis įgyvendinamais projektais, jų teikiama nauda regionui ar šaliai.
3. Formuoti nuostatą, kad  ES investicijos padeda siekti teigiamų socialinių ir ekonominių pokyčių šalyje ir prisideda prie gyventojų gyvenimo kokybės gerinimo.
                                                    </t>
  </si>
  <si>
    <t>Visuomenė</t>
  </si>
  <si>
    <t xml:space="preserve">Unikalių vartotojų (vnt.)
</t>
  </si>
  <si>
    <t xml:space="preserve">145 817 (2015 m.)
</t>
  </si>
  <si>
    <r>
      <t xml:space="preserve">180 000 (2018 m.) 
200 000 (2019 m.)
210 000 (2022 m.)
</t>
    </r>
    <r>
      <rPr>
        <sz val="12"/>
        <color rgb="FFFF0000"/>
        <rFont val="Times New Roman"/>
        <family val="1"/>
        <charset val="186"/>
      </rPr>
      <t/>
    </r>
  </si>
  <si>
    <t>2023 m. IV ketv.</t>
  </si>
  <si>
    <t>1.2. Gyventojų, kurie yra girdėję apie ES investicijas Lietuvai, dalis.</t>
  </si>
  <si>
    <t>Proc.</t>
  </si>
  <si>
    <t>91, iš jų daug girdėjo 28 (2015 m. lapkritis)</t>
  </si>
  <si>
    <t>92 proc. girdėjusių ir daug girdėjusių (2023 m.)</t>
  </si>
  <si>
    <t>91, iš jų daug girdėjo – 31 (2016 m. rugsėjis)</t>
  </si>
  <si>
    <t>91 , iš jų daug girdėjo - 27 (2017 m. lapkritis)</t>
  </si>
  <si>
    <r>
      <t>90, iš jų daug girdėjo -</t>
    </r>
    <r>
      <rPr>
        <b/>
        <sz val="13"/>
        <rFont val="Times New Roman"/>
        <family val="1"/>
        <charset val="186"/>
      </rPr>
      <t xml:space="preserve"> 28</t>
    </r>
    <r>
      <rPr>
        <sz val="13"/>
        <rFont val="Times New Roman"/>
        <family val="1"/>
        <charset val="186"/>
      </rPr>
      <t xml:space="preserve"> (2018 m. lapkritis)</t>
    </r>
  </si>
  <si>
    <r>
      <t>90, iš jų daug girdėjo -</t>
    </r>
    <r>
      <rPr>
        <b/>
        <sz val="13"/>
        <rFont val="Times New Roman"/>
        <family val="1"/>
        <charset val="186"/>
      </rPr>
      <t xml:space="preserve"> 28</t>
    </r>
    <r>
      <rPr>
        <sz val="13"/>
        <rFont val="Times New Roman"/>
        <family val="1"/>
        <charset val="186"/>
      </rPr>
      <t xml:space="preserve"> (2019 m. spalis)</t>
    </r>
  </si>
  <si>
    <t>47 (2015 m. lapkritis)</t>
  </si>
  <si>
    <t xml:space="preserve">2.1. Gyventojų, kurie asmeniškai pajuto ES investicijų naudą, dalis. </t>
  </si>
  <si>
    <r>
      <t>74 (2015 m. lapkritis), iš kurių tikrai pajuto</t>
    </r>
    <r>
      <rPr>
        <b/>
        <sz val="13"/>
        <rFont val="Times New Roman"/>
        <family val="1"/>
        <charset val="186"/>
      </rPr>
      <t xml:space="preserve"> 26  </t>
    </r>
  </si>
  <si>
    <t>77 proc. pajutusių ar greičiau pajutusių (2023 m.)</t>
  </si>
  <si>
    <t>81, iš kurių tikrai pajuto – 27 (2016 m. rugsėjis)</t>
  </si>
  <si>
    <t>72, iš jų tikrai pajutusių - 26 (2017 m. lapkritis)</t>
  </si>
  <si>
    <t>76, iš jų tikrai pajutusių - 32 (2018 m. lapkritis)</t>
  </si>
  <si>
    <t>83, iš jų tikrai pajutusių - 36 (2019 m. spalis)</t>
  </si>
  <si>
    <t xml:space="preserve">3.1. Gyventojų, teigiančių, kad ES investicijos padeda siekti teigiamų socialinių ir ekonominių pokyčių šalyje, dalis.  </t>
  </si>
  <si>
    <t xml:space="preserve">Socialinių pokyčių – 79, iš kurių 19 visiškai sutinka, ekonominių pokyčių – 86, iš kurių 25 visiškai sutinka (2015 m. lapkritis)
</t>
  </si>
  <si>
    <t>Socialinių pokyčių – 80, iš kurių 19 – visiškai sutinka; ekonominių pokyčių – 82, iš kurių 23 – visiškai sutinka (2016 m. rugsėjis)</t>
  </si>
  <si>
    <t>Socialinių pokyčių - 69, iš kurių visiškai sutinka - 15; ekonominių pokyčių - 71, iš kurių visiškai sutinka - 16 (2017 m. lapkritis)</t>
  </si>
  <si>
    <t>Socialinių pokyčių - 71, iš kurių visiškai sutinka - 13; ekonominių pokyčių - 72, iš kurių visiškai sutinka - 14 (2018 m. lapkritis)</t>
  </si>
  <si>
    <t>Socialinių pokyčių - 78, iš kurių visiškai sutinka - 17; ekonominių pokyčių - 76, iš kurių visiškai sutinka - 20 (2019 m. spalis)</t>
  </si>
  <si>
    <t>Socialinių pokyčių – 72, iš kurių visiškai sutinka – 56; ekonominių pokyčių – 74, iš kurių visiškai sutinka –18 (2021 m. kovas)</t>
  </si>
  <si>
    <t xml:space="preserve">3.2. Gyventojų, teigiančių, kad ES investicijos prisideda prie gyventojų gyvenimo kokybės gerinimo, dalis.
</t>
  </si>
  <si>
    <t>87, iš jų visiškai sutinka – 28 (2016 m. rugsėjis)</t>
  </si>
  <si>
    <t>68, iš jų visiškai sutinkančių - 15 (2017 m. lapkritis)</t>
  </si>
  <si>
    <t>72, iš jų visiškai sutinkančių - 18 (2018 m. lapkritis)</t>
  </si>
  <si>
    <t>76, iš jų visiškai sutinkančių - 20 (2019 m. spalis)</t>
  </si>
  <si>
    <t>72, iš jų visiškai sutinakančių – 20</t>
  </si>
  <si>
    <t>2. Pareiškėjų, projektų vykdytojų bendruomenės stiprinimo komunikacijos kampanija</t>
  </si>
  <si>
    <t xml:space="preserve">1. Skatinti pareiškėjų ir ES investicijas administruojančių institucijų partnerystę, lygiavertį bendradarbiavimą siekiant bendro rezultato; stiprinti įgyvendinančiųjų institucijų kaip partnerių, o ne kontroliuojančiųjų institucijų įvaizdį.
2. Aiškiai pateikti informaciją esamiems ir potencialiems pareiškėjams, projektų vykdytojams. 
3. Skatinti valstybinio, regioninio planavimo projektų pareiškėjus ir vykdytojus, regionų plėtros tarybas vertinti visuomenės, projekto tikslinių auditorijų nuomonę kaip itin svarbią projekto vykdymo sėkmei.
</t>
  </si>
  <si>
    <t xml:space="preserve">1.1. Projektų vykdytojų, kurie pritaria nuostatai, kad įgyvendinančiosios institucijos – partneriai, o ne kontroliuojančiosios institucijos, dalis.
</t>
  </si>
  <si>
    <t xml:space="preserve">Proc.
</t>
  </si>
  <si>
    <t xml:space="preserve">53 (2016 m. spalis)
</t>
  </si>
  <si>
    <t>53 (2016 m. spalis)</t>
  </si>
  <si>
    <t>81, iš jų visiškai pritaria  -  24 (2017 m. lapkritis)</t>
  </si>
  <si>
    <t>86, iš jų visiškai pritaria  -  27 (2018 m. lapkritis)</t>
  </si>
  <si>
    <t>80, iš jų visiškai pritaria  -  29 (2019 m. spalis)</t>
  </si>
  <si>
    <t>2021 m. IV ketv.</t>
  </si>
  <si>
    <t>51, iš jų visiškai sutinka - 5 (2018 m. lapkritis)</t>
  </si>
  <si>
    <t>61, iš jų visiškai sutinka - 6 (2019 m. spalis)</t>
  </si>
  <si>
    <t>56, iš jų visiškai sutinka – 7 (2021 kovas)</t>
  </si>
  <si>
    <t>73, iš kurių informacijos visiškai pakanka – 22 (2016 m. rugsėjis)</t>
  </si>
  <si>
    <t>67, iš jų visiškai pakanka - 22 (2017 m. lapkritis)</t>
  </si>
  <si>
    <t>66, iš jų visiškai pakanka - 22 (2018 m. lapkritis)</t>
  </si>
  <si>
    <t>63, iš jų visiškai pakanka - 20 (2019 m. spalis)</t>
  </si>
  <si>
    <t>67, iš jų visiškai pakanka – 17 (2021 kovas)</t>
  </si>
  <si>
    <t>2.2. Potencialių pareiškėjų, kurie žino ES struktūrinių fondų svetainę www.esinvesticijos.lt kaip pagrindinę svetainę informacijai apie ES investicijas gauti, dalis.</t>
  </si>
  <si>
    <t>47 (2016 m. rugsėjis)</t>
  </si>
  <si>
    <t>32 (2017 m. lapkritis)</t>
  </si>
  <si>
    <t>39 (2021 m. kovas)</t>
  </si>
  <si>
    <t xml:space="preserve">3.1. Valstybinio ar regioninio planavimo projektų vykdytojų, kurie pritaria nuostatai, kad visuomenės ir (ar) bendruomenės įtraukimas į viešą projektų aptarimą palengvins projektų įgyvendinimą, sutaupys laiko, dalis. </t>
  </si>
  <si>
    <t>45 (2016 m. spalis)</t>
  </si>
  <si>
    <t>62 (2017 m. lapkritis)</t>
  </si>
  <si>
    <t>69 (2018 m. lapkritis)</t>
  </si>
  <si>
    <t>67 (2019 m. spalis)</t>
  </si>
  <si>
    <t>68 (2021 m. kovas)</t>
  </si>
  <si>
    <t>3.2. Valstybinio ar regioninio planavimo projektų vykdytojų, kurie:
a) konsultavosi su bendruomene atsižvelgdami į bendruomenių, gyventojų lūkesčius dėl planuojamų ES investicijų, projektų būtinumo ir svarbos;
b) pristatė projektų tikslus, veiklas ir rezultatus, dalis.</t>
  </si>
  <si>
    <r>
      <t>a) 70 (2016 m. spalis)</t>
    </r>
    <r>
      <rPr>
        <b/>
        <sz val="13"/>
        <rFont val="Times New Roman"/>
        <family val="1"/>
        <charset val="186"/>
      </rPr>
      <t xml:space="preserve">
</t>
    </r>
    <r>
      <rPr>
        <sz val="13"/>
        <rFont val="Times New Roman"/>
        <family val="1"/>
        <charset val="186"/>
      </rPr>
      <t>b) 66 (2016 m. spalis)</t>
    </r>
  </si>
  <si>
    <t>a) 70 (2016 m. spalis)
b) 66 (2016 m. spalis)</t>
  </si>
  <si>
    <t>a) 72  b) 78 (2019 m. spalis)</t>
  </si>
  <si>
    <t>a) 70 b) 79 (2021 m. kovas)</t>
  </si>
  <si>
    <t xml:space="preserve">FM
</t>
  </si>
  <si>
    <t>3. 2014–2020 m. ES fondų investicijų komunikacijos strategijos valdymas</t>
  </si>
  <si>
    <t>1. 2014–2020 m. ES fondų investicijų komunikacijos strategijos valdymas užtikrins komunikacijos krypčių ir temų įgyvendinimo eigos stebėseną, rodiklių reikšmių nustatymą ir nuolatinius tikslinių auditorijų nuomonių tyrimus, informacijos stebėseną žiniasklaidos priemonėse, svetainės www.esinvesticijos.lt plėtrą ir kitas su komunikacijos valdymu susijusias paslaugas.</t>
  </si>
  <si>
    <t>ES investicijas administruojančios institucijos</t>
  </si>
  <si>
    <t xml:space="preserve">1.1. Žiniasklaidos stebėsenos paslaugos.
</t>
  </si>
  <si>
    <t xml:space="preserve">Mėn.
</t>
  </si>
  <si>
    <t>10 (2016 m. gruodis)</t>
  </si>
  <si>
    <t>1.2. Lietuvos gyventojų apklausa.</t>
  </si>
  <si>
    <t>Vnt.</t>
  </si>
  <si>
    <t>1 (2016 m. gruodis)</t>
  </si>
  <si>
    <t>1.3. Potencialių pareiškėjų nuomonės tyrimas.</t>
  </si>
  <si>
    <t>1.4. Projektų vykdytojų nuomonės tyrimas.</t>
  </si>
  <si>
    <t>1.5. Lietuvos gyventojų atrinktų grupių tyrimas.</t>
  </si>
  <si>
    <t>3 (2016 m. gruodis)</t>
  </si>
  <si>
    <t>1.6. Komunikacijos strategijos įgyvendinimo efektyvumo vertinimas.</t>
  </si>
  <si>
    <t>1.7. Gebėjimų stiprinimo mokymai.</t>
  </si>
  <si>
    <t>4 (2016 m. gruodis)</t>
  </si>
  <si>
    <t>1.8. Svetainės www.esinvesticijos.lt plėtros ir palaikymo paslaugos.</t>
  </si>
  <si>
    <t>Mėn.</t>
  </si>
  <si>
    <t>12 (2016 m. gruodis)</t>
  </si>
  <si>
    <t>4. Komunikacijos kampanija ES investicijų skaidrumo didinimui</t>
  </si>
  <si>
    <t>1. Formuoti nuostatą, kad Europos Sąjungos investicijos padeda siekti teigiamų socialinių ir ekonominių pokyčių šalyje ir prisideda prie gyventojų gyvenimo kokybės gerinimo.</t>
  </si>
  <si>
    <t>18-75 metų gyventojai</t>
  </si>
  <si>
    <t>Dalis gyventojų, teigiančių, kad Europos Sąjungos investicijos padeda siekti teigiamų socialinių ir ekonominių pokyčių šalyje.</t>
  </si>
  <si>
    <t>nematuota</t>
  </si>
  <si>
    <t>Dalis gyventojų, teigiančių, kad Europos Sąjungos investicijos prisideda prie gyventojų gyvenimo kokybės gerinimo.</t>
  </si>
  <si>
    <t>72 (2021 m. kovas)</t>
  </si>
  <si>
    <t>Dalis gyventojų, kurie pritaria, kad ES lėšas administruoja patyrę savo srities specialistai.</t>
  </si>
  <si>
    <t>SM</t>
  </si>
  <si>
    <t>4. Pareiškėjų informavimas</t>
  </si>
  <si>
    <t xml:space="preserve">1. Aiškiai pateikti potencialiems pareiškėjams informaciją. 
2. Skatinti pareiškėjų ir ES investicijas administruojančių institucijų partnerystę. 
3. Skleisti idėjas apie bendrus strateginius Lietuvos tikslus, įgyvendinamus panaudojant ES investicijas.
</t>
  </si>
  <si>
    <t>Savivaldybių administracijos; valstybės institucijos ir įstaigos</t>
  </si>
  <si>
    <t xml:space="preserve">1.1. Potencialių pareiškėjų (valstybės ir savivaldybių institucijų ar įstaigų), kuriuos tenkina turima informacija, dalis.
</t>
  </si>
  <si>
    <t xml:space="preserve">Proc.
</t>
  </si>
  <si>
    <t>83,8 (2016 m. rugsėjis)</t>
  </si>
  <si>
    <t>80, iš kurių informacijos visiškai pakanka - 29 (2017 m. lapkritis)</t>
  </si>
  <si>
    <t>80, iš jų visiškai sutinka 27 (2018 m. lapkritis)</t>
  </si>
  <si>
    <t>86, iš jų visiškai sutinka 29 (2019 m. spalis)</t>
  </si>
  <si>
    <t>2022 m.</t>
  </si>
  <si>
    <t>54,2 (2016 m. rugsėjis)</t>
  </si>
  <si>
    <t>46 (2017 m. lapkrtis)</t>
  </si>
  <si>
    <t>53 (2018 m. lapkritis)</t>
  </si>
  <si>
    <t>57 (2021 m. kovas)</t>
  </si>
  <si>
    <t xml:space="preserve">1.3. Potencialių pareiškėjų (valstybės ir savivaldybių institucijų ar įstaigų), kurie pritaria nuostatai, kad ES investicijos valdomos profesionaliai, dalis. </t>
  </si>
  <si>
    <t>64 (2017 m. lapkritis)</t>
  </si>
  <si>
    <t>66 (2018 m. lapkritis)</t>
  </si>
  <si>
    <t>77 (2019 m. spalis)</t>
  </si>
  <si>
    <t>73 (2021 m. kovas)</t>
  </si>
  <si>
    <t>1.4. Potencialių pareiškėjų (valstybės ir savivaldybių institucijų ar įstaigų), kurie ES investicijų administravimą vertina kaip skaidrų, dalis.</t>
  </si>
  <si>
    <t>75 (2015 m. gruodis)</t>
  </si>
  <si>
    <t>79,4 (2016 m. rugsėjis</t>
  </si>
  <si>
    <t>84 (2017 m. lapkritis)</t>
  </si>
  <si>
    <t>74 (2018 m. lapkritis)</t>
  </si>
  <si>
    <t>76 (2019 m. spalis)</t>
  </si>
  <si>
    <t>74 (2021 m. kovas)</t>
  </si>
  <si>
    <t>1.5. Potencialių pareiškėjų (valstybės ir savivaldybių institucijų ar įstaigų), kurie suvokia, kad, siekdami savo projekto rezultatų, prisideda prie visos šalies rezultatų, dalis.</t>
  </si>
  <si>
    <t>99,3 (2016 m. rugsėjis)</t>
  </si>
  <si>
    <t>99 (2017 m. rugsėjis)</t>
  </si>
  <si>
    <t>98 (2018 m. lapkritis)</t>
  </si>
  <si>
    <t>95 (2019 m. spalis)</t>
  </si>
  <si>
    <t>99 (2021 m. kovas)</t>
  </si>
  <si>
    <t>CPVA</t>
  </si>
  <si>
    <t>5. Pareiškėjų ir projektų vykdytojų informavimas</t>
  </si>
  <si>
    <t xml:space="preserve">1. Aiškiai pateikti projektų vykdytojams  informaciją.
2. Aiškiai pateikti potencialiems pareiškėjams informaciją. 
3. Skatinti projektų vykdytojus dalintis patirtimi tarpusavyje, pristatyti projektų rezultatus. 
4. Skatinti tikslinių auditorijų  iniciatyvumą, lankstumą, operatyvumą.
5. Stiprinti įgyvendinančiųjų institucijų kaip partnerių, o ne kontroliuojančiųjų institucijų įvaizdį.
</t>
  </si>
  <si>
    <t>CPVA administruojamų priemonių pareiškėjai ir projektų vykdytojai; ES investicijas administruojančios institucijos</t>
  </si>
  <si>
    <t>1.1. Projektų vykdytojų, kuriems informacija yra aiški, dalis.</t>
  </si>
  <si>
    <t xml:space="preserve">Proc.
</t>
  </si>
  <si>
    <t xml:space="preserve">44 (2016 m.)
</t>
  </si>
  <si>
    <t>44 (2016 m. rugsėjis)</t>
  </si>
  <si>
    <t>75 (2017 m. lapkritis)</t>
  </si>
  <si>
    <t xml:space="preserve">79 (2018 m. lapkritis) </t>
  </si>
  <si>
    <t>86 (2019 m. spalis)</t>
  </si>
  <si>
    <t>2022 m. IV ketv.</t>
  </si>
  <si>
    <t>2.1. Potencialių pareiškėjų (viešųjų įstaigų, valstybės ir savivaldybių institucijų ar įstaigų ir nevyriausybinių organizacijų), kuriuos tenkina turima informacija, dalis (bendras visų institucijų rodiklis).</t>
  </si>
  <si>
    <t xml:space="preserve">Proc. </t>
  </si>
  <si>
    <t>81,7 (2016 m. rugsėjis)</t>
  </si>
  <si>
    <t>77 (2018 m. lapkritis)</t>
  </si>
  <si>
    <t>84 (2019 m. spalis)</t>
  </si>
  <si>
    <t>80 (2021 m. kovas)</t>
  </si>
  <si>
    <t>3.1. Projektų vykdytojų, suprantančių patirties dalinimosi su kitais projektų vykdytojais, naudą, dalis.</t>
  </si>
  <si>
    <t>n.d.</t>
  </si>
  <si>
    <t>4.1. Projektų vykdytojų, kurie pritaria, kad institucijų profesionalumas ir skaidrumas priimant sprendimus nuolat auga, dalis</t>
  </si>
  <si>
    <t>94 (2017 m. laprkitis)</t>
  </si>
  <si>
    <t>91 (2018 m. lapkritis)</t>
  </si>
  <si>
    <t>94 (2019 m. spalis)</t>
  </si>
  <si>
    <t xml:space="preserve">5.1. Projektų vykdytojų, kurie pritaria nuostatai, kad agentūros – partneriai, o ne kontroliuojančiosios institucijos, dalis. </t>
  </si>
  <si>
    <t>58,8 (2016 m. spalis)</t>
  </si>
  <si>
    <t>79 (2017 m. lapkritis)</t>
  </si>
  <si>
    <t>80 (2018 m. lapkritis)</t>
  </si>
  <si>
    <t>88 (2019 m. spalis)</t>
  </si>
  <si>
    <t>ŠMSM</t>
  </si>
  <si>
    <t>6. Pareiškėjų informavimas</t>
  </si>
  <si>
    <t xml:space="preserve">1. Aiškiai pateikti potencialiems pareiškėjams informaciją.
</t>
  </si>
  <si>
    <t>Mokslo ir studijų institucijos, suaugusiųjų švietimo centrai, darbdavių asociacijos, profesinio mokymo įstaigų asociacijos, neformaliojo švietimo organizacijos</t>
  </si>
  <si>
    <t xml:space="preserve">1.1. Potencialių pareiškėjų  (viešųjų įstaigų, valstybės ir savivaldybių institucijų ar įstaigų ir nevyriausybinių organizacijų), kuriuos tenkina turima informacija, dalis.
</t>
  </si>
  <si>
    <t xml:space="preserve">Proc.
</t>
  </si>
  <si>
    <t xml:space="preserve">88, iš kurių informacijos visiškai pakanka 30 (2018 m.), 65 (2023 m.)
</t>
  </si>
  <si>
    <t>75, iš jų visiškai pakanka - 23 (2017 m. lapkritis)</t>
  </si>
  <si>
    <t>76, iš jų visiškai pakanka - 25 (2018 m. lapkritis)</t>
  </si>
  <si>
    <t>84, iš jų visiškai pakanka - 28 (2019 m. spalis)</t>
  </si>
  <si>
    <t>2023 IV ketv.</t>
  </si>
  <si>
    <t xml:space="preserve">LMT </t>
  </si>
  <si>
    <t>7. Pareiškėjų ir projektų vykdytojų informavimas</t>
  </si>
  <si>
    <t>1. Aiškiai pateikti potencialiems pareiškėjams informaciją.
2. Skatinti potencialių pareiškėjų ir ES investicijas administruojančių institucijų partnerystę.
3. Aiškiai pateikti projektų vykdytojams informaciją.</t>
  </si>
  <si>
    <t xml:space="preserve">LMT administruojamų priemonių potencialūs pareiškėjai ir  projektų vykdytojai
</t>
  </si>
  <si>
    <t xml:space="preserve">1.1. Potencialių pareiškėjų, kuriuos tenkina turima informacija, dalis (bendras rodiklis visoms institucijoms).
</t>
  </si>
  <si>
    <t xml:space="preserve">Proc.
</t>
  </si>
  <si>
    <t>73,2 iš kurių informacijos visiškai pakanka – 22 (2016 m. rugsėjis)</t>
  </si>
  <si>
    <t>66, iš jų visiškai pakanka - 21,5 (2017 m. lapkritis)</t>
  </si>
  <si>
    <t>1.2. Potencialių pareiškėjų, kurie žino svetainę www.esinvesticijos.lt kaip pagrindinę svetainę informacijai apie ES investicijas gauti, dalis (bendras rodiklis visoms institucijoms).</t>
  </si>
  <si>
    <t>46,7 (2016 m. rugsėjis)</t>
  </si>
  <si>
    <t>1.3. Potencialių pareiškėjų, kurie pagrindinę informaciją apie ES investicijas randa svetainėje www.esinvesticijos.lt, dalis (bendras rodiklis visoms institucijoms).</t>
  </si>
  <si>
    <t>64,8 (2016 m. rugsėjis)</t>
  </si>
  <si>
    <t>68 (2017 m. lapkritis)</t>
  </si>
  <si>
    <t>71 (2018 m. lapkritis)</t>
  </si>
  <si>
    <t>69 (2019 m. spalis)</t>
  </si>
  <si>
    <t>63 (2021 m. kovas)</t>
  </si>
  <si>
    <t xml:space="preserve">2.1. Potencialių pareiškėjų, kurie pritaria nuostatai, kad ES investicijos valdomos profesionaliai, dalis (bendras rodiklis visoms institucijoms). </t>
  </si>
  <si>
    <t>71,4 (2016 m. rugsėjis)</t>
  </si>
  <si>
    <t>55 (2017 m. lapkritis)</t>
  </si>
  <si>
    <t>2.2. Potencialių pareiškėjų, kurie ES investicijų administravimą vertina kaip skaidrų, dalis (bendras rodiklis visoms institucijoms).</t>
  </si>
  <si>
    <t>57 (2016 m. rugsėjis)</t>
  </si>
  <si>
    <t>66 (2017 m. lapkritis)</t>
  </si>
  <si>
    <t xml:space="preserve">74 proc. (2018 m. lapkritis) </t>
  </si>
  <si>
    <t xml:space="preserve">68 proc. (2019 m. spalis) </t>
  </si>
  <si>
    <t>56, iš jų visiškai sutinka – 8 (2021 kovas)</t>
  </si>
  <si>
    <t xml:space="preserve">3.1. Projektų vykdytojų, kuriems pakanka informacijos apie tai, kaip tinkamai įgyvendinti projektą, dalis.
</t>
  </si>
  <si>
    <t>0*</t>
  </si>
  <si>
    <t>72,8 (2016 m. spalis)</t>
  </si>
  <si>
    <t>77 (2017 m. lapkritis)</t>
  </si>
  <si>
    <t>71 (2018 m. lapritis)</t>
  </si>
  <si>
    <t>75 (2019 m. spalis)</t>
  </si>
  <si>
    <t>3.2. Projektų vykdytojų, kurie pritaria, kad institucijų profesionalumas, skaidrumas priimant sprendimus nuolat auga, dalis.</t>
  </si>
  <si>
    <t>Profesionalumas nuolat auga –61,8 proc., skaidrumas nuolat auga –56,2 proc. (2016 m. spalis)</t>
  </si>
  <si>
    <t xml:space="preserve">profesionalumas - 84, skaidrumas - 81 (2017 m. lapkritis) </t>
  </si>
  <si>
    <t>profesionalumas - 76, skaidrumas - 80 (2018 m. lapkritis)</t>
  </si>
  <si>
    <t>profesionalumas – 67 proc. (2019 m. spalis); skaidrumas – 87 proc. (2019 m. spalis)</t>
  </si>
  <si>
    <t>ESFA</t>
  </si>
  <si>
    <t>8. Pareiškėjų ir projektų vykdytojų informavimas</t>
  </si>
  <si>
    <t xml:space="preserve">1. Aiškiai pateikti potencialiems pareiškėjams informaciją.
2. Skatinti pareiškėjų ir ES investicijas administruojančių institucijų partnerystę.
3. Skatinti partnerystę su tikslinėmis  auditorijomis, lygiavertį bendradarbiavimą siekant bendro tikslo. 
4. Skatinti projekto vykdytojus dalytis patirtimi tarpusavyje, pristatyti projektų rezultatus.
5. Aiškiai pateikti projektų vykdytojams informaciją.
6. Stiprinti įgyvendinančiųjų institucijų kaip partnerių, o ne kaip kontroliuojančiųjų institucijų įvaizdį.
</t>
  </si>
  <si>
    <t xml:space="preserve">Europos socialinio fondo agentūros administruojamų priemonių potencialūs pareiškėjai ir projektų vykdytojai
</t>
  </si>
  <si>
    <t>1.1. Potencialių pareiškėjų, kuriuos tenkina turima informacija, dalis (bendras rodiklis visoms institucijoms).</t>
  </si>
  <si>
    <t xml:space="preserve">Proc. 
</t>
  </si>
  <si>
    <t>73,2, iš kurių informacijos visiškai pakanka – 22 (2016 m. rugsėjis)</t>
  </si>
  <si>
    <t xml:space="preserve">2.1. Potencialių pareiškėjų, kurie pritaria nuostatai, kad ES investicijos valdomos profesionaliai, dalis.  
</t>
  </si>
  <si>
    <t>70 (2015 m. lapkritis)</t>
  </si>
  <si>
    <t>70 (2023 m.)</t>
  </si>
  <si>
    <t>56 (2021 m. kovas)</t>
  </si>
  <si>
    <t xml:space="preserve">3.2. Potencialių pareiškėjų, kurie pagrindinę informaciją randa svetainėje www.esinvesticijos.lt, dalis (bendras rodiklis visoms institucijoms).
</t>
  </si>
  <si>
    <t>48 (2016 m. spalis)</t>
  </si>
  <si>
    <t>52 (2018 m. lapritis)</t>
  </si>
  <si>
    <t>68 (2016)</t>
  </si>
  <si>
    <t>78,5 (2016 m. spalis)</t>
  </si>
  <si>
    <t>87 (2018 m. lapkritis)</t>
  </si>
  <si>
    <t>83 (2019 m. spalis)</t>
  </si>
  <si>
    <t>5.2. Projektų vykdytojų, kurie pritaria, kad institucijų (a) profesionalumas, (b) skaidrumas priimant sprendimus nuolat auga, dalis</t>
  </si>
  <si>
    <t>56 (2016 m.)</t>
  </si>
  <si>
    <t>90 (2023 m.)</t>
  </si>
  <si>
    <t>a) 68,7, iš kurių visiškai sutinka – 20,8 (2016 m. spalis)
b) 59,8</t>
  </si>
  <si>
    <t>a) 91, iš kurių visiškai sutinka 34                b) 85</t>
  </si>
  <si>
    <t>a) 96   , iš kurių visiškai sutinka - 34  b) 99 ( 2018 m. lapkritis)</t>
  </si>
  <si>
    <t>a) 89, iš kurių visiškai sutinka 32 (2019 m. spalis); b) 91, iš kurių visiškai sutinka 38 (2019 m. spalis)</t>
  </si>
  <si>
    <t>6.1. Projektų vykdytojų, kurie pritaria nuostatai, kad agentūros – partneriai, o ne kontroliuojančiosios institucijos, dalis.</t>
  </si>
  <si>
    <t>59,8, iš kurių visiškai sutinka – 16 (2016 m. spalis)</t>
  </si>
  <si>
    <t>86, iš kurių visiškai sutinka 32 (2017 m. lapkritis)</t>
  </si>
  <si>
    <t>89 ,iš kurių visiškai sutinka 33 (2018 m. lapkritis)</t>
  </si>
  <si>
    <t>83, iš kurių visiškai sutinka 35 (2019 m. spalis)</t>
  </si>
  <si>
    <t>6.2. Projektų vykdytojų, kurie pritaria nuostatai, kad įgyvendinamo projekto naudą pajus Lietuvos gyventojai, dalis.</t>
  </si>
  <si>
    <t>89 (2023 m.)</t>
  </si>
  <si>
    <t xml:space="preserve">94,5 
(2016 m. spalis)
</t>
  </si>
  <si>
    <t>97, iš kurių visiškai sutinka 69 (2017 m. lapkritis)</t>
  </si>
  <si>
    <t>97, iš kurių visiškai sutinka 65 (2018 m. lapkritis)</t>
  </si>
  <si>
    <t>99, iš kurių visiškai sutinka 66 (2019 spalis)</t>
  </si>
  <si>
    <t xml:space="preserve">97, iš kurių visiškai sutinka 70 (2021 m. kovas) (tik ESFA) </t>
  </si>
  <si>
    <t>VRM</t>
  </si>
  <si>
    <t>9. Vidaus reikalų ministerijos informavimo veiklos</t>
  </si>
  <si>
    <t>1. Aiškiai pateikti potencialiems pareiškėjams informaciją. 
2. Skatinti potencialių pareiškėjų ir ES investicijas administruojančių institucijų partnerystę. 
3. Skatinti tikslines auditorijas vertinti visuomenės, projekto tikslinių auditorijų nuomonę kaip itin svarbią projekto vykdymo sėkmei.
4. Skatinti tikslines auditorijas vertinti projekto komunikacijos priemonių efektyvumą iš tikslinės auditorijos pusės. Skatinti partnerystę su tikslinėmis auditorijomis, lygiavertį bendradarbiavimą kartu siekiant bendro rezultato.</t>
  </si>
  <si>
    <t>Valstybinio, regioninio planavimo projektų potencialūs pareiškėjai ir vykdytojai, regionų plėtros tarybos (socialiniai partneriai), vietos veiklos grupės, nevyriausybinės organizacijos,  asociacijos, verslo įmonės, bendruomenių inicijuotų vietos veiklos projektų vykdytojai, netiesiogiai galintys pasinaudoti rezultatais pagal Integruotų teritorijų vystymo programą</t>
  </si>
  <si>
    <t xml:space="preserve">1.1. Potencialių pareiškėjų (viešųjų įstaigų, valstybės ir savivaldybių institucijų ar įstaigų ir nevyriausybinių organizacijų), kuriuos tenkina turima informacija, dalis. 
</t>
  </si>
  <si>
    <t xml:space="preserve">Proc.
</t>
  </si>
  <si>
    <t xml:space="preserve">80, iš kurių informacijos visiškai pakanka 25
 (2022 m.)
</t>
  </si>
  <si>
    <t>75, iš kurių informacijos pilnai pakanka - 23 (2017 m. lapkritis)</t>
  </si>
  <si>
    <t>77, iš kurių informacijos pilnai pakanka - 21 (2018 m. lapkritis)</t>
  </si>
  <si>
    <t>84, iš kurių informacijos pilnai pakanka - 28 (2019 m. spalis)</t>
  </si>
  <si>
    <t xml:space="preserve">2022 m. </t>
  </si>
  <si>
    <t>70 (2022 m.)</t>
  </si>
  <si>
    <t>83,3 (2016 m. rugsėjis)</t>
  </si>
  <si>
    <t>63 (2018 m. lapkritis)</t>
  </si>
  <si>
    <t>3.1. Potencialių pareiškėjų (viešųjų įstaigų, valstybės ir savivaldybių institucijų ar įstaigų ir nevyriausybinių organizacijų), kurie ES investicijų administravimą vertina kaip skaidrų, dalis.</t>
  </si>
  <si>
    <t>78 proc. (2022 m.)</t>
  </si>
  <si>
    <t>76,7 (2016 m. rugsėjis)</t>
  </si>
  <si>
    <t>78 (2019 m. spalis)</t>
  </si>
  <si>
    <t>66 (2021 m. kovas) (vidurkis)</t>
  </si>
  <si>
    <t xml:space="preserve">4.1. Planavimo (regioninio ar valstybinio) projektų vykdytojų, kurie vykdo išankstines konsultacijas su projekto tikslinėmis auditorijomis, dalis. </t>
  </si>
  <si>
    <t xml:space="preserve">67,3 
(2016 m. spalis)
</t>
  </si>
  <si>
    <t>74 (2017 m. lapkritis)</t>
  </si>
  <si>
    <t>58 (2018 m. lapkritis)</t>
  </si>
  <si>
    <t>64 (2019 spalis)</t>
  </si>
  <si>
    <t xml:space="preserve">LVPA </t>
  </si>
  <si>
    <t>11. Potencialių pareiškėjų ir projektų vykdytojų informavimas</t>
  </si>
  <si>
    <t xml:space="preserve">1. Tiksliai, aiškiai ir operatyviai pateikti informaciją potencialiems ir esamiems pareiškėjams apie ES investicijų galimybes ir  LVPA administruojamas priemones 2014–2020 m. laikotarpiu.
2. Tiksliai, aiškiai ir operatyviai pateikti informaciją ES investicijų projektų vykdytojams apie projektų įgyvendinimą.
3. Skatinti LVPA ir tikslinių grupių partnerystę siekiant formuoti gerąją paraiškų teikimo ir projektų įgyvendinimo praktiką, taip išvengiant klaidų.
</t>
  </si>
  <si>
    <t>Potencialūs ir esami pareiškėjai – verslo įmonės; potencialūs ir esami pareiškėjai – viešieji juridiniai asmenys; projektų vykdytojai; asocijuotosios verslo struktūros, klasteriai</t>
  </si>
  <si>
    <t xml:space="preserve">1.1. Pareiškėjų, kuriems pakanka informacijos apie LVPA administruojamas priemones ir paraiškos parengimo procesą, dalis. 
</t>
  </si>
  <si>
    <t xml:space="preserve">Proc.
</t>
  </si>
  <si>
    <t xml:space="preserve">62 (2015 m.)
</t>
  </si>
  <si>
    <t>74,6 (2016 m. rugsėjis)</t>
  </si>
  <si>
    <t>58 (2017 m. lapkritis)</t>
  </si>
  <si>
    <t>55 (2018 m. lapkritis)</t>
  </si>
  <si>
    <t>48 (2019 spalis)</t>
  </si>
  <si>
    <t>43 (2021 m. kovas)</t>
  </si>
  <si>
    <t>2.1. Projektų vykdytojų, kuriems pakanka informacijos apie tai, kaip tinkamai įgyvendinti projektą, dalis.</t>
  </si>
  <si>
    <t>72 (2015 m.)</t>
  </si>
  <si>
    <t>69,6 (2016 m. rugsėjis)</t>
  </si>
  <si>
    <t>88, iš jų pilnai pakanka - 28 (2017 m. lapkritis)</t>
  </si>
  <si>
    <r>
      <t xml:space="preserve">84, iš jų pilnai pakanka - </t>
    </r>
    <r>
      <rPr>
        <b/>
        <sz val="13"/>
        <rFont val="Times New Roman"/>
        <family val="1"/>
        <charset val="186"/>
      </rPr>
      <t>36</t>
    </r>
    <r>
      <rPr>
        <sz val="13"/>
        <rFont val="Times New Roman"/>
        <family val="1"/>
        <charset val="186"/>
      </rPr>
      <t xml:space="preserve"> (2018 m. lapkritis)</t>
    </r>
  </si>
  <si>
    <r>
      <t xml:space="preserve">87, iš jų pilnai pakanka - </t>
    </r>
    <r>
      <rPr>
        <b/>
        <sz val="13"/>
        <rFont val="Times New Roman"/>
        <family val="1"/>
        <charset val="186"/>
      </rPr>
      <t>38</t>
    </r>
    <r>
      <rPr>
        <sz val="13"/>
        <rFont val="Times New Roman"/>
        <family val="1"/>
        <charset val="186"/>
      </rPr>
      <t xml:space="preserve"> (2019 m. spalis)</t>
    </r>
  </si>
  <si>
    <t>3.1. Projektų vykdytojų, vertinančių įgyvendinančiąją instituciją kaip partnerę, dalis.</t>
  </si>
  <si>
    <t>22 (2015 m.)</t>
  </si>
  <si>
    <t>81 (2022 m.)</t>
  </si>
  <si>
    <t>49 (2016 m. spalis)</t>
  </si>
  <si>
    <t>78 (2017 m. lapkritis)</t>
  </si>
  <si>
    <t xml:space="preserve">79, iš jų visiškai sutinka - 24 (2018 m. lapkritis) </t>
  </si>
  <si>
    <t>85, iš jų visiškai sutinka – 25 (2019 m. spalis)</t>
  </si>
  <si>
    <t>INVEGA</t>
  </si>
  <si>
    <t>12. Pareiškėjų informavimas</t>
  </si>
  <si>
    <t>1. Aiškiai pateikti potencialiems pareiškėjams informaciją.</t>
  </si>
  <si>
    <t>INVEGA administruojamų priemonių potencialūs pareiškėjai (smulkiojo ir vidutinio verslo (SVV) atstovai); fiziniai asmenys</t>
  </si>
  <si>
    <t xml:space="preserve">1.1. Potencialių pareiškėjų (privačių įmonių), kuriuos tenkina turima informacija, dalis. 
</t>
  </si>
  <si>
    <t xml:space="preserve">Proc. 
</t>
  </si>
  <si>
    <t>64,1 (2016 m. rugsėjis)</t>
  </si>
  <si>
    <t>58, iš jų visiškai sutinka - 20 (2017 m. lapkritis)</t>
  </si>
  <si>
    <t>55, iš jų visiškai sutinka - 19 (2018 m. lapkritis)</t>
  </si>
  <si>
    <t>46, iš jų visiškai sutinka - 15 (2019 m. spalis)</t>
  </si>
  <si>
    <t>APVA</t>
  </si>
  <si>
    <t>13. Pareiškėjų ir projektų vykdytojų informavimas</t>
  </si>
  <si>
    <t xml:space="preserve">1. Aiškiai pateikti potencialiems pareiškėjams informaciją.
2. Skatinti pareiškėjų ir APVA partnerystę.
3. Stiprinti APVA kaip partnerės, o ne kontroliuojančiosios institucijos įvaizdį.
4. Aiškiai pateikti projektų vykdytojams informaciją.
5. Skatinti projektų vykdytojus dalytis patirtimi tarpusavyje, pristatyti projektų rezultatus. 
</t>
  </si>
  <si>
    <t>APVA administruojamų priemonių potencialūs pareiškėjai, APVA administruojamų priemonių projektų vykdytojai</t>
  </si>
  <si>
    <t xml:space="preserve">Proc. 
</t>
  </si>
  <si>
    <t xml:space="preserve">Ne mažiau kaip 75 (2023 m.)
</t>
  </si>
  <si>
    <t>86 (2016 m. rugsėjis)</t>
  </si>
  <si>
    <t>77, iš kurių informacijos visiškai pakanka - 23 (2017 m. lapkritis)</t>
  </si>
  <si>
    <t>77, iš jų visiškai sutinka 26 (2018 m. lapkritis)</t>
  </si>
  <si>
    <t>82, iš jų visiškai sutinka 26 (2019 m. spalis)</t>
  </si>
  <si>
    <t>67, iš jų visiškai pakanka 17 (2021 m. kovas)</t>
  </si>
  <si>
    <t>2023 m.</t>
  </si>
  <si>
    <t xml:space="preserve">2.1. Potencialių pareiškėjų, kurie pritaria, kad ES investicijos valdomos profesionaliai, dalis. </t>
  </si>
  <si>
    <t>80 (2020 m.)</t>
  </si>
  <si>
    <t>73, iš kurių informacijos visiškai sutinka 22 – (2016 m. rugsėjis)</t>
  </si>
  <si>
    <t>64, iš jų pilnai pritaria - 5 (2017 m. lapkritis)</t>
  </si>
  <si>
    <t>66, iš kurių visiškai sutinka 5 (2018 m. lapkritis)</t>
  </si>
  <si>
    <t>69, iš kurių visiškai sutinka 9 (2019 m. spalis)</t>
  </si>
  <si>
    <t>56, iš kurių visiškai sutinka 7 (2021 m. kovas)</t>
  </si>
  <si>
    <t>2.2. Potencialių APVA pareiškėjų, kuriuos tenkina turima informacija, dalis.</t>
  </si>
  <si>
    <t>87 (2015 m. IV ketv.)</t>
  </si>
  <si>
    <t>85 (2019 m.)</t>
  </si>
  <si>
    <t>60 (2016 m. spalis)</t>
  </si>
  <si>
    <t>4.1. Projektų vykdytojų, kuriuos tenkina turima informacija, dalis.</t>
  </si>
  <si>
    <t>62 (2016 m. spalis)</t>
  </si>
  <si>
    <t>65 (2023 m.)</t>
  </si>
  <si>
    <t>100 (2016 m. spalis)</t>
  </si>
  <si>
    <t>81, iš jų pilnai pakanka - 19 (2017 m. lapkritis)</t>
  </si>
  <si>
    <t>85  iš jų pilnai pakanka - 29 (2018 m. lapkritis)</t>
  </si>
  <si>
    <t>84, iš jų pilnai pakanka - 40 (2019 m. spalis)</t>
  </si>
  <si>
    <t xml:space="preserve">4.2. APVA projektų vykdytojų, kurie žino, kur gauti paaiškinimus, kaip skaityti dokumentus, dalis. </t>
  </si>
  <si>
    <t>53 (2015 m. IV ketv.)</t>
  </si>
  <si>
    <t>65,6 (2016 m. rugsėjis)</t>
  </si>
  <si>
    <t>81 (2017 m. lapkritis)</t>
  </si>
  <si>
    <t>83 (2018 m. lapkritis)</t>
  </si>
  <si>
    <t>82 (2021 m. kovas)</t>
  </si>
  <si>
    <t xml:space="preserve">5.1. Projektų vykdytojų, kurie per paskutinį pusmetį dalijosi projektų vykdymo patirtimi su kitų projektų vykdytojais, dalis. </t>
  </si>
  <si>
    <t>52 (2023 m.)</t>
  </si>
  <si>
    <t>65 (2017 m. lapkritis)</t>
  </si>
  <si>
    <t>48 (2018 m. lapkritis)</t>
  </si>
  <si>
    <t>45 (2019 m. spalis)</t>
  </si>
  <si>
    <t>61 (2021 m. kovas) (tik APVA)</t>
  </si>
  <si>
    <t>MITA</t>
  </si>
  <si>
    <t>14. Pareiškėjų informavimas</t>
  </si>
  <si>
    <t>1. Aiškiai pateikti potencialiems pareiškėjams ir projektų vykdytojams informaciją.</t>
  </si>
  <si>
    <t>Pareiškėjai – SVV</t>
  </si>
  <si>
    <t xml:space="preserve">1.1. Potencialių pareiškėjų (privačių įmonių), kuriuos tenkina turima informacija, dalis.
</t>
  </si>
  <si>
    <t xml:space="preserve">Proc. 
</t>
  </si>
  <si>
    <t xml:space="preserve">1.2. Projektų vykdytojų, kuriems pakanka informacijos, kaip tinkamai įgyvendinti projektą, dalis. </t>
  </si>
  <si>
    <t>86, iš jų pilnai pakanka 17 (2017 m. lapkritis)</t>
  </si>
  <si>
    <t>86, iš jų pilnai pakanka 19 (2018 m. lapkritis)</t>
  </si>
  <si>
    <t>78, iš jų pilnai pakanka 26 (2019 m. spalis)</t>
  </si>
  <si>
    <t>VIPA</t>
  </si>
  <si>
    <t>15. Grąžinamosios subsidijos pareiškėjų ir projektų vykdytojų informavimas</t>
  </si>
  <si>
    <t xml:space="preserve">1. Aiškiai pateikti potencialiems pareiškėjams informaciją.
2. Aiškiai pateikti projektų vykdytojams informaciją.
</t>
  </si>
  <si>
    <t>Viešųjų projektų teikėjai (universitetai, valstybės pastatų valdytojai, gatvių apšvietimo įmonės); konsultavimo įmonės</t>
  </si>
  <si>
    <t xml:space="preserve">1.1. Potencialių pareiškėjų, kuriuos tenkina turima informacija, dalis
</t>
  </si>
  <si>
    <t xml:space="preserve">Proc.
</t>
  </si>
  <si>
    <t>76, iš jų visiškai sutinka 24 (2017 m. lapkritis)</t>
  </si>
  <si>
    <t>77, iš jų visiškai sutinka 25 (2018 m. lapkritis)</t>
  </si>
  <si>
    <t>2022 m. I ketv.</t>
  </si>
  <si>
    <t>33 (2019 m. spalis)</t>
  </si>
  <si>
    <t>KM</t>
  </si>
  <si>
    <t>SAM</t>
  </si>
  <si>
    <t>17. Informavimas apie 2014–2020 m. ES investicijas sveikatos apsaugos sektoriuje</t>
  </si>
  <si>
    <t>1. Aiškiai pateikti pareiškėjams informaciją.</t>
  </si>
  <si>
    <t>Potencialūs pareiškėjai</t>
  </si>
  <si>
    <t xml:space="preserve">1.1. Potencialių pareiškėjų, kuriuos tenkina turima informacija, dalis. </t>
  </si>
  <si>
    <r>
      <t>77, iš jų visiškai sutinka</t>
    </r>
    <r>
      <rPr>
        <b/>
        <sz val="13"/>
        <rFont val="Times New Roman"/>
        <family val="1"/>
        <charset val="186"/>
      </rPr>
      <t xml:space="preserve"> 26</t>
    </r>
    <r>
      <rPr>
        <sz val="13"/>
        <rFont val="Times New Roman"/>
        <family val="1"/>
        <charset val="186"/>
      </rPr>
      <t xml:space="preserve"> (2018 m. lapkritis)</t>
    </r>
  </si>
  <si>
    <r>
      <t>82, iš jų visiškai sutinka</t>
    </r>
    <r>
      <rPr>
        <b/>
        <sz val="13"/>
        <rFont val="Times New Roman"/>
        <family val="1"/>
        <charset val="186"/>
      </rPr>
      <t xml:space="preserve"> 26</t>
    </r>
    <r>
      <rPr>
        <sz val="13"/>
        <rFont val="Times New Roman"/>
        <family val="1"/>
        <charset val="186"/>
      </rPr>
      <t xml:space="preserve"> (2019 m. spalis)</t>
    </r>
  </si>
  <si>
    <t>NVO, asociacijos, prekybos, pramonės ir amatų rūmai, „Europe Direct“ informacijos centrus priimančios institucijos</t>
  </si>
  <si>
    <t>18. Komunikacija apie ES investicijas (visuotinė dotacija)</t>
  </si>
  <si>
    <t>1. Skatinti gyventojus domėtis ES investicijomis skatinamais socialiniais ir ekonominiais pokyčiais, iš ES struktūrinių fondų lėšų bendrai finansuojamų projektų įgyvendinimu, jų rezultatais ir teikiama nauda regionui bei šaliai, taip pat sudaryti prielaidas didesniam pasitikėjimui ES struktūrinių fondų administravimo sistemos efektyvumu ir skaidrumu, skatinti gyventojus jaustis aktyvios Europos bendruomenės dalimi.</t>
  </si>
  <si>
    <t>50 (2008)</t>
  </si>
  <si>
    <t>60 (2023 m.)</t>
  </si>
  <si>
    <t>83 (2016 m. spalis)</t>
  </si>
  <si>
    <t>69 (2017 m. lapkritis)</t>
  </si>
  <si>
    <t>72 (2018 m. lapkritis)</t>
  </si>
  <si>
    <t>77 (2019 spalis)</t>
  </si>
  <si>
    <t>23 (2019 lapkritis)</t>
  </si>
  <si>
    <t>23 (2021 m. balandis)</t>
  </si>
  <si>
    <t xml:space="preserve">PAŽANGI LIETUVA </t>
  </si>
  <si>
    <t>1. Pažangi įmonė – MTEP taikanti įmonė (konkurencingu-mas, grįstas MTEP)</t>
  </si>
  <si>
    <t>EIM</t>
  </si>
  <si>
    <t>1. Pažangi įmonė</t>
  </si>
  <si>
    <t xml:space="preserve">1. Formuoti inovacijų ir MTEPI sampratą ir skatinti poreikį juos diegti. 
2. Pristatyti įmonių bendradarbiavimą su Lietuvos mokslo įstaigomis kaip įmonėms naudingą, kuriantį pridėtinę vertę.
</t>
  </si>
  <si>
    <t xml:space="preserve">Lietuvos sumanios specializacijos strategiją atitinkančios įmonės, nevykdančios MTEPI veiklos; Lietuvos sumanios specializacijos strategiją atitinkančios įmonės, nesistemiškai vykdančios MTEPI veiklą 
</t>
  </si>
  <si>
    <t xml:space="preserve">Proc. 
</t>
  </si>
  <si>
    <t xml:space="preserve">95 (2021 m.)
</t>
  </si>
  <si>
    <t>94 (iš jų, 45 visiškai sutinka) 2019 m. lapkritis</t>
  </si>
  <si>
    <t>91, iš jų visiškai sutinka – 48 (2020 m. lapkritis)</t>
  </si>
  <si>
    <t>45 (2021 m.)</t>
  </si>
  <si>
    <t>36 (įmonių vadovai); 92 (darbuotojai)</t>
  </si>
  <si>
    <t>39 (įmonių vadovai); 94 (darbuotojai)</t>
  </si>
  <si>
    <t>51 (įmonių vadovai), 89 (darbuotojai)</t>
  </si>
  <si>
    <t>50 (įmonių vadovai); 93 (darbuotojai)</t>
  </si>
  <si>
    <t>54 (2020 m. lapkritis)</t>
  </si>
  <si>
    <t>2.2. Įmonių vadovų, manančių, kad bendradarbiavimas su mokslo ir studijų institucijomis yra naudingas, kuria pridėtinę vertę įmonei, padeda įmonėms išlikti konkurencingoms, dalis.</t>
  </si>
  <si>
    <t>68 (2016 m.)</t>
  </si>
  <si>
    <t xml:space="preserve">Vnt. </t>
  </si>
  <si>
    <t>7 816 (2018.10.01–2019.10.01)</t>
  </si>
  <si>
    <t>30 (2018 m.)</t>
  </si>
  <si>
    <t xml:space="preserve">n.d. </t>
  </si>
  <si>
    <t>LVPA</t>
  </si>
  <si>
    <t>3. Konkuruok su MTEPI</t>
  </si>
  <si>
    <t>1. Formuoti MTEPI sampratą ir skatinti poreikį tai diegti – paaiškinti, kas yra MTEPI ir kuo ji naudinga verslui.
2. Pristatyti įmonių bendradarbiavimą su Lietuvos mokslo įstaigomis kaip prestižo dalyką.</t>
  </si>
  <si>
    <t>Tradicinės pramonės įmonės, nevykdančios MTEPI veiklos;  įmonės, nesistemiškai vykdančios MTEPI veiklą.</t>
  </si>
  <si>
    <t xml:space="preserve"> 1.1. Įmonių, kurios investicijas į inovacijas ir MTEPI vertina kaip svarbų konkurencinį pranašumą, dalis.
</t>
  </si>
  <si>
    <t>94 (iš jų, 45 visiškai sutinka)</t>
  </si>
  <si>
    <t>80 (2022 m.)</t>
  </si>
  <si>
    <t>2. Pažangus švietimas</t>
  </si>
  <si>
    <t xml:space="preserve">1. Pažangus švietimas – gamtos ir technologijos mokslų (STEAM) populiarinimas
</t>
  </si>
  <si>
    <t xml:space="preserve">1. Populiarinti gamtos ir technologijų tyrėjo profesiją.
2. Populiarinti STEAM mokslų kryptis.
3. Skatinti STEAM mokslo mokytojus gilinti bei plėsti kompetencijas.
4. Skatinti mokyklas populiarinti STEAM mokslų kryptis.
5. Keisti nepatrauklaus „tiksliuko“-mokslininko įvaizdžio stereotipą.
6. Skatinti rinktis tyrėjo karjerą.
</t>
  </si>
  <si>
    <t>Mokiniai, mokinių tėvai, mokytojai, studentai, mokyklų administracija</t>
  </si>
  <si>
    <t xml:space="preserve">1.1. Tėvų, kuriems tyrėjo profesija yra patraukli, dalis.
</t>
  </si>
  <si>
    <t xml:space="preserve">Proc.
</t>
  </si>
  <si>
    <t xml:space="preserve">78, iš jų 34 proc. skatintų rinktis tyrėjo profesiją (2016 m. I ketv.)
</t>
  </si>
  <si>
    <t>Tyrimas bus atliekamas 2021 m. gegužę (tėvų apklausa, atlieka ŠMSM)</t>
  </si>
  <si>
    <t>2.1. Tėvų, kuriems STEAM atrodo patrauklu ir perspektyvu, dalis.</t>
  </si>
  <si>
    <t>94, iš jų 36 proc. atrodo labai perspektyvu (2016 m. I ketv.)</t>
  </si>
  <si>
    <t>80,0 proc. (17,1 proc. labai perspektyvu), 2019 III ketv.</t>
  </si>
  <si>
    <t>3.1. Dalis mokytojų, kuriems STEAM atrodo patrauklu ir perspektyvu.</t>
  </si>
  <si>
    <t>87, iš jų 16 proc. labai perspektyvu (2017 m. gruodis)</t>
  </si>
  <si>
    <t>89,1 proc. (17,8 proc. labai perspektyvu), 2019 III ketv.</t>
  </si>
  <si>
    <t>Tyrimas bus atliekamas 2021 m. gegužę (mokytojų apklausa, atlieka ŠMSM)</t>
  </si>
  <si>
    <t>4.1 Mokyklų vadovų, kuriems STEAM atrodo patrauklu ir perspektyvu, dalis.</t>
  </si>
  <si>
    <t>97, iš jų 46 proc. atrodo labai perspektyvu (2017 m. gruodis)</t>
  </si>
  <si>
    <t>94,8 proc. (29,7 proc. labai perspektyvu), 2019 III ketv.</t>
  </si>
  <si>
    <t>Tyrimas bus atliekamas 2021 m. gegužę (mokyklų vadovų apklausa, atlieka ŠMSM)</t>
  </si>
  <si>
    <t>93, iš jų 34 proc., kuriems atrodo labai perspektyvu (2016 m. I ketv.)</t>
  </si>
  <si>
    <t>78,3 proc. (18,4 proc. labai perspektyvu), 2019 III ketv.</t>
  </si>
  <si>
    <t>Tyrimas bus atliekamas 2021 m. gegužę (mokinių apklausa atlieka ŠMSM)</t>
  </si>
  <si>
    <t>37 (2017 m.)</t>
  </si>
  <si>
    <t>45 (2020 m. gruodis)</t>
  </si>
  <si>
    <t>37 (2017 m. lapkritis)</t>
  </si>
  <si>
    <t>53 (2019 m. lapkritis)</t>
  </si>
  <si>
    <t>57 (2020 m. lapkritis)</t>
  </si>
  <si>
    <t>LMT</t>
  </si>
  <si>
    <t>2. Pažangus švietimas - technologinė kryptis (gamtos ir technologijų (STEAM) mokslų populiarinimas).</t>
  </si>
  <si>
    <t>1. Skatinti rinktis tyrėjo karjerą.</t>
  </si>
  <si>
    <t>Studentai, magistrai, doktorantai</t>
  </si>
  <si>
    <t>1.1. Studentų, kuriems tyrėjo profesija atrodo patraukli, dalis.</t>
  </si>
  <si>
    <t>4800 (2017 m. sausis - lapkritis)</t>
  </si>
  <si>
    <t>Tyrimas vyks 2020 m. rudenį</t>
  </si>
  <si>
    <t>2. Pažangus mokslas – komercializuotas mokslas</t>
  </si>
  <si>
    <t>1.Skatinti mokslo ir studijų institucijų bendradarbiavimą su verslo įmonėmis.
2. Skatinti mokslo komercializavimo suvokimą kaip mokslo institucijos ar universiteto prestižo ir pajamų šaltinį.
3. Kelti tyrėjo,  dirbančio mokslo komercializavimo projektuose, prestižą.
4. Skatinti tyrėjų bendradarbiavimą su verslo įmonėmis</t>
  </si>
  <si>
    <t>Mokslo ir studijų institucijų sprendimų priėmėjai, tyrėjai</t>
  </si>
  <si>
    <t>1.1. E. mokslo vartų portalo lankomumas.</t>
  </si>
  <si>
    <t>1000 unikalių vartotojų per metus (2015 m.)</t>
  </si>
  <si>
    <t>8000 unikalių vartotojų per metus (2020 m.)</t>
  </si>
  <si>
    <t>2.1. Institucijų vadovų, kurie vertina komercializuotus projektus kaip institucijos prestižo ir pajamų šaltinį, dalis.</t>
  </si>
  <si>
    <t xml:space="preserve">88 proc. vadovų mano, kad bendri mokslo ir verslo projektai yra svarbūs jų institucijos prestižui, 56 proc. – kad svarbus pajamų šaltinis 
</t>
  </si>
  <si>
    <t>88 proc. vadovų mano, kad bendri mokslo ir verslo projektai yra svarbūs jų institucijos prestižui, 61 proc. – kad svarbus pajamų šaltinis  (2020 m.)</t>
  </si>
  <si>
    <t>3.1. Mokslininkų, kurie suvokia komercializuotus projektus ne tik kaip institucijos, bet ir kaip savo prestižo ir  pajamų šaltinį, dalis.</t>
  </si>
  <si>
    <t>71 proc. tyrėjų mano, kad bendri mokslo ir verslo projektai yra svarbūs jų prestižui, 65 proc. – kad svarbus pajamų šaltinis iš jų 30 proc. labai svarbus (2016 m.)</t>
  </si>
  <si>
    <t>VERSLI LIETUVA</t>
  </si>
  <si>
    <t>1. Verslo augimo galimybių paieškos ir išnaudojimo skatinimas</t>
  </si>
  <si>
    <t>1. Kurkime verslią Lietuvą</t>
  </si>
  <si>
    <t xml:space="preserve">1. Skatinti MVĮ suprasti ir vertinti savo galimybes prekiauti su užsieniu.
</t>
  </si>
  <si>
    <t>MVĮ (ypač regioninės)</t>
  </si>
  <si>
    <t xml:space="preserve">1.1. MVĮ vadovų, kurie galvodami apie verslo plėtrą tarp kitų alternatyvų svarsto savo verslo plėtrą į užsienio rinkas, dalis.
</t>
  </si>
  <si>
    <t xml:space="preserve">Proc.
</t>
  </si>
  <si>
    <t>36 (iš jų, 11 visiškai sutinka)</t>
  </si>
  <si>
    <t>43 (2020 m. lapkritis)</t>
  </si>
  <si>
    <t>2. Kodėl turėčiau eksportuoti</t>
  </si>
  <si>
    <t>1. Formuoti suvokimą, kad lietuviškas SVV kuriamas produktas gali būti įdomus užsienio rinkose.</t>
  </si>
  <si>
    <t xml:space="preserve">Labai mažos, mažos ir vidutinės įmonės; ypač veikiančios regionuose.
</t>
  </si>
  <si>
    <t xml:space="preserve">1.1. Labai mažų, mažų ir vidutinių įmonių vadovų, kurie galvodami apie verslo plėtrą, tarp kitų alternatyvų svarsto savo verslo plėtrą į užsienio rinkas, dalis.
</t>
  </si>
  <si>
    <t>2. Savarankiški ir verslūs gyventojai („pats sau darbdavys“ skatinimas)</t>
  </si>
  <si>
    <t>1. Duokit šansą! Pradėk dirbti sau. Verslumo skatinimas</t>
  </si>
  <si>
    <t xml:space="preserve">1. Skatinti suvokimą, kad kiekvienas gali tapti verslininku bet kuriame gyvenimo etape.
2. Šviesti, mokyti, ugdyti ir informuoti apie priemones, konsultacijas verslo įkūrimo pradžiai.
3. Gerinti verslininko įvaizdį, verslo reputaciją.
4. Formuoti įvaizdį, kad pradėti verslą dabar - pats tinkamiausias laikas.
</t>
  </si>
  <si>
    <t>Gyventojai, potencialūs SVV atstovai (ypač jaunimas, moterys ir pažeidžiamos grupės)</t>
  </si>
  <si>
    <t xml:space="preserve">2.1. Besikreipiančiųjų ir žinančiųjų apie verslo konsultacijas, pasinaudojusiųjų jomis didėjimas.
</t>
  </si>
  <si>
    <t xml:space="preserve">26 (2016 m. III ketv.)
</t>
  </si>
  <si>
    <t>40 (2021 m.)</t>
  </si>
  <si>
    <t>31 (2017 m. birželis)</t>
  </si>
  <si>
    <t xml:space="preserve">37 (2018 m. birželis) </t>
  </si>
  <si>
    <t>44 (2019 birželis)</t>
  </si>
  <si>
    <t>3.1. Gyventojų, kurie gerbia verslininko profesiją ir (ar) verslininkystę, daugėjimas.</t>
  </si>
  <si>
    <t>Proc.
Proc.</t>
  </si>
  <si>
    <t>72 (2015 m. gruodis)</t>
  </si>
  <si>
    <t>75 (2021 m.)</t>
  </si>
  <si>
    <t>75 (2016 m. rugsėjis)</t>
  </si>
  <si>
    <t>82 (2017 m. lapkritis)</t>
  </si>
  <si>
    <t>84 (2018 m. lapkritis)</t>
  </si>
  <si>
    <t>82 (2019 m. spalis)</t>
  </si>
  <si>
    <t xml:space="preserve">KVALIFIKUOTA LIETUVA </t>
  </si>
  <si>
    <t xml:space="preserve">1. Mokymasis visą gyvenimą </t>
  </si>
  <si>
    <t>1. Besimokantis įmonės darbuotojas</t>
  </si>
  <si>
    <t xml:space="preserve">1. Skatinti įmones prisidėti prie darbuotojų mokymo.
2. Skatinti įmones priimti mokinius atlikti praktiką, pameistrius.
3. Gerinti profesinio švietimo įstaigų reputaciją įmonių tarpe.
</t>
  </si>
  <si>
    <t>Įmonės; darbdaviai</t>
  </si>
  <si>
    <t xml:space="preserve">85 (2021 m.)
</t>
  </si>
  <si>
    <t>78 (2016 m. gruodis)</t>
  </si>
  <si>
    <t>79 (2017 m. spalis)</t>
  </si>
  <si>
    <t>86 (2019 m. lapkritis)</t>
  </si>
  <si>
    <t>2020 m. rodiklis nebuvo matuotas.</t>
  </si>
  <si>
    <t>93 (2016 m. gruodis)</t>
  </si>
  <si>
    <t>90 (2017 m. lapkritis)</t>
  </si>
  <si>
    <t>85 (2019 m. lapkritis)</t>
  </si>
  <si>
    <t>92 (2020 m. lapkritis)</t>
  </si>
  <si>
    <t>60 (2021 m.)</t>
  </si>
  <si>
    <t>56 (2017 m. lapkritis)</t>
  </si>
  <si>
    <t>61 (2019 m. lapkritis)</t>
  </si>
  <si>
    <t xml:space="preserve">2. Mokymasis visą gyvenimą </t>
  </si>
  <si>
    <t xml:space="preserve">1. Įdiegti mokymosi visą gyvenimą standartą.
2. Keisti gyventojų supratimą apie mokymąsi visą gyvenimą.
3. Motyvuoti tikslines auditorijas mokytis visą gyvenimą. 
</t>
  </si>
  <si>
    <t>Visuomenė (25–64 m. amžiaus gyventojai)</t>
  </si>
  <si>
    <t xml:space="preserve">1.1. Gyventojų, sutinkančių, kad turi nuolatos mokytis ar kitais būdais kelti savo kvalifikaciją, jei nori išlikti konkurencingi, dalis.
</t>
  </si>
  <si>
    <t>90, iš jų 46 – visiškai sutinka (2016 m. rugsėjis)</t>
  </si>
  <si>
    <t>94, iš  jų visiškai sutinka - 59 (2017 m. lapkritis)</t>
  </si>
  <si>
    <t>95, iš  jų visiškai sutinka -63 (2018 m. lapkritis)</t>
  </si>
  <si>
    <t>96, iš  jų visiškai sutinka - 63 (2019 m. spalis)</t>
  </si>
  <si>
    <t>93, iš jų visiškai sutinka – 55 (2021 m. kovas)</t>
  </si>
  <si>
    <t>2.1. Gyventojų, pripažįstančių, kad savišvieta yra vienas iš mokymosi visą gyvenimą būdų, dalis.</t>
  </si>
  <si>
    <t>89 proc., iš jų 45 proc. – visiškai sutinka (2016 m. rugsėjis)</t>
  </si>
  <si>
    <t>92, iš jų visiškai sutinka - 57  (2017 m. lapkritis)</t>
  </si>
  <si>
    <t>95, iš  jų visiškai sutinka - 61 (2018 m. lapkritis)</t>
  </si>
  <si>
    <t>95, iš  jų visiškai sutinka - 61 (2019 m. spalis)</t>
  </si>
  <si>
    <t>92, iš jų visiškai sutinka – 55 (2021 m. kovas)</t>
  </si>
  <si>
    <t xml:space="preserve">3.1. Gyventojų, žinančių, kur kreiptis nusprendus mokytis ar kitaip kelti savo kvalifikaciją, dalis. </t>
  </si>
  <si>
    <t>Bus matuojama 2020 m.</t>
  </si>
  <si>
    <t>2021 m.</t>
  </si>
  <si>
    <t xml:space="preserve">Proc. 
</t>
  </si>
  <si>
    <t>45 (2016 m.)</t>
  </si>
  <si>
    <t>SADM</t>
  </si>
  <si>
    <t>2. Profesinės kompetencijos rinkos poreikiams</t>
  </si>
  <si>
    <t>1. Profesinės kompetencijos rinkos poreikiams</t>
  </si>
  <si>
    <t>1. Skatinti moksleivius, kad rinktųsi profesinį mokymąsi. 
2. Skatinti tėvus palaikyti vaikus, kurie renkasi profesinį mokymąsi. 
3. Kelti profesijos prestižą (profesija yra vertybė). 
4. Skatinti įmonių ir profesinių mokymo įstaigų bendradarbiavimą</t>
  </si>
  <si>
    <t>Mokiniai, mokinių tėvai, visuomenė, darbdaviai</t>
  </si>
  <si>
    <t xml:space="preserve">1.1. Mokinių, sutinkančių, kad aukštasis mokslas nėra būtinas, jei nori būti sėkmingas, dalis. </t>
  </si>
  <si>
    <t>59 (2016 m.)</t>
  </si>
  <si>
    <t>63,9 proc., 2019 III ketv.</t>
  </si>
  <si>
    <t>Tyrimas bus atliekamas 2021 m. gegužę (mokinių apklausa, atlieka ŠMSM)</t>
  </si>
  <si>
    <t xml:space="preserve">1.2. Mokinių, kuriems profesinė kvalifikacija suteikia tokias pačias galimybes gyvenime, kaip ir aukštojo mokslo laipsnis, dalis. </t>
  </si>
  <si>
    <t>44 (2016 m.)</t>
  </si>
  <si>
    <t>51,9 proc., 2019 III ketv.</t>
  </si>
  <si>
    <t xml:space="preserve">2.1. Tėvų, sutinkančių, kad vaikas, pasirinkęs profesinį mokymą, bus sėkmingas, dalis. </t>
  </si>
  <si>
    <t>59 (2015 m.)</t>
  </si>
  <si>
    <t xml:space="preserve">2.2. Tėvų, manančių, kad profesinės mokyklos suteikia tinkamą išsilavinimą jų vaikui, dalis. </t>
  </si>
  <si>
    <t>56 (2015 m.)</t>
  </si>
  <si>
    <t xml:space="preserve">3.1. Gyventojų, sutinkančių, kad aukštasis mokslas nėra būtinas, jei nori būti sėkmingas gyvenime, dalis. </t>
  </si>
  <si>
    <t>65, iš jų 32 proc. visiškai sutinka (2017 m.)</t>
  </si>
  <si>
    <t>69, iš jų 21 proc. visiškai sutinka (2016 m.)</t>
  </si>
  <si>
    <t>65, iš jų 32 proc. visiškai sutinka (2017 m. lapkritis)</t>
  </si>
  <si>
    <t>65, iš jų 27 proc. visiškai sutinka (2018 m. lapkritis)</t>
  </si>
  <si>
    <t>66, iš jų 26 proc. visiškai sutinka (2019 m. spalis)</t>
  </si>
  <si>
    <t>62, iš jų 19 proc. visiškai sutinka (2021 m. kovas)</t>
  </si>
  <si>
    <t xml:space="preserve">3.2. Gyventojų, kuriems profesija yra vertybė, dalis. </t>
  </si>
  <si>
    <t>93, iš jų 54 visiškai pritaria (2016 spalis)</t>
  </si>
  <si>
    <t>93, iš jų 61 visiškai pritaria (2017 m. lapkritis)</t>
  </si>
  <si>
    <t>94, iš jų 59 visiškai pritaria (2018 m. lapkritis)</t>
  </si>
  <si>
    <t>92, iš jų 59 visiškai pritaria (2019 m. spalis)</t>
  </si>
  <si>
    <t>87, iš jų 48 visiškai pritaria (2021 m. kovas)</t>
  </si>
  <si>
    <t xml:space="preserve">CPVA </t>
  </si>
  <si>
    <t>2. Profesinės kompetencijos darbo rinkai</t>
  </si>
  <si>
    <t>1. Skatinti įmonių ir profesinių mokyklų bendradarbiavimą.</t>
  </si>
  <si>
    <t>Profesinių mokyklų vadovai, įmonių atstovai</t>
  </si>
  <si>
    <t>1.1. Profesinių mokyklų vadovų, sutinkančių, kad profesinės mokyklos turi imtis iniciatyvos bendradarbiauti su įmonėmis, dalis.</t>
  </si>
  <si>
    <t>Kampanijos įgyvendninimas dėl COVID-19 nukeltas į 2021 m. Pradinė reikšmė ir siekiama reikšmė bus nustatyta 2021 m.  Šiuo metu vyksta tikslinės auditorijos apklausa</t>
  </si>
  <si>
    <t xml:space="preserve">AUGANTI LIETUVA </t>
  </si>
  <si>
    <t>1. Moderni švietimo sistema</t>
  </si>
  <si>
    <t xml:space="preserve">1. Skatinti tėvų įsitraukimą siekiant spręsti problemas mokykloje, atpažinti patyčias.
2. Skatinti tikslines auditorijas motyvuoti vaikus dalyvauti atliekant standartizuoto ugdymo testus.
3. Skatinti ugdymo kokybės gerinimą įvairiais būdais ir formomis.
4. Informuoti tėvus apie tai, kad visose mokyklose veikia nemokami būreliai, kad vaikas gali gauti nemokamas konsultacijas.
5. Skatinti tėvus leisti vaikus į ikimokyklinio ugdymo įstaigas.
6. Pristatyti geruosius edukacinių erdvių pavyzdžius, lanksčius ikimokyklinio ugdymo modelius savivaldybėse, skleisti gerąją patirtį.
</t>
  </si>
  <si>
    <t>Tėvai, pedagogai, mokyklų administracijos, savivaldybės</t>
  </si>
  <si>
    <t xml:space="preserve">1.1. Tėvų, kurie yra linkę įsitraukti į mokyklos veiklą, dalis.
</t>
  </si>
  <si>
    <t xml:space="preserve">Proc.
</t>
  </si>
  <si>
    <t xml:space="preserve">47 (2016 m.)
</t>
  </si>
  <si>
    <t>65,2 proc., 2019 III ketv.</t>
  </si>
  <si>
    <t>2.1. Tėvų, kurie supranta standartizuotų testų naudą, dalis.</t>
  </si>
  <si>
    <t>83 (iš jų 34 proc. – labai svarbu, 2016 m. I ketv.)</t>
  </si>
  <si>
    <t>83,5 proc. (iš jų 32,7 proc. labai svarbu ), 2019 III ketv.</t>
  </si>
  <si>
    <t xml:space="preserve">3.1. Mokyklų, kurios dalyvauja pažangios mokyklos projektuose, skaičius.  </t>
  </si>
  <si>
    <t>51 projektas (2017 m.)</t>
  </si>
  <si>
    <t>100 (iki 2022 m.)</t>
  </si>
  <si>
    <t xml:space="preserve">4.1. Mokinių, kurie gauna mokymosi pagalbą mokyklose, dalis. </t>
  </si>
  <si>
    <t>34 (2016 m. I ketv.)</t>
  </si>
  <si>
    <t>nematuota (ŠMM tyrimas)</t>
  </si>
  <si>
    <t>48,5 proc., 2019 III ketv.</t>
  </si>
  <si>
    <t xml:space="preserve">5.1. Dalis mokytojų, manančių, kad  yra kompetentingi atpažinti mokinių tarpusavio patyčias </t>
  </si>
  <si>
    <t>92 proc. (2015 m.), iš jų 30 proc. labai kompetentingi</t>
  </si>
  <si>
    <t>98,1 proc. (iš jų 29,3 proc. labai kompetentingi), 2019 III ketv.</t>
  </si>
  <si>
    <t>2. Galimybės augantiems (kompetencijų ir patirties krepšelis – stažuotės, praktika, mokslinė praktika, kt.)</t>
  </si>
  <si>
    <t xml:space="preserve">ŠMSM
</t>
  </si>
  <si>
    <t xml:space="preserve">1. Galimybės augantiems </t>
  </si>
  <si>
    <t xml:space="preserve">1. Skatinti jaunimo aktyvumą domėtis profesijų, karjeros galimybėmis.
2. Skatinti įstaigas aktyviai dalyvauti formuojant studentų karjerą.
3. Skatinti darbdavius įsitraukti į studentų praktikų formavimą ir vykdymą. </t>
  </si>
  <si>
    <t xml:space="preserve">Mokiniai nuo 14 m., studentai, švietimo įstaigos, darbdaviai
</t>
  </si>
  <si>
    <t xml:space="preserve">1.1. Mokinių nuo 14 metų, kurie dalyvavo ugdymo karjerai veiklose, dalis. 
</t>
  </si>
  <si>
    <t xml:space="preserve">Proc. 
</t>
  </si>
  <si>
    <t xml:space="preserve">76 (2016 m. I ketv.)
</t>
  </si>
  <si>
    <t>90,1 proc., 2019 III ketv.</t>
  </si>
  <si>
    <t xml:space="preserve">2.1. Studentų, teigiamai vertinančių švietimo įstaigos pasiūlytą praktiką, dalis. </t>
  </si>
  <si>
    <t>91, iš jų 31 proc. labai palankiai (2017 m.)</t>
  </si>
  <si>
    <t>91 - (31 proc. vertina labai palankiai, 60 proc. – greičiau palankiai)</t>
  </si>
  <si>
    <t>94, jų 46 proc. labai palankiai (2018 m. lapkritis)</t>
  </si>
  <si>
    <t>96, iš jų 50 labai palankiai (2019 m. lapkritis)</t>
  </si>
  <si>
    <t>92, iš jų 34 proc. labai palankiai (2020 m. lapkritis)</t>
  </si>
  <si>
    <t>63 (2016 m. gruodis)</t>
  </si>
  <si>
    <t>56 (2018 m. lapkritis)</t>
  </si>
  <si>
    <t>67 (iš jų, 24 visiškai sutinka) 2019 m. lapkritis</t>
  </si>
  <si>
    <t>62, iš jų 21 proc. visiškai sutinka (2020 m. lapkritis)</t>
  </si>
  <si>
    <t>3. Auganti Lietuva</t>
  </si>
  <si>
    <t xml:space="preserve">1. Didinti žinojimą, kad yra valstybės teikiamų galimybių, kuriomis jaunimas gali naudotis. 
</t>
  </si>
  <si>
    <t xml:space="preserve">Studentai
</t>
  </si>
  <si>
    <t>1.1. Studentų, žinančių apie galimybes įsidarbinti, savanoriauti ar įgyti praktinių įgūdžių, dalis</t>
  </si>
  <si>
    <t>64 (2021 m.)</t>
  </si>
  <si>
    <t>54 proc. (2016 m. gegužė)</t>
  </si>
  <si>
    <t xml:space="preserve">60 (2018 m. lapkritis) </t>
  </si>
  <si>
    <t>64 (2020 m. lapkritis)</t>
  </si>
  <si>
    <t>45 (2018 m. lapkritis)</t>
  </si>
  <si>
    <t>TOLYDI LIETUVA</t>
  </si>
  <si>
    <t xml:space="preserve">1. Integruojanti infrastruktūra </t>
  </si>
  <si>
    <t>1. Sutvarkius infrastruktūrą gyventi bus geriau</t>
  </si>
  <si>
    <t>1. Sutvarkyta infrastruktūra – sėkmingo verslo prielaida.
2. Regione sukurta viešoji infrastruktūra yra patraukli visiems – nuo jauno iki seno, tiek gyventi, tiek dirbti.
3. Ugdyti suvokimą, kad regionai yra patraukli vieta gyventi, auginti vaikus ir dirbti.
4. Kompleksiškai pertvarkytose tikslinėse didžiųjų miestų teritorijose sukurtos geros sąlygos naujų verslų startui ir esamų plėtrai.
5. Pertvarkyta viešoji infrastruktūra ir renovuota gyvenamoji aplinka yra patraukli tikslinėje teritorijoje gyventi ir dirbti.</t>
  </si>
  <si>
    <t>Visuomenė; verslininkai; regionų (išskyrus 5 didžiuosius miestus) gyventojai; 5 didžiųjų miestų gyventojai</t>
  </si>
  <si>
    <t xml:space="preserve">1.1. Dalis darbdavių, sutinkančių, kad: 
b) regionai yra patraukli vieta verslui vystyti (sutvarkyta infrastruktūra, mokestinės lengvatos, mažesnė konkurencija, kvalifikuota darbo jėga ir mažesni kaštai).
</t>
  </si>
  <si>
    <t>a) 33 (2016 m. gruodis);                 b) 32 (2016 m. gruodis)</t>
  </si>
  <si>
    <t>a) 25 (2017 m. lapkritis);                    b) 25 (2017 m. lapkritis)</t>
  </si>
  <si>
    <t>a) 30 (2018 m. lapkritis) b) 23 (2018 m. lapkritis)</t>
  </si>
  <si>
    <t>VRM nori atsisakyti rodiklio  a dalies: a) 21 , b) 30 (2019 m. lapkritis)</t>
  </si>
  <si>
    <t>b) 30 (2020 m. lapkritis)</t>
  </si>
  <si>
    <t>2.1. ir 3.1. Dalis gyventojų, sutinkančių, kad: 
a) gyvenimo kokybė Lietuvos regionuose nuolat auga</t>
  </si>
  <si>
    <t xml:space="preserve">a) 70 (2015 m. gruodis) 
</t>
  </si>
  <si>
    <t>a) 70 (2016 m. rugsėjis) b) 32</t>
  </si>
  <si>
    <t>a) 52 (2021 m. kovas)</t>
  </si>
  <si>
    <t>4.1. Verslininkų, sutinkančių, kad kompleksiškai pertvarkytose tikslinėse didžiųjų miestų teritorijose sukurtos geros sąlygos naujų verslų startui ir esamų plėtrai, dalis.</t>
  </si>
  <si>
    <t>46,2 (2015 m. gruodis)</t>
  </si>
  <si>
    <t>49 (2016 m. gruodis)</t>
  </si>
  <si>
    <t>49 (2017 m. lapkritis)</t>
  </si>
  <si>
    <t>46 (2018 m. lapkritis)</t>
  </si>
  <si>
    <t>46 (2019 m. lapkritis) VRM rodiklio nori atsisakyti</t>
  </si>
  <si>
    <t>5.1. Gyventojų, sutinkančių, kad viešoji infrastruktūra ir renovuota gyvenamoji aplinka yra patraukli gyventi ir dirbti, dalis.</t>
  </si>
  <si>
    <t>79 (2015 m. gruodis)</t>
  </si>
  <si>
    <t>82 (2016 m. rugsėjis)</t>
  </si>
  <si>
    <t>80 (2017 m. lapkritis)</t>
  </si>
  <si>
    <t xml:space="preserve">87 (2018 m. lapkritis) </t>
  </si>
  <si>
    <t>80 (2021 m. kovas) (dalis manančių, kad viešoji infrastruktūra Lietuvos regionuose nuolat gerėja)</t>
  </si>
  <si>
    <t>2. Gyvenimas yra gražus 1</t>
  </si>
  <si>
    <t>Regione sukurta viešoji infrastruktūra yra patraukli visiems - nuo jauno iki seno, tiek gyventi, tiek dirbti</t>
  </si>
  <si>
    <t>Regionų (išskyrus 5 didžiuosius miestus) gyventojai</t>
  </si>
  <si>
    <t>1.1. Gyventojų, manančių, kad regionai yra patraukli vieta gyventi, auginti vaikus ir dirbti (aktyvus kultūrinis gyvenimas, bendruomeninė veikla, kokybiškos viešosios paslaugos, patrauklios galimybės verslui, kokybiška ir saugi gyvenamoji aplinka), dalis.</t>
  </si>
  <si>
    <t>66 (2021 m. kovas)</t>
  </si>
  <si>
    <t>37 (2019 m. lapkritis)</t>
  </si>
  <si>
    <t>SVEIKA LIETUVA</t>
  </si>
  <si>
    <t>1. Sveikatos kultūra (asmeninė ir valstybinė sveiko gyvenimo būdo motyvacija)</t>
  </si>
  <si>
    <t>1. Sveikos gyvensenos populiarinimas</t>
  </si>
  <si>
    <t xml:space="preserve">1. Didinti žinomumą apie tai, kas yra sveika gyvensena ir kuo ji naudinga.
2. Ugdyti vaikų suvokimą, kad sveikai gyventi yra įdomu ir šaunu.
3. Diegti visuomenės narių suvokimą, kad aš esu pats atsakingas už savo sveikatą; man rūpi kitų sveikata.
</t>
  </si>
  <si>
    <t>Visuomenė, 
ypatingą dėmesį skiriant 30–45 metų gyventojams (šeimoms ir vaikams)</t>
  </si>
  <si>
    <t xml:space="preserve">1.1. Visuomenės narių, žinančių, ką reiškia gyventi sveikai, dalis.
</t>
  </si>
  <si>
    <t xml:space="preserve">Proc.
</t>
  </si>
  <si>
    <t xml:space="preserve">86 (2015 m.)
</t>
  </si>
  <si>
    <t>96, iš jų 57 tikrai žino (2017 m. lapritis)</t>
  </si>
  <si>
    <t>95, iš jų 58 tikrai žino (2018 m. lapritis)</t>
  </si>
  <si>
    <t>95, iš jų 54 tikrai žino (2019 m. spalis)</t>
  </si>
  <si>
    <t>95, iš jų 49 tikrai žino (2021 m. kovas)</t>
  </si>
  <si>
    <t>2.1. Vaikų (iki 18 metų), manančių, kad sveikai gyventi yra įdomu ir šaunu, dalis.</t>
  </si>
  <si>
    <t>55 (2015 m.)</t>
  </si>
  <si>
    <t>85 (2018 m. gegužė)</t>
  </si>
  <si>
    <t>SAM planuoja matuoti 2020 m.</t>
  </si>
  <si>
    <t>3.1. Padidėjusi visuomenės narių, manančių, kad yra atsakingi už savo sveikatą, dalis.</t>
  </si>
  <si>
    <t>10 (2015 m.)</t>
  </si>
  <si>
    <t>72 (2017 m. gruodis)</t>
  </si>
  <si>
    <t>75 (2019 m. lapkritis)</t>
  </si>
  <si>
    <t>TVARI LIETUVA</t>
  </si>
  <si>
    <t>1. Aplinkosauginė kultūra ir sąmoningumas (šiukšlių rūšiavimas, pagarba aplinkai)</t>
  </si>
  <si>
    <t>AM</t>
  </si>
  <si>
    <t xml:space="preserve">1. Išsinuomok gamtą neterminuotai
</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</si>
  <si>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</si>
  <si>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Visuomenė; didmiesčių (nuo 30 tūkst.) gyventojai (25–45 m.)</t>
  </si>
  <si>
    <t xml:space="preserve"> 1.1. Visuomenės, žinančios apie 2014–2020 m. siekiamus pokyčius aplinkosaugos srityje, dalis. 
</t>
  </si>
  <si>
    <t xml:space="preserve">39 (2015 m. gruodis)
</t>
  </si>
  <si>
    <t>47,3 (2016 m. sausis)</t>
  </si>
  <si>
    <t>83 (2017 m. gruodis)</t>
  </si>
  <si>
    <t>50 ( 2018 m. gruodis)</t>
  </si>
  <si>
    <t>50 (2019 m. gruodis)</t>
  </si>
  <si>
    <t>56 (2021 m. sausis)</t>
  </si>
  <si>
    <t>2.1. Visuomenės, prisidedančios prie aplinkos taršos mažinimo, dalis.</t>
  </si>
  <si>
    <t>60 (2014 m. IV ketv.)</t>
  </si>
  <si>
    <t>89 (2016 m. sausis)</t>
  </si>
  <si>
    <t>76 (2017 m. gruodis)</t>
  </si>
  <si>
    <t>80 (2018 m. gruodis)</t>
  </si>
  <si>
    <t>84 (2019 m. gruodis)</t>
  </si>
  <si>
    <t>83 (2021 m. sausis)</t>
  </si>
  <si>
    <t xml:space="preserve">3.1. Visuomenės, pajutusios ES investicijų naudą aplinkosaugos srityje, dalis. </t>
  </si>
  <si>
    <t>40 (2014 m. IV ketv.)</t>
  </si>
  <si>
    <t>61 (2016 m. sausis)</t>
  </si>
  <si>
    <t>51 (2017 m. gruodis)</t>
  </si>
  <si>
    <t>52 (2018 m. gruodis)</t>
  </si>
  <si>
    <t>53 (2019 m. gruodis)</t>
  </si>
  <si>
    <t>51 (2021 m. sausis)</t>
  </si>
  <si>
    <t>2. Išsinuomok gamtą neterminuotai</t>
  </si>
  <si>
    <t xml:space="preserve">1. Informuoti gyventojus apie ES lėšomis siekiamus įgyvendinti pokyčius aplinkosaugos srityje 2014–2020 m.
2. Skatinti asmeninę gyventojų iniciatyvą prisidėti prie aplinkosaugos problemų sprendimų, finansuojamų ES lėšomis.               3. Skatinti gyventojus naudoti ES projektų aplinkosaugos srityje rezultatus. 
</t>
  </si>
  <si>
    <t>4. Įmonės kuria tvarią Lietuvą</t>
  </si>
  <si>
    <t xml:space="preserve">1. Skatinti pramonės įmones mažinti energijos vartojimo intensyvumą ir efektyviau vartoti energiją.
2. Skatinti įmones diegti ekoinovacijas.
3. Skatinti suvokimą, kad aplinkosaugos standartus diegianti įmonė yra konkurenciškai pranašesnė. 
</t>
  </si>
  <si>
    <t xml:space="preserve">Verslo subjektai: 
1) pramonės, gamybos įmonės;
2) įmonės.
</t>
  </si>
  <si>
    <t xml:space="preserve">1.1. Įmonių, kurios domėjosi būdais taikyti ekoinovacijas (beatliekes ar mažaatliekes technologijas), jų kaina, ekonomine nauda, dalis.
</t>
  </si>
  <si>
    <t xml:space="preserve">Proc. 
</t>
  </si>
  <si>
    <t>32 (2016 m. gruodis)</t>
  </si>
  <si>
    <t>34 (2017 m. spalis)</t>
  </si>
  <si>
    <t>33 (2018 m. lapkritis)</t>
  </si>
  <si>
    <t>35 (2019 m. lapkritis)</t>
  </si>
  <si>
    <t>32 (2020 m. lapkritis)</t>
  </si>
  <si>
    <t>2.1. Įmonių, manančių, kad aplinkosaugos standartų diegimas suteikia pranašumo ar pagerina įmonės įvaizdį, dalis.</t>
  </si>
  <si>
    <t>76 (2016 m.)</t>
  </si>
  <si>
    <t>81 (2021 m.)</t>
  </si>
  <si>
    <t>76 (2016 m. gruodis)</t>
  </si>
  <si>
    <t>72 (2019 m. lapkritis)</t>
  </si>
  <si>
    <t>70 (2020 m. lapkritis)</t>
  </si>
  <si>
    <t>51 (2016 m.)</t>
  </si>
  <si>
    <t>59 (2021 m.)</t>
  </si>
  <si>
    <t>51 (2016 m. gruodis)</t>
  </si>
  <si>
    <t>54 (2017 m. lapkritis)</t>
  </si>
  <si>
    <t>67 (2018 m. lapkritis)</t>
  </si>
  <si>
    <t>63 (2019 m. lapkritis)</t>
  </si>
  <si>
    <t>66 (2020 m. lapkritis)</t>
  </si>
  <si>
    <t xml:space="preserve">3.1. Įmonių, įdiegusių aplinkosauginius standartus, dalis.  </t>
  </si>
  <si>
    <t>23 (2021 m.)</t>
  </si>
  <si>
    <t>17 (2016 m. gruodis)</t>
  </si>
  <si>
    <t>20 (2017 m. lapkritis)</t>
  </si>
  <si>
    <t>19 (2018 m. lapkritis)</t>
  </si>
  <si>
    <t>24 (2019 m. lapkritis)</t>
  </si>
  <si>
    <t>30 (2020 m. lapkritis)</t>
  </si>
  <si>
    <t>1. Skatinti įmones taikyti mažaatliekes technologijas, naudoti mažakiekes pakuotes.
2. Skatinti pramonės įmones gamybos, paslaugų procesuose naudotis technologijomis, mažinančiomis taršą, savo veikloje taikyti ekologinius sprendimus.</t>
  </si>
  <si>
    <t xml:space="preserve">Pramonės, gamybos įmonės
</t>
  </si>
  <si>
    <t xml:space="preserve">1.1. Įmonių, kurios domėjosi būdais, kaip taikyti ekoinovacijas (beatliekes ar mažaatliekes technologijas), jų kaina, ekonomine  nauda, dalis.
</t>
  </si>
  <si>
    <t>39 (2021 m.)</t>
  </si>
  <si>
    <t xml:space="preserve"> 2.1. Įmonių, įsidiegusių aplinkosauginius standartus, dalis.</t>
  </si>
  <si>
    <t>2.2. Įmonių, kurios sutinka, kad aplinkosaugos standartų diegimas suteikia įmonei pranašumo/pagerina įmonės įvaizdį tarp klientų, dalis.</t>
  </si>
  <si>
    <t>2. Tvarus energijos vartojimas (susisiekimas, transportas, energetika, būstas)</t>
  </si>
  <si>
    <t>EM</t>
  </si>
  <si>
    <t xml:space="preserve">1. Skatinti gyventojus taupyti energijos išteklius ir (ar) energiją (elektros energiją, šilumos energiją).
2. Skatinti įmones taupyti išteklius (elektros energiją, šilumos energiją, vandenį). 
3. Skatinti įmones diegti sistemas, padedančias efektyviai naudoti išteklius.
4. Skatinti naudoti energiją iš vietinių ir atsinaujinančių energijos išteklių.
5. Skatinti pastatų administravimo įmones taupyti energijos išteklius ir (ar) energiją (elektros energiją, šilumos energiją).
</t>
  </si>
  <si>
    <t xml:space="preserve">Įmonės; pastatų administravimo įmonės; visuomenė.
</t>
  </si>
  <si>
    <t>1.1. Visuomenės, per paskutinį mėnesį dėl aplinkos apsaugos priežasčių sumažinusios energijos suvartojimą (pvz., apribojant kondicionavimą, šildymą, nepaliekant prietaisų veikti budėjimo režimu, perkant energiją tausojančius įrenginius), dalis.</t>
  </si>
  <si>
    <t>35 (2014 m.)</t>
  </si>
  <si>
    <t>EM planuoja matuoti 2021 m.</t>
  </si>
  <si>
    <t>2023 m. II ketv.</t>
  </si>
  <si>
    <t xml:space="preserve">2.1. Įmonių, per paskutinį mėnesį dėl aplinkos apsaugos sumažinusių energijos suvartojimą (pvz., apribojant kondicionavimą, šildymą, nepaliekant prietaisų veikti budėjimo režimu, perkant energiją tausojančius įrenginius), dalis.
</t>
  </si>
  <si>
    <t xml:space="preserve">Proc. 
</t>
  </si>
  <si>
    <t>35 (2016 m. gruodis)</t>
  </si>
  <si>
    <t>35 (2017 m. spalis)</t>
  </si>
  <si>
    <t>39 (2020 m. lapkritis)</t>
  </si>
  <si>
    <t>3.1. Įmonių, per paskutinį mėnesį įsigijusių energijos iš vietinių šaltinių, dalis.</t>
  </si>
  <si>
    <t>34 (2017 m. lapkritis)</t>
  </si>
  <si>
    <t>33 (2019 m. lapkritis)</t>
  </si>
  <si>
    <t xml:space="preserve">4.1. Pastatų administravimo įmonių, kurios, įsigydamos prietaisus, pirmenybę teikė efektyviems (mažiausiai energijos vartojantiems) sprendimams, dalis. </t>
  </si>
  <si>
    <t xml:space="preserve"> 76 (2016 m.)</t>
  </si>
  <si>
    <t xml:space="preserve">5.1. Pastatų administravimo įmonių, per paskutinį mėnesį atsakingai naudojusių energijos išteklius ir (ar) energiją (išjungė šviesą, naudojo efektyvius prietaisus, technologijas, įrenginius, išjungė prietaisus iš lizdo), dalis. </t>
  </si>
  <si>
    <t>80 (2016 m.)</t>
  </si>
  <si>
    <t xml:space="preserve"> 80 (2016 m.)</t>
  </si>
  <si>
    <t>2. Naudojame išteklius efektyviai</t>
  </si>
  <si>
    <t>1. Skatinti įmones taupyti išteklius</t>
  </si>
  <si>
    <t>Įmonės</t>
  </si>
  <si>
    <t xml:space="preserve">1.1. Įmonių, per paskutinį mėnesį sumažinusių energijos suvartojimą dėl aplinkos apsaugos (apribotas kondicionavimas, šildymas, prietaisai nepaliekami budėjimo rėžime, perkami energiją tausojantys prietaisai), dalis. </t>
  </si>
  <si>
    <t>34 (2018 m. lapkritis)</t>
  </si>
  <si>
    <t xml:space="preserve">KURIANTI LIETUVA </t>
  </si>
  <si>
    <t>1. Aktyvus kultūros paslaugų ir produktų vartojimas (populiarumas ir galimybės kaime ir mieste)</t>
  </si>
  <si>
    <t>1. Aktuali kultūra</t>
  </si>
  <si>
    <t xml:space="preserve">1. Gerinti kultūros paslaugų ir produktų įvaizdį, kelti gamtos ir kultūros objektų reputaciją.
2. Mažinti kultūrinę atskirtį tarp didmiesčių ir regionų.
3. Įtraukti jaunimą į formalias ir neformalias veiklas, vykdomas kultūros ir gamtos objektuose.
</t>
  </si>
  <si>
    <t xml:space="preserve">Visuomenė. Daugiau dėmesio bus skiriama abiejų lyčių 15–29 m. jaunimui. </t>
  </si>
  <si>
    <t>1.1. Gyventojų, kurie per pastaruosius 12 mėn. aplankė ne mažiau kaip keturių skirtingų kultūros sektorių objektus, dalis.</t>
  </si>
  <si>
    <t>27 (2017 m. sausis)</t>
  </si>
  <si>
    <t xml:space="preserve">2.1. Gyventojų (15 m. ir vyresnių), kurie gyvena iki 100 tūkst. gyventojų turinčiose vietovėse, per pastaruosius 12 mėn. aplankiusių kultūros paveldo objektą, dalis. </t>
  </si>
  <si>
    <t>51 (2017 m. sausis)</t>
  </si>
  <si>
    <t>2.2. Gyventojų (15 m. ir vyresnų), per pastaruosius 12 mėn. aplankiusių bent vieną kultūros paveldo objektą, dalis.</t>
  </si>
  <si>
    <t>53 (2014 m.)</t>
  </si>
  <si>
    <t xml:space="preserve">3.1. Gyventojų (15–29 m.), kurie per pastaruosius 12 mėn. aplankė ne mažiau kaip keturių skirtingų kultūros sektorių objektus, dalis. </t>
  </si>
  <si>
    <t>37 (2017 m. sausis)</t>
  </si>
  <si>
    <t>2. Visuomenė – aktyvesnė kūrėja</t>
  </si>
  <si>
    <t>2. Menas moka!</t>
  </si>
  <si>
    <t>1. Skatinti suvokimą, kad kūryba ir kūrybiškumas yra mano konkurencinis pranašumas.
2. Skatinti visuomenę tapti aktyvesne kultūros produktų kūrėja.
3. Kovoti su stereotipu, kad aukštoji kultūra yra vertė savaime ir turi būti remiama valstybės.</t>
  </si>
  <si>
    <t>Visuomenė, jaunimas, kūrėjai, menininkai, kultūros įstaigos</t>
  </si>
  <si>
    <t>1.1. Gyventojų, dalyvaujančių kultūrinėje veikloje (užsiimančių tradiciniais amatais, dalyvaujančių bendruomenės kultūrinėje veikloje, kultūros įstaigų veikloje ir t.t.), dalis</t>
  </si>
  <si>
    <t>2022 m. II ketv.</t>
  </si>
  <si>
    <t>2.1. Gyventojų, pritariančių nuostatai, kad asmens kūrybiškumas yra jo konkurencinis pranašumas, dalis</t>
  </si>
  <si>
    <t>3.1. Kultūros įstaigų sutartys su verslu ar menininkais.</t>
  </si>
  <si>
    <t>Pokytis – ne mažiau kaip + 3 proc. (2021 m.)</t>
  </si>
  <si>
    <t xml:space="preserve">AKTYVI (PILIETIŠKA) LIETUVA </t>
  </si>
  <si>
    <t xml:space="preserve">1. Aktyvi visuomenė ir pilietinė veikla </t>
  </si>
  <si>
    <t>1. Aktyvi visuomeninė ir pilietinė veikla</t>
  </si>
  <si>
    <t xml:space="preserve">1. Skatinti gyventojus dalyvauti savanoriškoje ir bendruomeninėje veikloje.
2. Skatinti finansiškai ir iniciatyvomis prisidėti prie vietos bendruomenių socialinių problemų sprendimo.
3. Skatinti aktyviai kurtis bendruomenes miestuose, burtis į asociacijas.
4. Diegti suvokimą, kad bendruomenė gali svariai prisidėti sprendžiant bendruomenės socialines problemas. 
</t>
  </si>
  <si>
    <t>Visuomenė; miestų (daugiau kaip 6000 gyventojų), savivaldybių centrų gyventojai, verslo įmonės; bendruomenės, NVO, VVG (bendruomenė, verslas ir valdžia)</t>
  </si>
  <si>
    <t xml:space="preserve">1.1. Gyventojų, manančių, kad gali patys prisidėti prie socialinių pokyčių ir problemų sprendimo, dalis.
</t>
  </si>
  <si>
    <t xml:space="preserve">Proc. 
</t>
  </si>
  <si>
    <t xml:space="preserve">35 (2015 m. gruodis).
</t>
  </si>
  <si>
    <t>42 (2016 m. rugsėjis)</t>
  </si>
  <si>
    <t>46 (2017 m. lapritis)</t>
  </si>
  <si>
    <t>46 (2018 m. lapritis)</t>
  </si>
  <si>
    <t>47 (2019 m. spalis)</t>
  </si>
  <si>
    <t>64 (2021 m. kovas)</t>
  </si>
  <si>
    <t>2.1. Visuomenės, per paskutinius metus dalyvavusios savanoriškoje ar bendruomeninėje veikloje sprendžant aktualias socialines problemas, dalis.</t>
  </si>
  <si>
    <t>20 (2015 m. gruodis).</t>
  </si>
  <si>
    <t>19 (2016 m. rugsėjis)</t>
  </si>
  <si>
    <t>16 (2017 m. lapkritis)</t>
  </si>
  <si>
    <t>15 (2018 m. lapkritis)</t>
  </si>
  <si>
    <t>16 (2019 m. spalis). VRM rodiklio nori atsisakyti</t>
  </si>
  <si>
    <t>24 (2021 m. kovas)</t>
  </si>
  <si>
    <t>3.1. Vadovų, kurių įmonės per paskutinį pusmetį dalyvavo sprendžiant vietos bendruomenės socialines problemas,  dalis.</t>
  </si>
  <si>
    <t>27 (2015 m. gruodis)</t>
  </si>
  <si>
    <t>4.1. Įmonių, sutinkančių, kad joms yra naudinga finansiškai remti vietos bendruomenių socialines iniciatyvas, dalis.</t>
  </si>
  <si>
    <t>5.1. Sukurtų VVG skaičius miestuose.</t>
  </si>
  <si>
    <t>56 (2020 m.)</t>
  </si>
  <si>
    <t>2. Gyvenimas yra gražus 2</t>
  </si>
  <si>
    <t>1. Skatinti gyventojus dalyvauti savanoriškoje ir bendruomeninėje veikloje</t>
  </si>
  <si>
    <t>1.1. Gyventojų, manančių, kad gali patys prisidėti prie socialinių pokyčių ir problemų sprendimo, dalis.</t>
  </si>
  <si>
    <t>2022 m. III ketv.</t>
  </si>
  <si>
    <t>EFEKTYVI LIETUVA</t>
  </si>
  <si>
    <t>1. Kokybiškas aptarnavimas viešajame sektoriuje (darbuotojų kompetencijos ir paslaugos)</t>
  </si>
  <si>
    <t xml:space="preserve">1. Pagrindinis kiekvieno viešojo sektoriaus darbuotojo tikslas - geresnė viešųjų paslaugų kokybė. </t>
  </si>
  <si>
    <t xml:space="preserve">1. Skatinti įstaigų vadovus nuolat sekti ir tobulinti klientams teikiamų paslaugų kokybę ir veiklos procesų efektyvumą.
2. Stiprinti vadovų nuostatas, požiūrį, kad jie yra atsakingi už įstaigos darbuotojų profesionalumą, diegiamus etikos standartus, vidinę kultūrą.
3. Skatinti tarnautojus klientus aptarnauti kokybiškai.
4. Formuoti tarnautojų nuostatą, kad nuo jų sprendimų priklauso visuomenės gerovė.
5. Skatinti gyventojus iš viešosiomis lėšomis finansuojamų institucijų reikalauti kokybiškos paslaugos ir pareikšti nuomonę apie blogą ar gerą paslaugų kokybę.
6. Kurti ir puoselėti valstybės tarnautojo reputaciją visuomenės akyse. </t>
  </si>
  <si>
    <t>Viešojo valdymo institucijų (ligoninių, mokyklų, savivaldybės administracijos, seimui atskaitingų institucijų, viešąsias paslaugas teikiančių institucijų, valstybinių ir savivaldybės įmonių, teikiančių viešąsias paslaugas) vadovai; tarnautojai; viešojo valdymo institucijų darbuotojai; visuomenė</t>
  </si>
  <si>
    <t>1.1. Viešojo valdymo institucijų, įdiegusių ir diegiančių kokybės vadybos metodus ar sistemas, dalis.</t>
  </si>
  <si>
    <t>70 (2016 m.)</t>
  </si>
  <si>
    <t>48 (2018 m.)</t>
  </si>
  <si>
    <t>n.d.  (vertinami 2018 m. duomenys)</t>
  </si>
  <si>
    <t>2.1. Savivaldybių, turinčių piliečių chartijas, dalis.</t>
  </si>
  <si>
    <t>25 (2016 m.)</t>
  </si>
  <si>
    <t xml:space="preserve">14,8 (2018 m.) </t>
  </si>
  <si>
    <t>3.1. Viešojo valdymo institucijų, atliekančių asmenų apklausas apie paslaugų kokybę, dalis.</t>
  </si>
  <si>
    <t>60 (2016 m.)</t>
  </si>
  <si>
    <t>67,4 (2018 m.)</t>
  </si>
  <si>
    <t>4.1. Gyventojų, manančių, kad viešojo valdymo institucijų veikla gerėja, dalis.</t>
  </si>
  <si>
    <t>36 (2016 m.)</t>
  </si>
  <si>
    <t>4.2. Gyventojų, manančių, kad valstybės tarnautojų veikla gerėja, dalis.</t>
  </si>
  <si>
    <t>24. VRM rodiklio nori atsisakyti</t>
  </si>
  <si>
    <t>5.1. Gyventojų, pasitikinčių valstybės ir savivaldybių institucijomis  ir įstaigomis, dalis.</t>
  </si>
  <si>
    <t>6.1. Administracinių paslaugų teikimo ir aptarnavimo efektyvumo koeficientas.</t>
  </si>
  <si>
    <t>Koef.</t>
  </si>
  <si>
    <t>0,9 (2016 m.)</t>
  </si>
  <si>
    <t>0,89. VRM nori mažinti rodiklio reikšmę arba atsisakyti rodiklio</t>
  </si>
  <si>
    <t>Komunikacijos kampanijų skaičius</t>
  </si>
  <si>
    <t>KVALIFIKUOTA LIETUVA</t>
  </si>
  <si>
    <t>Be visuotinės dotacijos</t>
  </si>
  <si>
    <t>Institucija</t>
  </si>
  <si>
    <t xml:space="preserve">Finansinė pažanga, proc. </t>
  </si>
  <si>
    <t>Aplinkos ministerija</t>
  </si>
  <si>
    <t>Energetikos ministerija</t>
  </si>
  <si>
    <t>Finansų ministerija</t>
  </si>
  <si>
    <t>Kultūros ministerija</t>
  </si>
  <si>
    <t>Socialinės apsaugos ir darbo ministerija</t>
  </si>
  <si>
    <t>Susisiekimo ministerija</t>
  </si>
  <si>
    <t>Sveikatos apsaugos ministerija</t>
  </si>
  <si>
    <t>Švietimo, mokslo ir sporto ministerija</t>
  </si>
  <si>
    <t>Vidaus reikalų ministerija</t>
  </si>
  <si>
    <t>Ekonomikos ir inovacijų ministerija</t>
  </si>
  <si>
    <t xml:space="preserve">APVA </t>
  </si>
  <si>
    <t>NVO (visuotinės dotacijos priemonė)</t>
  </si>
  <si>
    <t>2018 m. buvo pasiekta suplanuota pasiekti 2020 m. reikšmė - 38 proc. VRM planuoja šį pasiekimą užfiksuoti.</t>
  </si>
  <si>
    <t>2019 m. buvo pasiekta suplanuota pasiekti 2020 m. reikšmė - 64 proc. VRM planuoja šį pasiekimą užfiksuoti.</t>
  </si>
  <si>
    <t>56 
Rodiklio reikšmė pasiekta, VRM planuoja šį pasiekimą fiksuoti</t>
  </si>
  <si>
    <t>Bus pateikta 2021 m. birželio mėn. (VRM apklausa)</t>
  </si>
  <si>
    <t>1.4. Dalis gyventojų, kurie pritaria, kad ES lėšas administruoja patyrę savo srities specialistai</t>
  </si>
  <si>
    <t>44 (2019 m. spalis)</t>
  </si>
  <si>
    <t xml:space="preserve">3.3 ES investicijų administravimą vertina kaip skaidrų. </t>
  </si>
  <si>
    <t xml:space="preserve">3.4 Dalis projektų vykdytojų, kurie pritaria, kad institucijų profesionalumas, skaidrumas priimant sprendimus nuolat auga. </t>
  </si>
  <si>
    <t>68, iš jų visiškai sutinka 11 (2019 m. spalis)</t>
  </si>
  <si>
    <t>90, iš jų 21 visiškai sutinka dėl profesionalumo. 88, iš jų 30 visiškai sutinka dėl skaidrumo. (2019 m. spalis)</t>
  </si>
  <si>
    <t>56 (ių jų visiškai sutinka 8 (2021 m. kovas)</t>
  </si>
  <si>
    <t>86, iš jų 25 visiškai sutinka dėl profesionalumo. 89, iš jų 30 visiškai sutinka dėl skaidrumo. (2019 m. spalis)</t>
  </si>
  <si>
    <t>90, iš jų 21 visiškai sutinka dėl profesionalumo. 92, iš jų 25 visiškai sutinka dėl skaidrumo (2018 m. spalis)</t>
  </si>
  <si>
    <t>Socialinių pokyčių – 72, ekonominių pokyčių – 74 (2021 m. kovas)</t>
  </si>
  <si>
    <t>41 (2021 m. kovas)</t>
  </si>
  <si>
    <t>87, iš jų 27 visiškai sutinka dėl profesionalumo. 89, iš jų 31 visiškai sutinka dėl skaidrumo (2021 m. kovas)</t>
  </si>
  <si>
    <t>Tyrimas 2020 m. dėl COVID-19 nebuvo atliktas, bus atliekamas 2021 m.</t>
  </si>
  <si>
    <t xml:space="preserve">Potencialūs pareiškėjai, projektų vykdytojai </t>
  </si>
  <si>
    <t>41 skaičiuojant nuo visų atsakiusiųjų (2021 m. kovas)</t>
  </si>
  <si>
    <t>8 524
Rodiklio reikšmė pasiekta, toliau siekiama nebus</t>
  </si>
  <si>
    <t>66 (2020 m.)</t>
  </si>
  <si>
    <t>67 (2022 m.)</t>
  </si>
  <si>
    <t>60 (2020 m.)</t>
  </si>
  <si>
    <t>61 (2022 m.)</t>
  </si>
  <si>
    <t>Bus nustatyta 2021 m. II ketv.</t>
  </si>
  <si>
    <t>Rodiklio reikšmė pasiekta 2017 m. Rodiklio reikšmė daugiau nebeskaičiuojama.</t>
  </si>
  <si>
    <t>51 (2020 gruodis)</t>
  </si>
  <si>
    <t>Tyrimas bus atliekamas 2021 m. III-IV ketv. (atlieka SAM)</t>
  </si>
  <si>
    <t>EM planuoja matuoti 2023 m.</t>
  </si>
  <si>
    <t xml:space="preserve">2022 m. IV ketv. </t>
  </si>
  <si>
    <t>54 (įmonių vadovai) (2020 m. lapkritis)</t>
  </si>
  <si>
    <t>Tyrimas bus atliekamas 2021 m. gegužę (mokslo ir studijų institucijų vadovų apklausa, atlieka ŠMSM)</t>
  </si>
  <si>
    <t>67 (2021 m.)</t>
  </si>
  <si>
    <t>71 proc. tyrėjų mano, kad bendri mokslo ir verslo projektai yra svarbūs jų prestižui, 70 proc. – kad svarbus pajamų šaltinis iš jų 35 proc. labai svarbus (2021 m.)</t>
  </si>
  <si>
    <t>48 (2021 m.)</t>
  </si>
  <si>
    <t xml:space="preserve">a) 56 (2019 m. spalis) b) nematuota. VRM nori atsisakyti rodiklio </t>
  </si>
  <si>
    <t>a) 45 (2018 m. lapkritis) b) 23 (2018 m. lapkritis)</t>
  </si>
  <si>
    <t>a) 38 b) 25</t>
  </si>
  <si>
    <t>90 (2019 m. spalis)</t>
  </si>
  <si>
    <t>49 (2017 m.)
52 (2018 m.) 
57 (2019 m.) 
62 (2020 m.) 
67 (2021 m.) 
70 (2022 m.) 
71 (2023 m.)</t>
  </si>
  <si>
    <t>41 (2018 m.)
55 (2019 m.)
60 (2020 m.)
64 (2021 m.)
68 (2022 m.) 
69 (2023 m.)</t>
  </si>
  <si>
    <t>80 (2018 m.)
82 (2019 m.)
83 (2020 m.)
85 (2021 m.)
86 (2022 m.)
87 (2023 m.)</t>
  </si>
  <si>
    <t>49 (2017 m.)
52 (2018 m.)
57 (2019 m.)
62 (2020 m.)
67 (2021 m.)
70 (2022 m.)
71 (2023 m.)</t>
  </si>
  <si>
    <t>50 (įmonių vadovai)</t>
  </si>
  <si>
    <t xml:space="preserve">3.4 Tikslinės auditorijos dalis sutinkanti, kad jaučiasi ne tik Lietuvos piliečiu, bet ir ES bendruomenės dalimi. </t>
  </si>
  <si>
    <t>69, iš jų visiškai sutinka 22 (2019 m. spalis)</t>
  </si>
  <si>
    <t>73 proc. sutinkančių (2023 m.)</t>
  </si>
  <si>
    <t>71, iš jų visiškai sutinka 20 (2021 m. kovas)</t>
  </si>
  <si>
    <t>75 (2023 m.)</t>
  </si>
  <si>
    <t>45 (2023 m.)</t>
  </si>
  <si>
    <t>IŠ VISO:</t>
  </si>
  <si>
    <t>IŠ VISO</t>
  </si>
  <si>
    <r>
      <t xml:space="preserve">93, iš jų daug girdėjo – </t>
    </r>
    <r>
      <rPr>
        <b/>
        <sz val="13"/>
        <rFont val="Times New Roman"/>
        <family val="1"/>
      </rPr>
      <t>27</t>
    </r>
    <r>
      <rPr>
        <sz val="13"/>
        <rFont val="Times New Roman"/>
        <family val="1"/>
        <charset val="186"/>
      </rPr>
      <t xml:space="preserve"> (2021 m. kovas)</t>
    </r>
  </si>
  <si>
    <t>67, iš jų tikrai pajutusių –24 (2021 m. kovas)</t>
  </si>
  <si>
    <t>67, iš jų visiškai pakanka –17 (2021 m. kovas)</t>
  </si>
  <si>
    <t>84 (2021 m. kovas)</t>
  </si>
  <si>
    <t>Nematuota</t>
  </si>
  <si>
    <t>Tyrimas bus atliekamas 2021 m. gegužę ( mokslininkų apklausa, atlieka ŠMSM)</t>
  </si>
  <si>
    <t>75 (2021 m. kovas) (profesionalumo ir skaidrumo vidurkis)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</si>
  <si>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profesionalumas – 47; skaidrumas – 39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</si>
  <si>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a) 76, iš kurių visiškai sutinka 30 b) 74, iš kurių visiškai sutinka 30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</si>
  <si>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pritaria – 26 (2021 kovas)</t>
  </si>
  <si>
    <t>72 (2021 m. kovas) (tik CPVA)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</si>
  <si>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67, iš kurių visiškai sutinka 31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</si>
  <si>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60, iš jų visiškai sutinka – 17 (2021 m.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</si>
  <si>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75 (2021 m. kovas) (tik APVA)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</si>
  <si>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76, iš jų visiškai pakanka – 22 (2021 kovas) (tik LVPA)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</si>
  <si>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58, iš jų pilnai pakanka 23 (2021 m. kovas) (tik MITA)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</si>
  <si>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68 (2021 m. kovas)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</si>
  <si>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66 (2021 m. kovas) (tik LMT)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</si>
  <si>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85 (2021 m. kovas) (tik ESFA)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</si>
  <si>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55 (2019 m. spalis)</t>
  </si>
  <si>
    <t>63 (2019 m. spalis)</t>
  </si>
  <si>
    <t xml:space="preserve">80,iš kurių visiškai pakanka 19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</si>
  <si>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77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</si>
  <si>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</si>
  <si>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77, iš jų visiškai pakanka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</si>
  <si>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50, iš jų visiškai pakanka – 15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</si>
  <si>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86 (2021 m. kovas)</t>
  </si>
  <si>
    <t xml:space="preserve">80, iš jų visiškai pakanka – 18 (2021 m. kovas)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</si>
  <si>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 xml:space="preserve">80, iš jų visiškai pakanka – 18 (2021 m. kovas) (vidurkis)
PASTABA: 2019 m. ir 2020 m. potencialių pareiškėjų duomenys pagal atskiras institucijas nėra palyginami, nes 2020 m. pateiktuose apklausos pjūviuose (excel) potencialių pareiškėjų duomenys pagal atskiras pareiškėjų kategorijas pateikiami neeliminuojant tų, kurie į klausimą atsakė „nežinau“ (2019 m. tokio atsakymo varianto nebuvo). </t>
  </si>
  <si>
    <t>86, iš jų pilnai pakanka – 39 (2021 m. kovas) (tik APVA)
PASTABA: 2019 m. ir 2020 m. duomenys nėra palyginami, nes 2020 m. pateiktuose apklausos pjūviuose (excel) atskirų institucijų projektų vykdytojų duomenys pateikiami pagal 6 kategorijas ( visiškai sutinku; greičiau sutinku; nei sutinku, nei nesutinku; sutinku; visiškai sutinku; sunku pasakyti), o 2019 m. tik pagal 4 kategorijas (visiškai sutinku; greičiau sutinku; greičiau nesutinku ir visiškai nesutinku). 2020 m. reikšmės turėtų būti perskačiuotos pagal 2019 m. kategorijas.</t>
  </si>
  <si>
    <t>a)69  b) 72 (2017 m. lapkritis)</t>
  </si>
  <si>
    <t>a) 69  b) 73 (2018 m. lapkritis)</t>
  </si>
  <si>
    <t>Socialinių pokyčių – 75, ekonominių pokyčių – 75 (2023 m.)</t>
  </si>
  <si>
    <t>32 (2017 m.)
41 (2018 m.)
55 (2019 m.)
60 (2020 m.)
64 (2021 m.)
68 (2022 m.) 
69 (2023 m.)</t>
  </si>
  <si>
    <t>76 (2017 m.)
80 (2018 m.)
82 (2019 m.)
83 (2020 m.)
85 (2021 m.)
86 (2022 m.)
87 (2023 m.)</t>
  </si>
  <si>
    <t>14 (2017 m. gruodis)</t>
  </si>
  <si>
    <t>31,3 proc., 2019 III ketv.</t>
  </si>
  <si>
    <t>72,2 (2021 m. sausis)</t>
  </si>
  <si>
    <t>78,2 (2021 m. sausis)</t>
  </si>
  <si>
    <t>52 (2021 m. sausis)</t>
  </si>
  <si>
    <t>64 (2021 m. sausis)</t>
  </si>
  <si>
    <t>4. Inovacijų Lietuva: ar žinai, ką kuriame?</t>
  </si>
  <si>
    <t>1. Plėtoti Lietuvos kaip inovatyvios šalies suvokimą 2. Skatinti suvokimą, kad MTEPI idėja gali tapti verslu</t>
  </si>
  <si>
    <t>Pradedančios jaunos, sparčiai augančios, į MTEP veiklą orientuotos įmonės (startup‘ai, spinof‘ai), Visuomenė</t>
  </si>
  <si>
    <t>1.1. Dalis gyventojų, kurie Lietuvą suvokia, kaip inovacijų šalį.</t>
  </si>
  <si>
    <t>2.1. Įmonių, kurios su MITA pagalba pradėjo vykdyti naujas MTEPI veiklas, skaičius</t>
  </si>
  <si>
    <t>72 proc. gyventojų sutinka, kad Lietuva – inovacijų šalis (17 proc. visiškai tam pritaria) 2019 m.</t>
  </si>
  <si>
    <t>85 proc. – pritaria (30 proc. – visiškai tam pritaria) 2023 m.</t>
  </si>
  <si>
    <t>130 (2023 m.)</t>
  </si>
  <si>
    <t>Intergruojanti infrastruktūra</t>
  </si>
  <si>
    <t>Regione sukurta viešoji infrastruktūra yra patraukli visiems – nuo jauno iki seno, tiek gyventi, tiek dirbti</t>
  </si>
  <si>
    <t>Visuomenė. Regionų (išskyrus 5 didžiuosius miestus) gyventojai</t>
  </si>
  <si>
    <t>Didėja tikslinės auditorijos dalis sutinkanti, kad: gyvenimo kokybė Lietuvos regionuose nuolatos auga.</t>
  </si>
  <si>
    <t>Didėja tikslinės auditorijos dalis sutinkanti, kad: regionai yra patraukli vieta gyventi, auginti vaikus ir dirbti (aktyvus kultūrinis gyvenimas, bendruomeninė veikla, kokybiškos viešosios paslaugos, patrauklios galimybės verslui, kokybiška ir saugi gyvenamoji aplinka).</t>
  </si>
  <si>
    <t>Siekiamas bendras visų šioje kryptyje komunikacijos kampanijas organizuojančių įstaigų organizuotų kampanijų sukeltas visuomenės nuomonės pokytis - ne mažiau kaip 3 proc. punktai.</t>
  </si>
  <si>
    <t>2021 IV ketv.</t>
  </si>
  <si>
    <t>2. Socialinė įtrauktis ir paslaugų prieinamumqas (vienodos galimybės visoms socialinėms</t>
  </si>
  <si>
    <t>1. Lygink rūbus, ne žmones</t>
  </si>
  <si>
    <t>1. Skatinti suvokimą, kad svarbiausia yra darbuotojo kvalifikacija ir kompetencija, o ne asmeninė praeitis.</t>
  </si>
  <si>
    <t>Visuomenė Darbdaviai</t>
  </si>
  <si>
    <t>54 (2019 m.) (visuomenė) 68 (2019 m. (darbdaviai)</t>
  </si>
  <si>
    <t>59 (2023 m.) (visuomenė) 73 (2023 m. ) (darbdaviai)</t>
  </si>
  <si>
    <t>1. Energijos nešvaistau (Energiją vartok taupiai)</t>
  </si>
  <si>
    <t>4. Bendruomenė - tai aš</t>
  </si>
  <si>
    <t>1. Skatinti gyventojus dalyvauti savanoriškoje ir bendruomeninėje veikloje.</t>
  </si>
  <si>
    <t>1. Gyventojų, manančių, kad gali patys prisidėti prie socialinių pokyčių ir problemų sprendimo, dalis.</t>
  </si>
  <si>
    <t>2. Visuomenės dalis, per paskutinius metus dalyvavusi savanoriškoje ar bendruomeninėje veikloje sprendžiant aktualias socialines problemas.</t>
  </si>
  <si>
    <t>2021 m. II- IV ketv.</t>
  </si>
  <si>
    <t>Komunika-cijos kampanijai skirtas finansavimas 2021-2023 m.</t>
  </si>
  <si>
    <r>
      <t>Komentarai apie metinio plano įgyvendinimą; ar įvykdyta pagrindinė veikla? (</t>
    </r>
    <r>
      <rPr>
        <sz val="12"/>
        <rFont val="Times New Roman"/>
        <family val="1"/>
        <charset val="186"/>
      </rPr>
      <t>pagrindinė veikla ta, kuriai 2021 m. planuota didžioji lėšų dalis</t>
    </r>
    <r>
      <rPr>
        <b/>
        <sz val="12"/>
        <rFont val="Times New Roman"/>
        <family val="1"/>
        <charset val="186"/>
      </rPr>
      <t>). TAIP (=1)/ NE (=0)</t>
    </r>
  </si>
  <si>
    <t xml:space="preserve">2021 m. </t>
  </si>
  <si>
    <t>5. Apgalvotas išteklių naudojimas (Galvok. Taupyk. Būk atsakingaas)</t>
  </si>
  <si>
    <t>Finansavimo poreikio paraiškose 2021 m. numatyta suma</t>
  </si>
  <si>
    <t>2021-01-01-2021-12-31 laikotarpiu panaudotos lėšos</t>
  </si>
  <si>
    <r>
      <t xml:space="preserve">1.1. ES fondų svetainėje apsilankiusių unikalių lankytojų vidutinis skaičius per metus. (VP rodiklio 2023 m. siektina reikšmė - 200 000).
</t>
    </r>
    <r>
      <rPr>
        <sz val="12"/>
        <color rgb="FFFF0000"/>
        <rFont val="Times New Roman"/>
        <family val="1"/>
        <charset val="186"/>
      </rPr>
      <t/>
    </r>
  </si>
  <si>
    <t>50 (2021 m.)</t>
  </si>
  <si>
    <t>75 proc. sutinkančių, kad ES investicijos padeda siekti teigiamų socialinių ir ekonominių pokyčių šalyje (2023 m.)</t>
  </si>
  <si>
    <t>82 proc.  (2015 m. lapkritis)</t>
  </si>
  <si>
    <t>75 proc. (2023 m.)</t>
  </si>
  <si>
    <t xml:space="preserve">80 (2023 m.)
</t>
  </si>
  <si>
    <t>2.1. Potencialių pareiškėjų, kuriuos tenkina turima informacija, dalis. (VP rodiklio 2023 m. reikšmė - 65 proc.).</t>
  </si>
  <si>
    <t xml:space="preserve">75 iš kurių informacijos visiškai pakanka 14 (2015 m. lapkritis)
</t>
  </si>
  <si>
    <t xml:space="preserve">70 proc. sutinkančių, kad informacijos pakanka (2021 m.)
</t>
  </si>
  <si>
    <t>37 (2015 m. lapkritis)</t>
  </si>
  <si>
    <t xml:space="preserve">35 (2020 m.)
</t>
  </si>
  <si>
    <t>55 (2020 m.)</t>
  </si>
  <si>
    <t>a) 80 (2020 m.) b) 76 (2020 m.)</t>
  </si>
  <si>
    <t xml:space="preserve">73 (2023 m.) </t>
  </si>
  <si>
    <t>95 skaidrume ir 93 profesionalume. (2023 m.)</t>
  </si>
  <si>
    <t xml:space="preserve">70 (2023 m.)
</t>
  </si>
  <si>
    <t>8 (2023m.)</t>
  </si>
  <si>
    <t>6 (2023 m.)</t>
  </si>
  <si>
    <t>7 (2023 m.)</t>
  </si>
  <si>
    <t>84 (2023 m.)</t>
  </si>
  <si>
    <t xml:space="preserve">88 iš kurių visiškai sutinka 26 (2015 m. gruodis)
</t>
  </si>
  <si>
    <t xml:space="preserve">38 (2015 m. gruodis)
</t>
  </si>
  <si>
    <t>43 (2021 m.)</t>
  </si>
  <si>
    <t>43 (2022 m.)</t>
  </si>
  <si>
    <t>1.2. Potencialių pareiškėjų (valstybės ir savivaldybių institucijų ar įstaigų), kurie žino svetainę www.esinvesticijos.lt kaip pagrindinę svetainę informacijai apie ES investicijas gauti, dalis.  (Rodiklis pasiektas 2019 m.)</t>
  </si>
  <si>
    <t xml:space="preserve">78 (2015 m. gruodis) </t>
  </si>
  <si>
    <t>83 (2022 m.)</t>
  </si>
  <si>
    <t>97 (2015 m. gruodis)</t>
  </si>
  <si>
    <t>100 (2022 m.)</t>
  </si>
  <si>
    <t xml:space="preserve">54 (2022 m.)
</t>
  </si>
  <si>
    <t>86 (2016 m.)</t>
  </si>
  <si>
    <t>91 (2022 m.)</t>
  </si>
  <si>
    <t>71 (visiškai sutinka ir greičiau sutinka, 2016 m.)</t>
  </si>
  <si>
    <t>59 (visiškai sutinka ir greičiau sutinka, 2016 m. spalis)</t>
  </si>
  <si>
    <t>69 (2022 m.)</t>
  </si>
  <si>
    <t xml:space="preserve">80, iš kurių informacijos visiškai pakanka 20 (2015 m. lapkritis) 
  </t>
  </si>
  <si>
    <t xml:space="preserve">75 iš kurių informacijos visiškai pakanka 14 (2015 m. lapkritis)
</t>
  </si>
  <si>
    <t xml:space="preserve">75, iš kurių informacijos visiškai pakanka 25 (2021 m.) 
</t>
  </si>
  <si>
    <t>59 (2015 m. lapkritis)</t>
  </si>
  <si>
    <t xml:space="preserve">65 (2021 m.) </t>
  </si>
  <si>
    <t xml:space="preserve">70 (2015 m. lapkritis) </t>
  </si>
  <si>
    <t>55 (2015 m. lapkritis)</t>
  </si>
  <si>
    <t>65 (2021 m.)</t>
  </si>
  <si>
    <t xml:space="preserve">75 iš kurių informacijos visiškai pakanka 15 (2015 m. lapkritis)
</t>
  </si>
  <si>
    <t>3.1. Potencialių pareiškėjų, kurie žino apie svetainę www.esinvesticijos.lt kaip pagrindinį šaltinį informacijai apie ES investicijas gauti, dalis (bendras rodiklis visoms institucijoms). (Rodiklis pasiektas 2019 m. 55 proc.)</t>
  </si>
  <si>
    <t xml:space="preserve">49 (2023 m.)
</t>
  </si>
  <si>
    <t>69 (2023 m.)</t>
  </si>
  <si>
    <t>4.1. Per paskutinį pusmetį dalinosi projektų vykdymo patirtimi su kitų projektų vykdytojais. (Rodiklis pasiektas 2019 m. 54 proc.)</t>
  </si>
  <si>
    <t>53 (2023 m.)</t>
  </si>
  <si>
    <t>5.1. Projektų vykdytojų, kuriems pakanka informacijos apie tai, kaip tinkamai įgyvendinti projektą, dalis. (VP rodiklio 2023 m. reikšmė - 65 proc.)</t>
  </si>
  <si>
    <t>86 (2023 m.)</t>
  </si>
  <si>
    <t>69 (2017 m.)</t>
  </si>
  <si>
    <t>80 (2023 m.)</t>
  </si>
  <si>
    <t xml:space="preserve">80, iš kurių informacijos visiškai pakanka 20 (2015 m. lapkritis)
</t>
  </si>
  <si>
    <t>74 (2015 m. lapkritis)</t>
  </si>
  <si>
    <t>78 (2022 m.)</t>
  </si>
  <si>
    <t>72 (2023 m.)</t>
  </si>
  <si>
    <t>2.1. Projektų vykdytojų, kuriems pakanka informacijos apie tai, kaip tinkamai įgyvendinti projektą, dalis. (VP rodiklio reikšmė - 65 proc. 2023 m.).</t>
  </si>
  <si>
    <t>87 (2023 m.)</t>
  </si>
  <si>
    <t>81 (2023 m.)</t>
  </si>
  <si>
    <t xml:space="preserve">71,1, iš kurių visiškai pakanka 9 (2015 m. lapkritis)
</t>
  </si>
  <si>
    <t xml:space="preserve">76, iš kurių visiškai pakanka 14 (2022 m.)
</t>
  </si>
  <si>
    <t xml:space="preserve">1.1. Potencialių pareiškėjų, kuriuos tenkina turima informacija, dalis. (Rodiklis pasiektas 2019 m. 82 proc.)
                             </t>
  </si>
  <si>
    <t xml:space="preserve">75 iš kurių informacijos visiškai pakanka 14 (2015 m. lapkritis)               
</t>
  </si>
  <si>
    <t>70, iš kurių visiškai sutinka 11 (2015 m. gruodis)</t>
  </si>
  <si>
    <t>3.1. Projektų vykdytojų, kurie pritaria nuostatai, kad įgyvendinančiosios institucijos yra partneriai, o ne kontroliuojančiosios institucijos, dalis.  (Rodiklis pasiektas 2019 m. 86 proc.)</t>
  </si>
  <si>
    <t xml:space="preserve">71,1, iš kurių visiškai pakanka informacijos 9 (2015 m. lapkritis)
</t>
  </si>
  <si>
    <t xml:space="preserve">81 (2023 m.)
</t>
  </si>
  <si>
    <t xml:space="preserve">88 iš kurių visiškai sutinka 26 (2015 m. gruodis)
</t>
  </si>
  <si>
    <t xml:space="preserve">88, iš kurių visiškai sutinka 31 (2022 m.)
</t>
  </si>
  <si>
    <t>75 (2019 m. rugsėjis)</t>
  </si>
  <si>
    <t>85 (2022 m. I ketv.)</t>
  </si>
  <si>
    <t>88 iš kurių visiškai sutinka 39 (2015 m. lapkritis)</t>
  </si>
  <si>
    <t>88, iš kurių visiškai sutinka 44 (2018 m.)</t>
  </si>
  <si>
    <t>1.1. Gyventojų, teigiančių, kad ES investicijos padeda siekti teigiamų socialinių ir ekonominių pokyčių šalyje ir prisideda prie gyventojų gyvenimo kokybės gerinimo, dalis. (VP rodiklio siektina reikšmė - 60 2023 m.).</t>
  </si>
  <si>
    <t>1.2. Įgyvendintų informavimo ir komunikacijos projektų skaičius. (P.N.202)</t>
  </si>
  <si>
    <t>0 (2017 m.) 23 (2020 m.)</t>
  </si>
  <si>
    <t>50 (2023 m.)</t>
  </si>
  <si>
    <t xml:space="preserve">1.1. Įmonių, kurios investicijas į inovacijas vertina kaip svarbų konkurencinį pranašumą, dalis. (Rodiklis pasiektas 94 proc. 2019 m.)
</t>
  </si>
  <si>
    <t xml:space="preserve">89 (2015 m. gruodis)
</t>
  </si>
  <si>
    <t>2.1. Įmonių vadovų, kurie teigiamai vertina savo įmonės bendradarbiavimą su mokslo ir studijų institucijomis, dalis.  (Rodiklis pasiektas 2018 m.51 proc.)</t>
  </si>
  <si>
    <t>30 (2015 m. gruodis)</t>
  </si>
  <si>
    <t xml:space="preserve">89 (2015 m.)
</t>
  </si>
  <si>
    <t>96 (2023 m.)</t>
  </si>
  <si>
    <t>2.1. Įmonių vadovų ir (ar) darbuotojų, kurie teigiamai žiūri į bendradarbiavimą su mokslo ir studijų institucijomis, dalis. (Rodiklis pasiektas 2018 m. - 51 proc.)</t>
  </si>
  <si>
    <t>28 (2015 m. gruodis)</t>
  </si>
  <si>
    <t xml:space="preserve">78, iš jų 40 proc. skatintų rinktis tyrėjo profesiją (2021 m. )
</t>
  </si>
  <si>
    <t>94, iš jų 42 proc. atrodo labai perspektyvu (2021 m.)</t>
  </si>
  <si>
    <t>87, iš jų 25 proc. labai perspektyvu (2021 m.)</t>
  </si>
  <si>
    <t>97, iš jų 51 proc. atrodo labai perspektyvu (2021 m.)</t>
  </si>
  <si>
    <t>93, iš jų 40 proc., kuriems atrodo labai perspektyvu (2021 m.)</t>
  </si>
  <si>
    <t>53 (2021 m.)</t>
  </si>
  <si>
    <t xml:space="preserve">48 (2015 m. gruodis)
</t>
  </si>
  <si>
    <t xml:space="preserve">58 (2022 m.)
</t>
  </si>
  <si>
    <t>48 (2015 m. gruodis)</t>
  </si>
  <si>
    <t>44 (2022 m.)</t>
  </si>
  <si>
    <t>82 (2022 m.)</t>
  </si>
  <si>
    <t xml:space="preserve">1.1. Įmonių vadovų, manančių, kad darbuotojų mokymasis – tai ne išlaidos, o investicijos, dalis. (Rodiklis pasiektas - 2019 m. 86 proc.)
</t>
  </si>
  <si>
    <t xml:space="preserve">79 (2015 m. gruodis)
</t>
  </si>
  <si>
    <t>2.1. Įmonių vadovų, manančių, kad darbuotojų mokymas darbo vietoje yra pažangios įmonės standartas, dalis. (Rodiklis pasiektas 2020 m. 92 proc.)</t>
  </si>
  <si>
    <t>82 (2015 m. gruodis)</t>
  </si>
  <si>
    <t>90 (2022 m.)</t>
  </si>
  <si>
    <t xml:space="preserve">91 (2015 m. lapkritis), iš jų 47 proc. visiškai sutinka
</t>
  </si>
  <si>
    <t>95 proc., iš jų 66 proc. visiškai sutinka (2021 m.)</t>
  </si>
  <si>
    <t xml:space="preserve">87 (2015 m. lapkritis), iš jų 46 proc. visiškai sutinka
</t>
  </si>
  <si>
    <t xml:space="preserve">71 (2015 m. lapkritis)
</t>
  </si>
  <si>
    <t>86 (2021 m.)</t>
  </si>
  <si>
    <t>51 proc. (2021 m.)</t>
  </si>
  <si>
    <t>70 (2021 m.)</t>
  </si>
  <si>
    <t xml:space="preserve">93, iš jų 56 proc. visiškai pritaria (2015 m.) </t>
  </si>
  <si>
    <t>93, iš jų 60 proc. visiškai pritaria (2021 m.)</t>
  </si>
  <si>
    <t xml:space="preserve">Ne mažiau kaip + 3 proc. (2021 m. IV ketv.)
</t>
  </si>
  <si>
    <t xml:space="preserve">65 (2021 m.)
</t>
  </si>
  <si>
    <t>83,iš jų 39 proc. – labai svarbu (2021 m.)</t>
  </si>
  <si>
    <t>92 proc., iš jų 40 proc. labai kompetentingi (2021 m.)</t>
  </si>
  <si>
    <t xml:space="preserve">90 (2021 m.)
</t>
  </si>
  <si>
    <t>96, iš jų 50 proc. labai palankiai (2021 m.)</t>
  </si>
  <si>
    <t>3.1. Įmonių vadovų, manančių, kad jaunimo praktika – tai ne išlaidos, o investicijos, dalis.</t>
  </si>
  <si>
    <t xml:space="preserve">55,1 (2015 m.)
</t>
  </si>
  <si>
    <t xml:space="preserve">b) 33 (2015 m.)
</t>
  </si>
  <si>
    <t xml:space="preserve">b) 38 (2021 m.)
</t>
  </si>
  <si>
    <t xml:space="preserve">a) 74 (2021 m.)
</t>
  </si>
  <si>
    <t>83 (2021 m.)</t>
  </si>
  <si>
    <t>64 (2019 m.)</t>
  </si>
  <si>
    <t xml:space="preserve">98 (2023 m.)
</t>
  </si>
  <si>
    <t>79 (2023 m.)</t>
  </si>
  <si>
    <t>4.1 Padidėjusi visuomenės dalis, kuri sveikos gyvensenos įgūdžius išlaiko ilgiau nei 6 mėn.</t>
  </si>
  <si>
    <t>78 (2023 m.)</t>
  </si>
  <si>
    <t xml:space="preserve">27 (2015 m. gruodis)
</t>
  </si>
  <si>
    <t xml:space="preserve">39 (2022 m.)
</t>
  </si>
  <si>
    <t>2.2. Pramonės įmonių, įdiegusių ar planuojančių diegti energijos suvartojimo intensyvumą mažinančias technologijas, dalis.  (Rodiklis pasiektas 2018 m. 67 proc.)</t>
  </si>
  <si>
    <t>13 (2015 m.)</t>
  </si>
  <si>
    <t>40 (2023 m.)</t>
  </si>
  <si>
    <t xml:space="preserve">32 (2015 m.)
</t>
  </si>
  <si>
    <t xml:space="preserve">37 (2023 m.)
</t>
  </si>
  <si>
    <t>28 (2015 m.)</t>
  </si>
  <si>
    <t>33 (2023 m.)</t>
  </si>
  <si>
    <t>85 (2023 m.)</t>
  </si>
  <si>
    <t>32 (2015 m. gruodis)</t>
  </si>
  <si>
    <t>22 (2017 m.)</t>
  </si>
  <si>
    <t>24 (2021 m.)</t>
  </si>
  <si>
    <t>51 (2017 m.)</t>
  </si>
  <si>
    <t>41 (2017 m.)</t>
  </si>
  <si>
    <t>Bus nustatyta 2020 m. II ketv.</t>
  </si>
  <si>
    <t xml:space="preserve">48 (2021 m.)
</t>
  </si>
  <si>
    <t>17 (2021 m.)</t>
  </si>
  <si>
    <t>38 (2021 m.)</t>
  </si>
  <si>
    <t>58 (2015 m. gruodis)</t>
  </si>
  <si>
    <t>62 (2021 m.)</t>
  </si>
  <si>
    <t>56 (2021 m.)</t>
  </si>
  <si>
    <t>47 (2019 m.)</t>
  </si>
  <si>
    <t>50 (2022 m.)</t>
  </si>
  <si>
    <t>85 (2022 m.)</t>
  </si>
  <si>
    <t>46 (2022 m.)</t>
  </si>
  <si>
    <t>56 (2022 m.)</t>
  </si>
  <si>
    <t>0,95 (2022 m.)</t>
  </si>
  <si>
    <t>60 (2021 m. spalis)</t>
  </si>
  <si>
    <t>92, iš jų visiškai sutinka – 45 (2021 m. spalis)</t>
  </si>
  <si>
    <t>33 (2021 m. spalis)</t>
  </si>
  <si>
    <t>29 (2021 m. spalis)</t>
  </si>
  <si>
    <t>70 (2021 m. spalis)</t>
  </si>
  <si>
    <t>31 (2021 m. spalis)</t>
  </si>
  <si>
    <t>79 (2021 m. spalis)</t>
  </si>
  <si>
    <t>53 (2021 m. spalis)</t>
  </si>
  <si>
    <t>98 (2021 m. spalis)</t>
  </si>
  <si>
    <t>51 (2021 m. gruodis)</t>
  </si>
  <si>
    <t>78 (2021 m. gruodis)</t>
  </si>
  <si>
    <t>55 (2021 m. gruodis)</t>
  </si>
  <si>
    <t>93 (2021 m. rugpjūtis)</t>
  </si>
  <si>
    <t>75 (2021 m. rugpjūtis)</t>
  </si>
  <si>
    <t>67 (2021 m. rugpjūtis)</t>
  </si>
  <si>
    <t>65 (2015 m.)</t>
  </si>
  <si>
    <t>83 2021 m. rugpjūtis)</t>
  </si>
  <si>
    <t>61 (2021 m. lapkritis)</t>
  </si>
  <si>
    <t>90, iš jų 37 labai palankiai (2021 m. lapkritis)</t>
  </si>
  <si>
    <t>67 (2021 m. lapkritis)</t>
  </si>
  <si>
    <t>1. Tikslinės auditorijos dalis, sutinkanti, kad svarbiausia yra darbuotojo kvalifikacija ir kompetencija, o ne asmeninė praeitis</t>
  </si>
  <si>
    <t>80 (visuomenė), 69 (darbdaviai) (2021 m. lapkritis)</t>
  </si>
  <si>
    <t>63, iš jų 20 visiškai sutinka (2021 m. spalis)</t>
  </si>
  <si>
    <t>b) 42 (2021 m. spalis)</t>
  </si>
  <si>
    <t>58 (2021 m. spalis)</t>
  </si>
  <si>
    <t>75,5 (2021 m. kovas)</t>
  </si>
  <si>
    <t>94,8 (2021 m. lapkritis)</t>
  </si>
  <si>
    <t>5.1 Dalis mokyklų, pasirašiusios bendradarbiavimo sutartis su socialiniais partneriais dėl STEAM įgyvendinimo</t>
  </si>
  <si>
    <t xml:space="preserve">7.1. Studentų, kuriems tyrėjo profesija atrodo patraukli, dalis. </t>
  </si>
  <si>
    <t>6.1. Mokinių, kuriems STEAM atrodo patrauklu ir perspektyvu, dalis.</t>
  </si>
  <si>
    <t>Bendras EIM komentaras - EIM maksimali galima išmokėti suma SFMIS duomenimis 2021 metais buvo - 273333,38 (paraiškoje 275000 , t. y. 1666,62 eur mažiau nei lėšų poreikio paraiškoje). EIM lėšų panaudojimas lyginant su galima išmokėti suma yra 99,25 proc.</t>
  </si>
  <si>
    <t>Pagrindinės priežastys:dėl pasikeitusių LRT radijo stoties sąlygų, tiekėjas negalėjo šioje stotyje transliuoti radijo laidų; Tiekėjas atsisakė pratęsti sutartį dėl padidėjusių paslaugų kainų, todėl neturėjome galimybės per trumpą laiką atlikti naujo pirkimo. Spėjome atlikti vieno radijo reportažo pirkimą iš vieno tiekėjo, tačiau sąskaita nebuvo spėta apmokėti einamaisiais metais.</t>
  </si>
  <si>
    <t>Dėl pandemijos valdymui įvestų ribojimų renginių organizavimui, nebuvo galimybių surengti Projektų kontaktų mugės renginio, kurio planuota maksimali kaina (dalyvaujant 700 žmonių) pagal turėtą sutartį - 32150 be PVM.</t>
  </si>
  <si>
    <t>Buvo priimtas sprendimas, kad organizuoti  renginį esamiems, galimiems pareiškėjams ir projektų vykdytojams apie ES fondų investicijų valdymą 2021–2027 m. yra šiek tiek per anksti,  nes 2021 m. dar tik yra rengiamos finansavimo sąlygos ir nebūtų įmanoma tinkamai atsakyti į pareiškėjų klausimus. Renginio metu reikia pakankamai turėti tikslios informacijos, ką pateikti auditorijai, o 2021 m. dar viskas buvo derinama, kuriama.</t>
  </si>
  <si>
    <t>Dalis suplanuotų komunikacijos kampanijos veiklų persikėlė iš 2021 m. į 2022 m. užsitęsus viešųjų pirkimų dokumentų derinimo procedūroms. Dėl šios priežasties ne visos suplanuotos lėšos buvo panaudotos. Centrinė projektų valdymo agentūra išankstinę komunikacijos kampanijos įgyvendinimo paslaugų pirkimo dokumentų patikrą vykdė nuo 2021 m. birželio 7 d. iki liepos 14 d. Dėl šios priežasties nusikėlė viešojo pirkimo vykdymas, pirkimas buvo pradėtas 2021 m. liepos 23 d., sprendimas dėl laimėtojo priimtas rugsėjo 8 d. Pagal parengtą komunikacijos kampanijos įgyvendinimo planą veiklos turėjo būti vykdomos nuo 2021 m. rugpjūčio mėnesio iki lapkričio mėnesio pabaigos. Toks komunikacijos kampanijos veiklų įgyvendinimo laikotarpis buvo suplanuotas atsižvelgiant į veiklų sezoniškumą. Kadangi komunikacijos kampanijos įgyvendinimo paslaugų viešasis pirkimas baigėsi tik 2021 m. rugsėjo 8 d., o sutartis su paslaugų tiekėju pasirašyta 2021 rugsėjo 10 d., komunikacijos kampanijos veiklų pradžia nusikėlė: veiklos pradėtos vykdyti nuo 2021 m. spalio mėnesio ir bus įgyvendintos iki 2022 m. liepos mėnesio. 2021 m. nepanaudotos lėšos bus panaudotos 2022 m. pagal pasirašytas paslaugų sutartis.</t>
  </si>
  <si>
    <t>Lėšų nepanaudojimui didelę įtaką turėjo COVID-19 pandemija. Dėl jos dalis suplanuotų komunikacijos veiklų nebuvo įvykdytos, o daliai veiklų vykdyti reikalingos paslaugos buvo nupirktos už mažesnę sumą, nei buvo planuota.</t>
  </si>
  <si>
    <t>68, 62 proc. skatintų rinktis tyrėjo profesiją (2021 m. gegužė)</t>
  </si>
  <si>
    <t>70, iš jų 29 proc. labai perspektyvu; 72, iš jų 30 proc. labai patrauklu (2021 m. gegeužė)</t>
  </si>
  <si>
    <t>71, iš jų 32 visiškai sutinka, kad perspektyvu;  72, iš jų 32 visiškai sutinka, kad patrauklu (2021 m. gegužė)</t>
  </si>
  <si>
    <t>91, iš jų visiškai sutinka, kad perspektyvu; 92, iš jų visiškai sutinka, kad patrauklu (2021 m. gegužė)</t>
  </si>
  <si>
    <t>60, iš jų 20 proc. sutinka, kad visiškai perspektyvu; 57, iš jų 20 proc. sutinka, kad visiškai patrauklu (2021 m. gegužė)</t>
  </si>
  <si>
    <t>68 proc. tyrėjų mano, kad bendri mokslo ir verslo projektai yra svarbūs jų prestižui; 53 proc., kad svarbus pajamų šaltinis, iš jų 18 proc. labai svarbus (2021 m. gegužė)</t>
  </si>
  <si>
    <t>79 (2021 m. gegužė)</t>
  </si>
  <si>
    <t>51 (2021 m. gegužė)</t>
  </si>
  <si>
    <t>62 (2021 m. gegužė)</t>
  </si>
  <si>
    <t>67 (2021 m. gegužė)</t>
  </si>
  <si>
    <t>55 (nuolat ir pakankamai dažnai įsitraukia) (2021 m. gegužė)</t>
  </si>
  <si>
    <t>57, iš jų 17 labai naudingi (2021 m. gegužė)</t>
  </si>
  <si>
    <t>56 (2021 m. gegužė)</t>
  </si>
  <si>
    <t>96, iš jų 18 visiškai kompetetingi (2021 m. gegužė)</t>
  </si>
  <si>
    <t>83 (2021 m. gegužė)</t>
  </si>
  <si>
    <t xml:space="preserve">1) Viešosios nuomonės tyrimų paslaugoms įsigyti buvo planuojama išleisti iki 10.000 EUR, pirkimo metu tiekėjui pasiūlius mažesnę kainą (9292,8 EUR), visa suma nebuvo panaudota (sutaupyta 707,2 EUR). 
2) Buvo gauta mažiau VB lėšų, nei buvo prašoma, todėl atsižvelgiant į tai, kad turi būti apmokėjimuose išlaikytas santykis 85% ES ir 15% VB, nebuvo galimybės panaudoti visų planuojamų lėšų komunikacijos kampanijos veikloms. </t>
  </si>
  <si>
    <t>Krypties detalizavimo lentelėje nurodyta, kad rodiklis pasiektas 2019 m. ir toliau nebesiekiamas</t>
  </si>
  <si>
    <t>Matuoja MITA, tačiau krypties detalizavimo lentelėje nurodyta, kad rodiklis pasiektas 2020 m. ir toliau nebesiekiamas</t>
  </si>
  <si>
    <t>Užtruko pirkimo dokumentų parengimo ir derinimo bei administracinės procedūros.</t>
  </si>
  <si>
    <t>Komunikacijos kampanija yra įvykdyta.</t>
  </si>
  <si>
    <t>Užtrukus komunikacijos kampanijos „Aktuali kultūra“ pirkimui, negalėjo būti pradėtos šios kampanijos vykdymas.</t>
  </si>
  <si>
    <t>Kampanija įgyvendinta ir numatyti rezultatai pasiekti. Sutaupymas atsirado, nes paslaugas pavyko nusipirkti pigiau. Dalis kampanijos sumos panaudota dar 2020 m. - įsigyjant kampanijos vizualaus identiteto sprendimą - 3950,65 eurai.</t>
  </si>
  <si>
    <t>Kampanija įgyvendinta ir numatyti rezultatai pasiekti. Sutaupymas atsirado, nes paslaugas pavyko nusipirkti pigiau. Kampanijos lėšų sutaupymą CPVA planuoja panaudoti 2022 metais organizuojant kampanijos tęstinumui ir rezultatų matomumui užtikrinti skirtą patirties mainų renginį.</t>
  </si>
  <si>
    <t>100 proc. panaudotos lėšos.</t>
  </si>
  <si>
    <t xml:space="preserve">2021 m. vasario 24 d. NUTARIMAS Nr. 117 DĖL 2021 METŲ LIETUVOS RESPUBLIKOS VALSTYBĖS BIUDŽETO PATVIRTINTŲ ASIGNAVIMŲ PASKIRSTYMO PAGAL PROGRAMAS, skirta asignavimais 183.000,00 Eur </t>
  </si>
  <si>
    <t>Dėl COVID-19 pandemijos, keitėsi  2021 metams numatytų ir planuotų lėšų poreikis bei jų panaudojimas.</t>
  </si>
  <si>
    <t>Dėl COVID-19 pandemijos, keitėsi  2021 metams numatytų ir planuotų lėšų poreikis bei jų panaudojimas</t>
  </si>
  <si>
    <t xml:space="preserve">Dėl COVID-19 buvo sustabdyti reprezentacnių priemonių viešieji pirkimai, kaip neaktualūs tam laikotarpiui, taip pat nevyko numatyti renginiai. </t>
  </si>
  <si>
    <t>Tiekėjai pasiūlė mažesnę nei planuota kainą.</t>
  </si>
  <si>
    <t>2021 m. nestartavo objektas, kurį planuota viešinti, todėl viešinimas nukeltas į kitus metus.</t>
  </si>
  <si>
    <t>Paslaugų teikėjas nepasiekė užsibrėžtų rodiklių, todėl už suteiktas paslaugas apmokėta ne pilna apimtimi.</t>
  </si>
  <si>
    <t>šaltinis: komunikacijos planas</t>
  </si>
  <si>
    <t>Krypties detalizavimo lentelėje nurodyta, kad rodiklis pasiektas 2019 m. ( 94 proc., svarbūs prestižui, 76 proc. svarbus pajamų šaltinis.) ir toliau nebesiekiamas</t>
  </si>
  <si>
    <t>Krypties detalizavimo lentelėje nurodyta, kad rodiklis pasiektas 2020 m. ir toliau nebesiekiamas</t>
  </si>
  <si>
    <t>Krypties detalizavimo lentelėje nurodyta, kad rodiklis pasiektas 2019 m. ir toliau siekiamas nebus</t>
  </si>
  <si>
    <t>Krypties detalizavimo lentelėje nurodyta, kad rodiklis pasiektas 2018 m. ir toliau siekiamas nebus</t>
  </si>
  <si>
    <t>21 proc. (2021 m. gegužė)</t>
  </si>
  <si>
    <t>-</t>
  </si>
  <si>
    <t>Krypties detalizavimo lentelėje nurodyta, kad rodiklis pasiektas ir nebus stebimas</t>
  </si>
  <si>
    <t>Krypties detalizavimo lentelėje nurodyta, kad rodiklis pasiektas ir toliau siekiamas nebus.</t>
  </si>
  <si>
    <t>2021 m. rezultatus jau įvertinome</t>
  </si>
  <si>
    <t>Krypties detalizavimo lentelėje nurodyta, kad 2018 m. pasiekta suplanuota pasiekti reikšmė</t>
  </si>
  <si>
    <t>Krypties detalizavimo lentelėje nurodyta, kad 2019 m. pasiekta suplanuota pasiekti reikšmė</t>
  </si>
  <si>
    <t>Nematuota. Bus matuojama kampanijos pabaigoje.</t>
  </si>
  <si>
    <t>Nematuota, nes kampanijos veiklos nebuvo pradėtos</t>
  </si>
  <si>
    <t>Nematuota, nes kampanijos veiklos nebuvo pradėtos. Problema dėl rodiklio matavimo, KM planuoja jį pakeisti</t>
  </si>
  <si>
    <t>95 (2021 m.)</t>
  </si>
  <si>
    <t>95 proc. (2021 m.)</t>
  </si>
  <si>
    <t>269 (2021 m. MITA duomenys)</t>
  </si>
  <si>
    <t>Kampanijų skaičius, kurioms 2021 m. skirtas finansavimas</t>
  </si>
  <si>
    <t>2021 m. pagal planą vykdomų kampanijų skaičius</t>
  </si>
  <si>
    <t xml:space="preserve">2021 m. plano vykdymas, proc. </t>
  </si>
  <si>
    <t xml:space="preserve">Komunikacijos kampanijų vertė, 2021 m. </t>
  </si>
  <si>
    <t xml:space="preserve">Panaudotas biudžetas, 2021 m. </t>
  </si>
  <si>
    <t xml:space="preserve">Finansinė pažanga 2021 m., proc. </t>
  </si>
  <si>
    <t>92, iš jų daug girdėjo –27 proc. (2022 sausis)</t>
  </si>
  <si>
    <t>54 (2022 sausis)</t>
  </si>
  <si>
    <t>63, iš jų tikrai pajutusių –23 (2022 sausis)</t>
  </si>
  <si>
    <t>65, iš jų visiškai sutinka 18 (2022 sausis)</t>
  </si>
  <si>
    <t>72, iš jų visiškai sutinkančių – 24 (2022 sausis)</t>
  </si>
  <si>
    <t>75 (2022 sausis)</t>
  </si>
  <si>
    <t>63, iš jų visiškai sutinka 11 (2022 sausis)</t>
  </si>
  <si>
    <t>85 (2022 sausis)</t>
  </si>
  <si>
    <t>92, iš jų visiškai sutinka 52 (2022 sausis)</t>
  </si>
  <si>
    <t>90, ių jų visiškai sutinka – 51 (2022 sausis)</t>
  </si>
  <si>
    <t>74 (2022 sausis)</t>
  </si>
  <si>
    <t>65, iš jų visiškai sutinka 22 (2022 sausis)</t>
  </si>
  <si>
    <t>85, iš jų 48 visiškai sutinka (2022 sausis)</t>
  </si>
  <si>
    <t>a) 47 (2022 m. sausis)</t>
  </si>
  <si>
    <t>76 (2022 sausis)</t>
  </si>
  <si>
    <t>61 (2022 sausis)</t>
  </si>
  <si>
    <t>52 (2021 m. kovas)</t>
  </si>
  <si>
    <t>21 (2022 sausis)</t>
  </si>
  <si>
    <t>65 (2020)</t>
  </si>
  <si>
    <t>24 (2020)</t>
  </si>
  <si>
    <t>66 (2023 m.)</t>
  </si>
  <si>
    <t>26 (2023 m.)</t>
  </si>
  <si>
    <t>84, iš jų 30 visiškai pritaria (2022 sausis)</t>
  </si>
  <si>
    <t>62 (2022 sausis)</t>
  </si>
  <si>
    <t>a) 72 b) 86 (2022 sausis)</t>
  </si>
  <si>
    <t>89, iš jų 26 visiškai sutinka dėl profesionalumo. 91, iš jų 30 visiškai sutinka dėl skaidrumo (2022 m. sausis)</t>
  </si>
  <si>
    <t>90 (2022 sausis) (profesionalumo ir skaidrumo vidurkis) (bendras rodiklis)</t>
  </si>
  <si>
    <t>87 (2022 sausis) (tik CPVA)</t>
  </si>
  <si>
    <t>84 (2022 sausis) (tik LMT)</t>
  </si>
  <si>
    <t>profesionalumas – 85; skaidrumas – 79 (2022 sausis) (tik LMT)</t>
  </si>
  <si>
    <t>68 (2022 sausis) (tik ESFA)</t>
  </si>
  <si>
    <t>94 (2022 sausis) (tik ESFA)</t>
  </si>
  <si>
    <t>89, iš kurių visiškai sutinka 38 (2022 sausis) (tik ESFA)</t>
  </si>
  <si>
    <t xml:space="preserve">98, iš kurių visiškai sutinka 80 (2022 sausis) (tik ESFA) </t>
  </si>
  <si>
    <t>73 (2022 sausis)</t>
  </si>
  <si>
    <t>87, iš jų visiškai pakanka – 31 (2022 sausis) (tik LVPA)</t>
  </si>
  <si>
    <t>78, iš jų visiškai sutinka – 28  (2022 sausis) (tik LVPA)</t>
  </si>
  <si>
    <t>96 (2022 sausis) (tik APVA)</t>
  </si>
  <si>
    <t>2021 m. kovo apklausoje buvo k10 klausimas, 2022 sausio apklausoje jo nėra</t>
  </si>
  <si>
    <t>65 (2022 sausis) (tik APVA)</t>
  </si>
  <si>
    <t>88, iš jų pilnai pakanka 27 (2022 sausis) (tik MITA)</t>
  </si>
  <si>
    <t>79 (2022 sausis) (tik VIPA)</t>
  </si>
  <si>
    <t>62, iš jų visškai sutinka –8 (2022 sausis)</t>
  </si>
  <si>
    <t>65, iš jų visiškai pakanka –20 (2022 sausis)</t>
  </si>
  <si>
    <t>70 (2022 sausis)</t>
  </si>
  <si>
    <t>65 (2022 sausis)</t>
  </si>
  <si>
    <t>84, iš kurių 29 visiškai pakanka (2022 sausis)</t>
  </si>
  <si>
    <t>81 (2022 sausis)</t>
  </si>
  <si>
    <t>100 (2022 sausis)</t>
  </si>
  <si>
    <t>67 (2022 sausis)</t>
  </si>
  <si>
    <t>67, iš jų visiškai pakanka 18 (2022 sausis)</t>
  </si>
  <si>
    <t>65, iš jų visiškai pakanka 20 (2022 sausis)</t>
  </si>
  <si>
    <t>41 (2022 sausis)</t>
  </si>
  <si>
    <t>65, iš jų viškai sutinka 15 (2022 sausis)</t>
  </si>
  <si>
    <t>63 (2022 sausis)</t>
  </si>
  <si>
    <t>56, iš jų visiškai pakanka 19 (2022 sausis)</t>
  </si>
  <si>
    <t>62, iš jų visiškai sutinka 8 (2022 sausis)</t>
  </si>
  <si>
    <t>81, iš jų visiškai pakanka 23 (2022 sausis)</t>
  </si>
  <si>
    <t xml:space="preserve">a) 97, iš kurių visiškai sutinka 41 b) 97, iš kurių visiškai sutinka 44 (2022 sausis) (tik ESFA) </t>
  </si>
  <si>
    <t>93, iš jų pilnai pakanka – 45 (2022 sausis) (tik APVA)</t>
  </si>
  <si>
    <t>Socialinių pokyčių – 76, iš kurių visiškai sutinka – 21; ekonominių pokyčių – 78, iš kurių visiškai sutinka –27 (2022 m. sausis)</t>
  </si>
  <si>
    <t>55 (2022 sausis)</t>
  </si>
  <si>
    <t>LVPA dalyvavo "Verslo žinių" renginiuose "Reshape! Business" ir "Rethink! Business", regioniniuose verslo forumuose, infromacinius pranešimus viešino BNS ir ELTA, tobulino LVPA svetainę, įsigijo įvaizdžio reklamos ir fotografavimo paslaugas. Dėl COVID-19 pandemijos, keitėsi  2021 metams numatytų ir planuotų lėšų poreikis bei jų panaudojimas, todėl nebuvo panaudota visa planuota suma.</t>
  </si>
  <si>
    <t>2021 m. vyko mokymai projektų vykdytojams ir pareiškėjams, atlikta projektų vykdytojų apklausa, įsigytos vaizdinio poveikio priemonių kūrimo paslaugos. Visgi, pagrindinė veikla – ES investicijų 2021-2027 m. finansavimo periodo interneto svetainės sukūrimas – dėl darbų vėlavimo nebuvo atlikta, dėl to ir nebuvo panaudota didelė dalis planuotų lėšų. Vėlavimą numatoma pasivyti 2022 m. I - II ketv.</t>
  </si>
  <si>
    <t>Nepanaudota 18 302 Eur.: nepatirta planuotų išlaidų svetainės www.esinvesticijos.lt plėtrai; nepatirta planuotų išlaidų gebėjimų stiprinimo mokymams</t>
  </si>
  <si>
    <t>Nepanaudota 74 3622 Eur. 2021 m. viduryje sudarytos paslaugų teikimo sutartys komunikacijos kampanijos įgyvendinimui, tačiau pirmieji reklamos turinio kūrimo ir transliacijos darbai atlikti tik gruodžio mėn. pabaigoje.</t>
  </si>
  <si>
    <t>Sukurtos ir ištransliuotos 4 TV laidos, skalbtos publikacijos naujineų portaluose. Dalis lėšų nepanaudota, kadangi dėl COVID-19 pandemijos renginiai buvo organizuoti nuotoliniu būdu. Kitos paslaugos įsigytos pigiau nei planuota.</t>
  </si>
  <si>
    <t xml:space="preserve">Lėšų nepanaudojimui didelę įtaką turėjo COVID-19 pandemija. Dėl jos šiai krypčiai planuotos veikos neįvyko. </t>
  </si>
  <si>
    <t>INVEGA vykdė agentūros veiklos 20-mečio minėjimo renginius, agentūros veiklas viešino per radijo laidas, skelbė infromaciją naujienų portaluose, google adds reklama ir kt. 2021 metams pagal 2021-06-11 pasirašytą sutartį 8-78 buvo skirta 53 tūkst. Eur priemonei „03-02-03 Viešinti UAB „Investicijų ir verslo garantijos“ administruojamas ES fondų investicijas“. Skirtos lėšos nebuvo panaudotos suplanuota apimtimi, kadangi dalis priemonių buvo baigtos įgyvendinti, o atliekami suplanuotų viešinimo kampanijų viešieji pirkimai, skelbiami per CVPIS, neįvyko arba užsitęsė dėl paslaugų teikėjų nekorektiškai pateiktų pasiūlymų, todėl pirkimus teko skelbti iš naujo.</t>
  </si>
  <si>
    <t xml:space="preserve">Dėl Covid-19 pandemijos nevykdyti gyvei renginiai, vykyta mažai gyvų konsultacijų, todėl nebuvo poreikio užsakinėti reprezentacinių prekių ar paslaugų.  </t>
  </si>
  <si>
    <t>Informavimo kampanija nevyko dėl Covid-19 pandemijos, visos lėšos gautos asignavimais išleistos kampanijai "Sveikos gyvensenos populiarinimas"</t>
  </si>
  <si>
    <t>3. Pažangus mokslas – komerciškas mokslas</t>
  </si>
  <si>
    <t>Įgyvendintos pagrindinės planuotos kumunikacijos kampanijos veiklos.  Paaiškinimas dėl finansinio rezultatyvumo: EIM maksimali galima išmokėti suma SFMIS duomenimis 2021 metais buvo - 273333,38 (paraiškoje 275000 , t. y. 1666,62 eur mažiau nei lėšų poreikio paraiškoje). EIM lėšų panaudojimas lyginant su galima išmokėti suma yra 99,25 proc.</t>
  </si>
  <si>
    <t>Įgyvendintos pagrindinės planuotos veiklos (pulbikuotas 30 straipsnių ciklas, įsigytos sėkmės istorijų video klipų kūrimo paslaugos ir kt.). Sutaupymas atsirado vykdant viešuosius pirkimus, tiekėjų pasiūlymai buvo mažesnėmis kainomis nei maksimali pirkimų suma.</t>
  </si>
  <si>
    <t>Įvykdytos planuotos komunikacijos kampanijos veiklos. Kampanijos ašis – STEAM juodosios dėžės iššūkis.</t>
  </si>
  <si>
    <t>LVPA dalyvavo "Verslo žinių" renginiuose "Reshape! Business" ir "Rethink! Business", regioniniuose verslo forumuose, infromacinius pranešimus viešino BNS ir ELTA, tobulino LVPA svetainę, įsigijo įvaizdžio reklamos ir fotografavimo paslaugas. Dėl COVID-19 pandemijos, keitėsi  2021 metams numatytų ir planuotų lėšų poreikis bei jų panaudojimas.</t>
  </si>
  <si>
    <t>Pagrindinės suplanuotos veiklos įvykdytos. Neįsigytos internetinių reklaminių klipų kūrimo paslaugos – atsižvelgiant į vėluojančius bei suplanuotus naujus kvietimus, nuspręsta, jog tokie pirkimai turėtų būti vykdomi sekančiais 2022 metais, turint visą bendrą informaciją apie paskelbtus bei užbaigtus kvietimus ir finansuojamus projektus. Kitos paslaugos įsigytos pigiau nei planuota.</t>
  </si>
  <si>
    <t>Įvykdytos planuotos komunikacijos kampanijos veiklos. Kampanijos ašis –  Delfi.lt rubrika ir tinklalaidės "Mokslo ir verslo pasimatymai"</t>
  </si>
  <si>
    <t>INVEGA įgyvendino pagrindines kampanijos veiklas: palaikė informacijos srautą svetainėje www.pradekdirbtisau.lt, joje publikavo sėkmės istorijas video formatu, vykdė informavimą per soacialinį tinklą Facebook, publikavo straipsnius interneto protaluose, sėkmės istorijas publikavo internetinėje laidoje "Proto industrija", vykdė informacinę kampaniją radijo stotyse "M-1" ir "Lietus". 2021 metams pagal 2021-06-11 pasirašytą sutartį 8-78 buvo skirta 53 tūkst. Eur priemonei „03-02-03 Viešinti UAB „Investicijų ir verslo garantijos“ administruojamas ES fondų investicijas“. Skirtos lėšos nebuvo panaudotos suplanuota apimtimi, kadangi dalis priemonių buvo baigtos įgyvendinti, o atliekami suplanuotų viešinimo kampanijų viešieji pirkimai, skelbiami per CVPIS, neįvyko arba užsitęsė dėl paslaugų teikėjų nekorektiškai pateiktų pasiūlymų, todėl pirkimus teko skelbti iš naujo.</t>
  </si>
  <si>
    <t>29 (2022 sausis)</t>
  </si>
  <si>
    <t>2022-01-31 duomenimis 301611,02 yra išmokėta, o sutarčių sudaryta už 571513,81. Iš 22 projektų (pasirašytų sutarčių) 2021 m. buvo užbaigti 6 projektai, 1 nutrauktas, dar 3 projektai užbaigti 2022 m. sausį, o likusius planuojama užbaigti 2022 m. balandį.</t>
  </si>
  <si>
    <t xml:space="preserve">Šia spalva pažymėti rodikliai, kurių metinių reikšmių pokytis vertintas lygintant su 2019 m., nes 2020 m. reikšmės yra nepalyginamos </t>
  </si>
  <si>
    <t>Šia spalva pažymėti rodikliai, kurių siektinų reikšmių terminas 2020 m. arba ankstesni metai, bei siekiamos reikšmės yra mažesnės nei pradinės</t>
  </si>
  <si>
    <t>Surengta studentų mokslinė konferencija (nuotolinių būdu), išleistas leidinys "Studentų moksliniai tyrimai 2020/2021", studentų moksliniai darbai pristatyti radijo stotyje "Pūkas" laidų cikle "Auganti Lietuva". Dalis lėšų nepanaudota, kadangi dėl COVID-19 pandemijos renginiai buvo organizuoti nuotoliniu būdu. Kitos paslaugos įsigytos pigiau nei planuota.</t>
  </si>
  <si>
    <t xml:space="preserve">VRM pateikė reikšmę už 2020 m. (2022 m. kovas) </t>
  </si>
  <si>
    <t>Krypties detalizavimo lentelėje nurodyta, kad rodiklio nesiekiama</t>
  </si>
  <si>
    <t>Krypties detalizavimo lentelėje nurodyta, kad atsižvelgus į vertintojų rekomendacijas, rodiklio atsisakyta</t>
  </si>
  <si>
    <t xml:space="preserve">88, iš kurių visiškai sutinka 31 (2022 m.)
</t>
  </si>
  <si>
    <t>95 (2022 m.)</t>
  </si>
  <si>
    <t>šia spalva pažymėtos 2021 m. pradėtos įgyvendinti kampanijos</t>
  </si>
  <si>
    <t>15 (2023 m.)</t>
  </si>
  <si>
    <t>šia spalva pažymėtos kampanijos, kurių 2022 m. siūlome nebetęsti, nes pagrindinės veiklos įgyvendintos, rodikliai pasiekti</t>
  </si>
  <si>
    <t>šia spalva pažymėtos 2021 m. užbaigtos kampanijos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</si>
</sst>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3C]#,##0.00"/>
    <numFmt numFmtId="165" formatCode="#,##0\ _L_t"/>
    <numFmt numFmtId="166" formatCode="#,##0\ &quot;€&quot;"/>
  </numFmts>
  <fonts count="41" x14ac:knownFonts="1">
    <font>
      <sz val="11"/>
      <color theme="1"/>
      <name val="Calibri"/>
      <family val="2"/>
      <charset val="186"/>
      <scheme val="minor"/>
    </font>
    <font>
      <b/>
      <sz val="12"/>
      <name val="Times New Roman"/>
      <family val="1"/>
      <charset val="186"/>
    </font>
    <font>
      <sz val="11"/>
      <name val="Calibri"/>
      <family val="2"/>
      <charset val="186"/>
      <scheme val="minor"/>
    </font>
    <font>
      <sz val="12"/>
      <name val="Times New Roman"/>
      <family val="1"/>
      <charset val="186"/>
    </font>
    <font>
      <sz val="12"/>
      <color rgb="FFFF0000"/>
      <name val="Times New Roman"/>
      <family val="1"/>
      <charset val="186"/>
    </font>
    <font>
      <b/>
      <sz val="14"/>
      <name val="Calibri"/>
      <family val="2"/>
      <charset val="186"/>
      <scheme val="minor"/>
    </font>
    <font>
      <sz val="14"/>
      <name val="Calibri"/>
      <family val="2"/>
      <charset val="186"/>
      <scheme val="minor"/>
    </font>
    <font>
      <sz val="14"/>
      <name val="Times New Roman"/>
      <family val="1"/>
      <charset val="186"/>
    </font>
    <font>
      <b/>
      <sz val="13"/>
      <name val="Times New Roman"/>
      <family val="1"/>
      <charset val="186"/>
    </font>
    <font>
      <sz val="13"/>
      <name val="Times New Roman"/>
      <family val="1"/>
      <charset val="186"/>
    </font>
    <font>
      <i/>
      <sz val="13"/>
      <name val="Times New Roman"/>
      <family val="1"/>
      <charset val="186"/>
    </font>
    <font>
      <sz val="11"/>
      <name val="Times New Roman"/>
      <family val="1"/>
      <charset val="186"/>
    </font>
    <font>
      <sz val="13"/>
      <name val="Calibri"/>
      <family val="2"/>
      <charset val="186"/>
      <scheme val="minor"/>
    </font>
    <font>
      <sz val="12"/>
      <color theme="1"/>
      <name val="Times New Roman"/>
      <family val="1"/>
      <charset val="186"/>
    </font>
    <font>
      <u/>
      <sz val="12"/>
      <name val="Times New Roman"/>
      <family val="1"/>
      <charset val="186"/>
    </font>
    <font>
      <sz val="11"/>
      <color theme="1"/>
      <name val="Calibri"/>
      <family val="2"/>
      <charset val="186"/>
      <scheme val="minor"/>
    </font>
    <font>
      <sz val="13"/>
      <color theme="0"/>
      <name val="Times New Roman"/>
      <family val="1"/>
      <charset val="186"/>
    </font>
    <font>
      <b/>
      <sz val="13"/>
      <color theme="0"/>
      <name val="Times New Roman"/>
      <family val="1"/>
      <charset val="186"/>
    </font>
    <font>
      <b/>
      <sz val="10"/>
      <color rgb="FFFF0000"/>
      <name val="Cambria"/>
      <family val="1"/>
      <charset val="186"/>
      <scheme val="major"/>
    </font>
    <font>
      <b/>
      <sz val="11"/>
      <color rgb="FFFF0000"/>
      <name val="Calibri"/>
      <family val="2"/>
      <charset val="186"/>
      <scheme val="minor"/>
    </font>
    <font>
      <sz val="14"/>
      <name val="Cambria"/>
      <family val="1"/>
      <charset val="186"/>
      <scheme val="major"/>
    </font>
    <font>
      <sz val="13"/>
      <name val="Cambria"/>
      <family val="1"/>
      <charset val="186"/>
      <scheme val="major"/>
    </font>
    <font>
      <sz val="13"/>
      <color theme="1"/>
      <name val="Cambria"/>
      <family val="1"/>
      <charset val="186"/>
      <scheme val="major"/>
    </font>
    <font>
      <sz val="13"/>
      <color theme="1"/>
      <name val="Calibri"/>
      <family val="2"/>
      <charset val="186"/>
      <scheme val="minor"/>
    </font>
    <font>
      <b/>
      <sz val="13"/>
      <name val="Cambria"/>
      <family val="1"/>
      <charset val="186"/>
      <scheme val="major"/>
    </font>
    <font>
      <b/>
      <sz val="13"/>
      <color theme="1"/>
      <name val="Calibri"/>
      <family val="2"/>
      <charset val="186"/>
      <scheme val="minor"/>
    </font>
    <font>
      <b/>
      <sz val="13"/>
      <color theme="1"/>
      <name val="Cambria"/>
      <family val="1"/>
      <charset val="186"/>
      <scheme val="major"/>
    </font>
    <font>
      <sz val="13"/>
      <name val="Times New Roman"/>
      <family val="1"/>
    </font>
    <font>
      <sz val="13"/>
      <color rgb="FFFF0000"/>
      <name val="Times New Roman"/>
      <family val="1"/>
      <charset val="186"/>
    </font>
    <font>
      <sz val="12"/>
      <color theme="1"/>
      <name val="Times New Roman"/>
      <family val="1"/>
    </font>
    <font>
      <sz val="9"/>
      <color indexed="81"/>
      <name val="Tahoma"/>
      <family val="2"/>
    </font>
    <font>
      <b/>
      <sz val="9"/>
      <color indexed="81"/>
      <name val="Tahoma"/>
      <family val="2"/>
    </font>
    <font>
      <b/>
      <sz val="13"/>
      <name val="Times New Roman"/>
      <family val="1"/>
    </font>
    <font>
      <sz val="12"/>
      <name val="Times New Roman"/>
      <family val="1"/>
    </font>
    <font>
      <u/>
      <sz val="11"/>
      <color theme="10"/>
      <name val="Calibri"/>
      <family val="2"/>
      <charset val="186"/>
      <scheme val="minor"/>
    </font>
    <font>
      <sz val="9"/>
      <color indexed="81"/>
      <name val="Tahoma"/>
      <charset val="186"/>
    </font>
    <font>
      <b/>
      <sz val="9"/>
      <color indexed="81"/>
      <name val="Tahoma"/>
      <charset val="186"/>
    </font>
    <font>
      <sz val="13"/>
      <color theme="1"/>
      <name val="Times New Roman"/>
      <family val="1"/>
      <charset val="186"/>
    </font>
    <font>
      <sz val="9"/>
      <color indexed="81"/>
      <name val="Tahoma"/>
      <family val="2"/>
      <charset val="186"/>
    </font>
    <font>
      <sz val="13"/>
      <color rgb="FF0070C0"/>
      <name val="Times New Roman"/>
      <family val="1"/>
      <charset val="186"/>
    </font>
    <font>
      <b/>
      <sz val="9"/>
      <color indexed="81"/>
      <name val="Tahoma"/>
      <family val="2"/>
      <charset val="186"/>
    </font>
  </fonts>
  <fills count="1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9"/>
        <bgColor indexed="64"/>
      </patternFill>
    </fill>
    <fill>
      <patternFill patternType="solid">
        <fgColor rgb="FF92D050"/>
        <bgColor indexed="64"/>
      </patternFill>
    </fill>
  </fills>
  <borders count="5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4">
    <xf numFmtId="0" fontId="0" fillId="0" borderId="0"/>
    <xf numFmtId="9" fontId="15" fillId="0" borderId="0" applyFont="0" applyFill="0" applyBorder="0" applyAlignment="0" applyProtection="0"/>
    <xf numFmtId="0" fontId="15" fillId="0" borderId="0"/>
    <xf numFmtId="0" fontId="34" fillId="0" borderId="0" applyNumberFormat="0" applyFill="0" applyBorder="0" applyAlignment="0" applyProtection="0"/>
  </cellStyleXfs>
  <cellXfs count="441">
    <xf numFmtId="0" fontId="0" fillId="0" borderId="0" xfId="0"/>
    <xf numFmtId="0" fontId="5" fillId="2" borderId="0" xfId="0" applyFont="1" applyFill="1" applyBorder="1" applyAlignment="1">
      <alignment horizontal="left" vertical="top" wrapText="1"/>
    </xf>
    <xf numFmtId="0" fontId="6" fillId="2" borderId="0" xfId="0" applyFont="1" applyFill="1" applyBorder="1" applyAlignment="1">
      <alignment horizontal="left" vertical="top" wrapText="1"/>
    </xf>
    <xf numFmtId="3" fontId="7" fillId="2" borderId="0" xfId="0" applyNumberFormat="1"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xf numFmtId="0" fontId="2" fillId="2" borderId="0" xfId="0" applyFont="1" applyFill="1" applyAlignment="1">
      <alignment horizontal="left" vertical="top" wrapText="1"/>
    </xf>
    <xf numFmtId="0" fontId="11" fillId="2" borderId="0" xfId="0" applyFont="1" applyFill="1"/>
    <xf numFmtId="0" fontId="2" fillId="2" borderId="6" xfId="0" applyFont="1" applyFill="1" applyBorder="1"/>
    <xf numFmtId="0" fontId="9" fillId="2" borderId="0" xfId="0" applyFont="1" applyFill="1" applyBorder="1" applyAlignment="1">
      <alignment horizontal="left" vertical="top"/>
    </xf>
    <xf numFmtId="0" fontId="12" fillId="2" borderId="0" xfId="0" applyFont="1" applyFill="1" applyBorder="1" applyAlignment="1">
      <alignment horizontal="left" vertical="top"/>
    </xf>
    <xf numFmtId="0" fontId="2" fillId="2" borderId="0" xfId="0" applyFont="1" applyFill="1" applyBorder="1" applyAlignment="1">
      <alignment horizontal="left"/>
    </xf>
    <xf numFmtId="0" fontId="12" fillId="2" borderId="0" xfId="0" applyFont="1" applyFill="1" applyBorder="1" applyAlignment="1">
      <alignment horizontal="left"/>
    </xf>
    <xf numFmtId="0" fontId="2" fillId="2" borderId="0" xfId="0" applyFont="1" applyFill="1" applyAlignment="1">
      <alignment horizontal="left"/>
    </xf>
    <xf numFmtId="0" fontId="2" fillId="2" borderId="0" xfId="0" applyFont="1" applyFill="1" applyBorder="1" applyAlignment="1">
      <alignment horizontal="left" vertical="top"/>
    </xf>
    <xf numFmtId="3" fontId="0" fillId="0" borderId="0" xfId="0" applyNumberFormat="1"/>
    <xf numFmtId="0" fontId="18" fillId="3" borderId="0" xfId="0" applyFont="1" applyFill="1" applyBorder="1" applyAlignment="1">
      <alignment horizontal="right"/>
    </xf>
    <xf numFmtId="0" fontId="18" fillId="3" borderId="0" xfId="0" applyFont="1" applyFill="1" applyBorder="1" applyAlignment="1">
      <alignment horizontal="center" vertical="top"/>
    </xf>
    <xf numFmtId="9" fontId="18" fillId="3" borderId="0" xfId="1" applyFont="1" applyFill="1" applyBorder="1" applyAlignment="1">
      <alignment horizontal="center" vertical="top"/>
    </xf>
    <xf numFmtId="3" fontId="18" fillId="3" borderId="0" xfId="0" applyNumberFormat="1" applyFont="1" applyFill="1" applyBorder="1" applyAlignment="1">
      <alignment horizontal="center" vertical="top"/>
    </xf>
    <xf numFmtId="9" fontId="19" fillId="3" borderId="0" xfId="1" applyFont="1" applyFill="1" applyBorder="1" applyAlignment="1">
      <alignment horizontal="center"/>
    </xf>
    <xf numFmtId="0" fontId="20" fillId="4" borderId="2" xfId="0" applyFont="1" applyFill="1" applyBorder="1" applyAlignment="1">
      <alignment horizontal="center" vertical="top" wrapText="1"/>
    </xf>
    <xf numFmtId="0" fontId="21" fillId="2" borderId="2" xfId="0" applyFont="1" applyFill="1" applyBorder="1" applyAlignment="1">
      <alignment horizontal="center" vertical="top"/>
    </xf>
    <xf numFmtId="0" fontId="22" fillId="0" borderId="2" xfId="0" applyFont="1" applyBorder="1" applyAlignment="1">
      <alignment horizontal="center"/>
    </xf>
    <xf numFmtId="3" fontId="21" fillId="0" borderId="2" xfId="0" applyNumberFormat="1" applyFont="1" applyBorder="1" applyAlignment="1">
      <alignment horizontal="center"/>
    </xf>
    <xf numFmtId="3" fontId="22" fillId="0" borderId="2" xfId="0" applyNumberFormat="1" applyFont="1" applyBorder="1" applyAlignment="1">
      <alignment horizontal="center"/>
    </xf>
    <xf numFmtId="0" fontId="24" fillId="4" borderId="2" xfId="0" applyFont="1" applyFill="1" applyBorder="1" applyAlignment="1">
      <alignment horizontal="center" vertical="top"/>
    </xf>
    <xf numFmtId="9" fontId="24" fillId="4" borderId="2" xfId="1" applyFont="1" applyFill="1" applyBorder="1" applyAlignment="1">
      <alignment horizontal="center" vertical="top"/>
    </xf>
    <xf numFmtId="3" fontId="24" fillId="4" borderId="2" xfId="0" applyNumberFormat="1" applyFont="1" applyFill="1" applyBorder="1" applyAlignment="1">
      <alignment horizontal="center" vertical="top"/>
    </xf>
    <xf numFmtId="9" fontId="25" fillId="4" borderId="2" xfId="1" applyFont="1" applyFill="1" applyBorder="1" applyAlignment="1">
      <alignment horizontal="center"/>
    </xf>
    <xf numFmtId="0" fontId="26" fillId="4" borderId="2" xfId="0" applyFont="1" applyFill="1" applyBorder="1" applyAlignment="1">
      <alignment horizontal="right"/>
    </xf>
    <xf numFmtId="0" fontId="22" fillId="0" borderId="2" xfId="0" applyFont="1" applyBorder="1"/>
    <xf numFmtId="0" fontId="26" fillId="4" borderId="2" xfId="0" applyFont="1" applyFill="1" applyBorder="1"/>
    <xf numFmtId="0" fontId="26" fillId="4" borderId="2" xfId="0" applyFont="1" applyFill="1" applyBorder="1" applyAlignment="1">
      <alignment horizontal="center"/>
    </xf>
    <xf numFmtId="9" fontId="26" fillId="4" borderId="2" xfId="1" applyFont="1" applyFill="1" applyBorder="1" applyAlignment="1">
      <alignment horizontal="center"/>
    </xf>
    <xf numFmtId="3" fontId="26" fillId="4" borderId="2" xfId="0" applyNumberFormat="1" applyFont="1" applyFill="1" applyBorder="1" applyAlignment="1">
      <alignment horizontal="center"/>
    </xf>
    <xf numFmtId="3" fontId="9" fillId="5" borderId="2" xfId="0" applyNumberFormat="1" applyFont="1" applyFill="1" applyBorder="1" applyAlignment="1">
      <alignment horizontal="left" vertical="top" wrapText="1"/>
    </xf>
    <xf numFmtId="3" fontId="9" fillId="5" borderId="2" xfId="0" applyNumberFormat="1" applyFont="1" applyFill="1" applyBorder="1" applyAlignment="1">
      <alignment horizontal="center" vertical="top" wrapText="1"/>
    </xf>
    <xf numFmtId="3" fontId="3" fillId="5" borderId="23" xfId="0" applyNumberFormat="1" applyFont="1" applyFill="1" applyBorder="1" applyAlignment="1">
      <alignment horizontal="center" vertical="top"/>
    </xf>
    <xf numFmtId="0" fontId="9" fillId="5" borderId="2" xfId="0" applyFont="1" applyFill="1" applyBorder="1" applyAlignment="1">
      <alignment horizontal="center" vertical="top" wrapText="1"/>
    </xf>
    <xf numFmtId="3" fontId="3" fillId="5" borderId="14" xfId="0" applyNumberFormat="1" applyFont="1" applyFill="1" applyBorder="1" applyAlignment="1">
      <alignment horizontal="center" vertical="top"/>
    </xf>
    <xf numFmtId="3" fontId="3" fillId="5" borderId="20" xfId="0" applyNumberFormat="1" applyFont="1" applyFill="1" applyBorder="1" applyAlignment="1">
      <alignment horizontal="center" vertical="top"/>
    </xf>
    <xf numFmtId="2" fontId="9" fillId="5" borderId="2" xfId="0" applyNumberFormat="1" applyFont="1" applyFill="1" applyBorder="1" applyAlignment="1">
      <alignment horizontal="left" vertical="top" wrapText="1" shrinkToFit="1"/>
    </xf>
    <xf numFmtId="2" fontId="9" fillId="5" borderId="2" xfId="0" applyNumberFormat="1" applyFont="1" applyFill="1" applyBorder="1" applyAlignment="1">
      <alignment horizontal="left" vertical="top" wrapText="1"/>
    </xf>
    <xf numFmtId="0" fontId="9" fillId="5" borderId="2" xfId="0" applyNumberFormat="1" applyFont="1" applyFill="1" applyBorder="1" applyAlignment="1">
      <alignment horizontal="center" vertical="top" wrapText="1"/>
    </xf>
    <xf numFmtId="0" fontId="9" fillId="5" borderId="2" xfId="0" applyNumberFormat="1" applyFont="1" applyFill="1" applyBorder="1" applyAlignment="1">
      <alignment horizontal="left" vertical="top" wrapText="1"/>
    </xf>
    <xf numFmtId="1" fontId="9" fillId="5" borderId="2" xfId="0" applyNumberFormat="1" applyFont="1" applyFill="1" applyBorder="1" applyAlignment="1">
      <alignment horizontal="left" vertical="top" wrapText="1"/>
    </xf>
    <xf numFmtId="49" fontId="9" fillId="5" borderId="2" xfId="0" applyNumberFormat="1" applyFont="1" applyFill="1" applyBorder="1" applyAlignment="1">
      <alignment horizontal="left" vertical="top" wrapText="1"/>
    </xf>
    <xf numFmtId="165" fontId="3" fillId="5" borderId="2" xfId="0" applyNumberFormat="1" applyFont="1" applyFill="1" applyBorder="1" applyAlignment="1">
      <alignment horizontal="left" vertical="top" wrapText="1"/>
    </xf>
    <xf numFmtId="3" fontId="3" fillId="5" borderId="14" xfId="0" applyNumberFormat="1" applyFont="1" applyFill="1" applyBorder="1" applyAlignment="1">
      <alignment horizontal="center" vertical="top" wrapText="1"/>
    </xf>
    <xf numFmtId="3" fontId="14" fillId="5" borderId="17" xfId="0" applyNumberFormat="1" applyFont="1" applyFill="1" applyBorder="1" applyAlignment="1">
      <alignment horizontal="center" vertical="top"/>
    </xf>
    <xf numFmtId="3" fontId="14" fillId="5" borderId="20" xfId="0" applyNumberFormat="1" applyFont="1" applyFill="1" applyBorder="1" applyAlignment="1">
      <alignment horizontal="center" vertical="top"/>
    </xf>
    <xf numFmtId="2" fontId="9" fillId="5" borderId="2" xfId="0" applyNumberFormat="1" applyFont="1" applyFill="1" applyBorder="1" applyAlignment="1">
      <alignment horizontal="center" vertical="top" wrapText="1"/>
    </xf>
    <xf numFmtId="3" fontId="3" fillId="5" borderId="15" xfId="0" applyNumberFormat="1" applyFont="1" applyFill="1" applyBorder="1" applyAlignment="1">
      <alignment horizontal="center" vertical="top" wrapText="1"/>
    </xf>
    <xf numFmtId="2" fontId="17" fillId="5" borderId="9" xfId="0" applyNumberFormat="1" applyFont="1" applyFill="1" applyBorder="1" applyAlignment="1">
      <alignment horizontal="left" vertical="top" wrapText="1"/>
    </xf>
    <xf numFmtId="0" fontId="9" fillId="5" borderId="2" xfId="0" applyFont="1" applyFill="1" applyBorder="1" applyAlignment="1">
      <alignment vertical="top" wrapText="1"/>
    </xf>
    <xf numFmtId="165" fontId="9" fillId="5" borderId="2" xfId="0" applyNumberFormat="1" applyFont="1" applyFill="1" applyBorder="1" applyAlignment="1">
      <alignment horizontal="left" vertical="top" wrapText="1"/>
    </xf>
    <xf numFmtId="0" fontId="9" fillId="5" borderId="2" xfId="0" applyFont="1" applyFill="1" applyBorder="1" applyAlignment="1">
      <alignment horizontal="left" vertical="top"/>
    </xf>
    <xf numFmtId="0" fontId="9" fillId="5" borderId="35" xfId="0" applyFont="1" applyFill="1" applyBorder="1" applyAlignment="1">
      <alignment horizontal="left" vertical="top" wrapText="1"/>
    </xf>
    <xf numFmtId="0" fontId="9" fillId="5" borderId="40" xfId="0" applyFont="1" applyFill="1" applyBorder="1" applyAlignment="1">
      <alignment horizontal="left" vertical="top" wrapText="1"/>
    </xf>
    <xf numFmtId="0" fontId="8" fillId="5" borderId="3" xfId="0" applyFont="1" applyFill="1" applyBorder="1" applyAlignment="1">
      <alignment horizontal="center" vertical="center" wrapText="1"/>
    </xf>
    <xf numFmtId="1" fontId="8" fillId="5" borderId="3" xfId="0" applyNumberFormat="1" applyFont="1" applyFill="1" applyBorder="1" applyAlignment="1">
      <alignment horizontal="center" vertical="center" wrapText="1"/>
    </xf>
    <xf numFmtId="0" fontId="3" fillId="5" borderId="1" xfId="0" applyFont="1" applyFill="1" applyBorder="1" applyAlignment="1">
      <alignment horizontal="left" vertical="top" wrapText="1"/>
    </xf>
    <xf numFmtId="0" fontId="9" fillId="5" borderId="7"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top" wrapText="1"/>
    </xf>
    <xf numFmtId="0" fontId="22" fillId="0" borderId="2" xfId="0" applyFont="1" applyBorder="1" applyAlignment="1">
      <alignment wrapText="1"/>
    </xf>
    <xf numFmtId="2" fontId="22" fillId="0" borderId="2" xfId="0" applyNumberFormat="1" applyFont="1" applyBorder="1"/>
    <xf numFmtId="0" fontId="21" fillId="0" borderId="2" xfId="0" applyFont="1" applyBorder="1"/>
    <xf numFmtId="0" fontId="21" fillId="0" borderId="2" xfId="0" applyFont="1" applyFill="1" applyBorder="1"/>
    <xf numFmtId="0" fontId="22" fillId="0" borderId="2" xfId="0" applyFont="1" applyFill="1" applyBorder="1"/>
    <xf numFmtId="0" fontId="0" fillId="0" borderId="0" xfId="0" applyAlignment="1">
      <alignment wrapText="1"/>
    </xf>
    <xf numFmtId="0" fontId="22" fillId="0" borderId="0" xfId="0" applyFont="1" applyBorder="1"/>
    <xf numFmtId="0" fontId="22" fillId="0" borderId="0" xfId="0" applyFont="1" applyFill="1" applyBorder="1"/>
    <xf numFmtId="166" fontId="0" fillId="0" borderId="0" xfId="0" applyNumberFormat="1"/>
    <xf numFmtId="10" fontId="0" fillId="0" borderId="0" xfId="0" applyNumberFormat="1"/>
    <xf numFmtId="0" fontId="3" fillId="2" borderId="0" xfId="0" applyFont="1" applyFill="1" applyBorder="1" applyAlignment="1">
      <alignment horizontal="left" vertical="center" wrapText="1"/>
    </xf>
    <xf numFmtId="0" fontId="2" fillId="0" borderId="0" xfId="0" applyFont="1" applyFill="1"/>
    <xf numFmtId="0" fontId="9" fillId="0" borderId="0" xfId="0" applyFont="1" applyFill="1" applyBorder="1" applyAlignment="1">
      <alignment horizontal="left" vertical="top" wrapText="1"/>
    </xf>
    <xf numFmtId="2" fontId="9" fillId="5" borderId="2" xfId="2" applyNumberFormat="1" applyFont="1" applyFill="1" applyBorder="1" applyAlignment="1">
      <alignment horizontal="left" vertical="top" wrapText="1"/>
    </xf>
    <xf numFmtId="1" fontId="9" fillId="5" borderId="2" xfId="2" applyNumberFormat="1" applyFont="1" applyFill="1" applyBorder="1" applyAlignment="1">
      <alignment horizontal="left" vertical="top" wrapText="1"/>
    </xf>
    <xf numFmtId="0" fontId="9" fillId="5" borderId="2" xfId="2" applyNumberFormat="1" applyFont="1" applyFill="1" applyBorder="1" applyAlignment="1">
      <alignment horizontal="left" vertical="top" wrapText="1"/>
    </xf>
    <xf numFmtId="3" fontId="9" fillId="5" borderId="2" xfId="2" applyNumberFormat="1" applyFont="1" applyFill="1" applyBorder="1" applyAlignment="1">
      <alignment horizontal="left" vertical="top" wrapText="1"/>
    </xf>
    <xf numFmtId="0" fontId="9" fillId="5" borderId="2" xfId="2" applyFont="1" applyFill="1" applyBorder="1" applyAlignment="1">
      <alignment horizontal="left" vertical="top" wrapText="1"/>
    </xf>
    <xf numFmtId="0" fontId="9" fillId="5" borderId="8" xfId="2" applyFont="1" applyFill="1" applyBorder="1" applyAlignment="1">
      <alignment vertical="top" wrapText="1"/>
    </xf>
    <xf numFmtId="9" fontId="0" fillId="0" borderId="0" xfId="0" applyNumberFormat="1"/>
    <xf numFmtId="3" fontId="3" fillId="5" borderId="18" xfId="0" applyNumberFormat="1" applyFont="1" applyFill="1" applyBorder="1" applyAlignment="1">
      <alignment horizontal="center" vertical="top" wrapText="1"/>
    </xf>
    <xf numFmtId="3" fontId="21" fillId="0" borderId="2" xfId="0" applyNumberFormat="1" applyFont="1" applyFill="1" applyBorder="1" applyAlignment="1">
      <alignment horizontal="center"/>
    </xf>
    <xf numFmtId="9" fontId="23" fillId="0" borderId="2" xfId="1" applyFont="1" applyFill="1" applyBorder="1" applyAlignment="1">
      <alignment horizontal="center"/>
    </xf>
    <xf numFmtId="3" fontId="22" fillId="0" borderId="2" xfId="0" applyNumberFormat="1" applyFont="1" applyFill="1" applyBorder="1" applyAlignment="1">
      <alignment horizontal="center"/>
    </xf>
    <xf numFmtId="165" fontId="1" fillId="5" borderId="23" xfId="0" applyNumberFormat="1" applyFont="1" applyFill="1" applyBorder="1" applyAlignment="1">
      <alignment horizontal="center" vertical="top" wrapText="1"/>
    </xf>
    <xf numFmtId="3" fontId="3" fillId="2" borderId="6" xfId="0" applyNumberFormat="1" applyFont="1" applyFill="1" applyBorder="1" applyAlignment="1">
      <alignment horizontal="left" wrapText="1"/>
    </xf>
    <xf numFmtId="0" fontId="9" fillId="5" borderId="43" xfId="0" applyFont="1" applyFill="1" applyBorder="1" applyAlignment="1">
      <alignment horizontal="left" vertical="top" wrapText="1"/>
    </xf>
    <xf numFmtId="0" fontId="3" fillId="2" borderId="6" xfId="0" applyFont="1" applyFill="1" applyBorder="1" applyAlignment="1">
      <alignment horizontal="left" vertical="top" wrapText="1"/>
    </xf>
    <xf numFmtId="9" fontId="22" fillId="0" borderId="2" xfId="1" applyFont="1" applyFill="1" applyBorder="1" applyAlignment="1">
      <alignment horizontal="center"/>
    </xf>
    <xf numFmtId="3" fontId="3" fillId="5" borderId="20" xfId="0" applyNumberFormat="1" applyFont="1" applyFill="1" applyBorder="1" applyAlignment="1">
      <alignment horizontal="center" vertical="top" wrapText="1"/>
    </xf>
    <xf numFmtId="9" fontId="23" fillId="0" borderId="2" xfId="1" applyNumberFormat="1" applyFont="1" applyFill="1" applyBorder="1" applyAlignment="1">
      <alignment horizontal="center"/>
    </xf>
    <xf numFmtId="3" fontId="3" fillId="5" borderId="19" xfId="0" applyNumberFormat="1" applyFont="1" applyFill="1" applyBorder="1" applyAlignment="1">
      <alignment horizontal="center" vertical="top" wrapText="1"/>
    </xf>
    <xf numFmtId="3" fontId="21" fillId="2" borderId="2" xfId="0" applyNumberFormat="1" applyFont="1" applyFill="1" applyBorder="1" applyAlignment="1">
      <alignment horizontal="center"/>
    </xf>
    <xf numFmtId="9" fontId="21" fillId="2" borderId="2" xfId="1" applyFont="1" applyFill="1" applyBorder="1" applyAlignment="1">
      <alignment horizontal="center"/>
    </xf>
    <xf numFmtId="3" fontId="22" fillId="2" borderId="2" xfId="0" applyNumberFormat="1" applyFont="1" applyFill="1" applyBorder="1" applyAlignment="1">
      <alignment horizontal="center"/>
    </xf>
    <xf numFmtId="9" fontId="22" fillId="2" borderId="2" xfId="1" applyFont="1" applyFill="1" applyBorder="1" applyAlignment="1">
      <alignment horizontal="center"/>
    </xf>
    <xf numFmtId="0" fontId="0" fillId="2" borderId="0" xfId="0" applyFill="1"/>
    <xf numFmtId="0" fontId="28"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2" fontId="16" fillId="5" borderId="9" xfId="0" applyNumberFormat="1" applyFont="1" applyFill="1" applyBorder="1" applyAlignment="1">
      <alignment vertical="top" wrapText="1"/>
    </xf>
    <xf numFmtId="2" fontId="16" fillId="5" borderId="1" xfId="0" applyNumberFormat="1" applyFont="1" applyFill="1" applyBorder="1" applyAlignment="1">
      <alignment vertical="top" wrapText="1"/>
    </xf>
    <xf numFmtId="2" fontId="8" fillId="5" borderId="2" xfId="0" applyNumberFormat="1" applyFont="1" applyFill="1" applyBorder="1" applyAlignment="1">
      <alignment horizontal="center" vertical="center" wrapText="1"/>
    </xf>
    <xf numFmtId="1" fontId="8" fillId="5" borderId="2" xfId="0" applyNumberFormat="1" applyFont="1" applyFill="1" applyBorder="1" applyAlignment="1">
      <alignment horizontal="center" vertical="center" wrapText="1"/>
    </xf>
    <xf numFmtId="0" fontId="8" fillId="5" borderId="8"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165" fontId="9" fillId="5" borderId="8"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2" xfId="0" applyNumberFormat="1"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8" xfId="0" applyFont="1" applyFill="1" applyBorder="1" applyAlignment="1">
      <alignment vertical="top" wrapText="1"/>
    </xf>
    <xf numFmtId="0" fontId="9" fillId="5" borderId="8" xfId="0" applyNumberFormat="1" applyFont="1" applyFill="1" applyBorder="1" applyAlignment="1">
      <alignment horizontal="center" vertical="top" wrapText="1"/>
    </xf>
    <xf numFmtId="0" fontId="9" fillId="5" borderId="1" xfId="0" applyNumberFormat="1" applyFont="1" applyFill="1" applyBorder="1" applyAlignment="1">
      <alignment horizontal="center" vertical="top" wrapText="1"/>
    </xf>
    <xf numFmtId="3" fontId="9" fillId="5" borderId="8" xfId="0" applyNumberFormat="1" applyFont="1" applyFill="1" applyBorder="1" applyAlignment="1">
      <alignment horizontal="left" vertical="top" wrapText="1"/>
    </xf>
    <xf numFmtId="3" fontId="3" fillId="5" borderId="2" xfId="0" applyNumberFormat="1" applyFont="1" applyFill="1" applyBorder="1" applyAlignment="1">
      <alignment horizontal="center" vertical="top"/>
    </xf>
    <xf numFmtId="165" fontId="3" fillId="5" borderId="2" xfId="0" applyNumberFormat="1" applyFont="1" applyFill="1" applyBorder="1" applyAlignment="1">
      <alignment horizontal="center" vertical="top" wrapText="1"/>
    </xf>
    <xf numFmtId="165" fontId="13" fillId="5" borderId="2" xfId="0" applyNumberFormat="1" applyFont="1" applyFill="1" applyBorder="1" applyAlignment="1">
      <alignment horizontal="left" vertical="top" wrapText="1"/>
    </xf>
    <xf numFmtId="3" fontId="3" fillId="5" borderId="48" xfId="0" applyNumberFormat="1" applyFont="1" applyFill="1" applyBorder="1" applyAlignment="1">
      <alignment horizontal="center" vertical="top" wrapText="1"/>
    </xf>
    <xf numFmtId="2" fontId="9" fillId="5" borderId="9"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12"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wrapText="1"/>
    </xf>
    <xf numFmtId="3" fontId="3" fillId="5" borderId="17"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0" fontId="9" fillId="5" borderId="8" xfId="0" applyFont="1" applyFill="1" applyBorder="1" applyAlignment="1">
      <alignment horizontal="left" vertical="top" wrapText="1"/>
    </xf>
    <xf numFmtId="0" fontId="9" fillId="5" borderId="1" xfId="0" applyFont="1" applyFill="1" applyBorder="1" applyAlignment="1">
      <alignment horizontal="left" vertical="top" wrapText="1"/>
    </xf>
    <xf numFmtId="0" fontId="9" fillId="5" borderId="2" xfId="0" applyFont="1" applyFill="1" applyBorder="1" applyAlignment="1">
      <alignment horizontal="left" vertical="top" wrapText="1"/>
    </xf>
    <xf numFmtId="0" fontId="3" fillId="2" borderId="43" xfId="0" applyFont="1" applyFill="1" applyBorder="1" applyAlignment="1">
      <alignment horizontal="left" vertical="center" wrapText="1"/>
    </xf>
    <xf numFmtId="0" fontId="27" fillId="5" borderId="2" xfId="0" applyFont="1" applyFill="1" applyBorder="1" applyAlignment="1">
      <alignment horizontal="left" vertical="top" wrapText="1"/>
    </xf>
    <xf numFmtId="0" fontId="9" fillId="6" borderId="2" xfId="2" applyFont="1" applyFill="1" applyBorder="1" applyAlignment="1">
      <alignment horizontal="left" vertical="top" wrapText="1"/>
    </xf>
    <xf numFmtId="0" fontId="9" fillId="5" borderId="1" xfId="2" applyFont="1" applyFill="1" applyBorder="1" applyAlignment="1">
      <alignment horizontal="left" vertical="top" wrapText="1"/>
    </xf>
    <xf numFmtId="0" fontId="3" fillId="2" borderId="0" xfId="0" applyFont="1" applyFill="1"/>
    <xf numFmtId="0" fontId="3" fillId="5" borderId="29" xfId="0" applyFont="1" applyFill="1" applyBorder="1" applyAlignment="1">
      <alignment horizontal="center"/>
    </xf>
    <xf numFmtId="3" fontId="3" fillId="5" borderId="15" xfId="0" applyNumberFormat="1" applyFont="1" applyFill="1" applyBorder="1" applyAlignment="1">
      <alignment horizontal="center" vertical="top"/>
    </xf>
    <xf numFmtId="3" fontId="3" fillId="5" borderId="22" xfId="0" applyNumberFormat="1" applyFont="1" applyFill="1" applyBorder="1" applyAlignment="1">
      <alignment horizontal="center" vertical="top"/>
    </xf>
    <xf numFmtId="3" fontId="3" fillId="5" borderId="31" xfId="0" applyNumberFormat="1" applyFont="1" applyFill="1" applyBorder="1" applyAlignment="1">
      <alignment horizontal="center" vertical="top"/>
    </xf>
    <xf numFmtId="3" fontId="3" fillId="5" borderId="0" xfId="0" applyNumberFormat="1" applyFont="1" applyFill="1" applyBorder="1" applyAlignment="1">
      <alignment horizontal="center" vertical="top"/>
    </xf>
    <xf numFmtId="3" fontId="3" fillId="5" borderId="37" xfId="0" applyNumberFormat="1" applyFont="1" applyFill="1" applyBorder="1" applyAlignment="1">
      <alignment horizontal="center" vertical="top"/>
    </xf>
    <xf numFmtId="3" fontId="3" fillId="5" borderId="37" xfId="0" applyNumberFormat="1" applyFont="1" applyFill="1" applyBorder="1" applyAlignment="1">
      <alignment horizontal="left" vertical="top" wrapText="1"/>
    </xf>
    <xf numFmtId="9" fontId="3" fillId="5" borderId="11" xfId="1" applyFont="1" applyFill="1" applyBorder="1" applyAlignment="1">
      <alignment horizontal="center" vertical="top"/>
    </xf>
    <xf numFmtId="3" fontId="3" fillId="5" borderId="36"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3" fontId="3" fillId="5" borderId="21" xfId="0" applyNumberFormat="1" applyFont="1" applyFill="1" applyBorder="1" applyAlignment="1">
      <alignment horizontal="center" vertical="top"/>
    </xf>
    <xf numFmtId="3" fontId="3" fillId="5" borderId="27" xfId="0" applyNumberFormat="1" applyFont="1" applyFill="1" applyBorder="1" applyAlignment="1">
      <alignment horizontal="left" vertical="top" wrapText="1"/>
    </xf>
    <xf numFmtId="9" fontId="3" fillId="5" borderId="18" xfId="1" applyFont="1" applyFill="1" applyBorder="1" applyAlignment="1">
      <alignment horizontal="center" vertical="top"/>
    </xf>
    <xf numFmtId="3" fontId="14" fillId="5" borderId="31" xfId="0" applyNumberFormat="1" applyFont="1" applyFill="1" applyBorder="1" applyAlignment="1">
      <alignment horizontal="center" vertical="top"/>
    </xf>
    <xf numFmtId="3" fontId="3" fillId="5" borderId="18" xfId="0" applyNumberFormat="1" applyFont="1" applyFill="1" applyBorder="1" applyAlignment="1">
      <alignment horizontal="center" vertical="top"/>
    </xf>
    <xf numFmtId="3" fontId="3" fillId="5" borderId="12" xfId="0" applyNumberFormat="1" applyFont="1" applyFill="1" applyBorder="1" applyAlignment="1">
      <alignment horizontal="center" vertical="top" readingOrder="1"/>
    </xf>
    <xf numFmtId="0" fontId="2" fillId="5" borderId="31" xfId="0" applyFont="1" applyFill="1" applyBorder="1" applyAlignment="1">
      <alignment horizontal="center" vertical="top"/>
    </xf>
    <xf numFmtId="0" fontId="2" fillId="5" borderId="22" xfId="0" applyFont="1" applyFill="1" applyBorder="1" applyAlignment="1">
      <alignment horizontal="center" vertical="top"/>
    </xf>
    <xf numFmtId="3" fontId="3" fillId="5" borderId="19" xfId="0" applyNumberFormat="1" applyFont="1" applyFill="1" applyBorder="1" applyAlignment="1">
      <alignment horizontal="center" vertical="top"/>
    </xf>
    <xf numFmtId="3" fontId="3" fillId="5" borderId="32" xfId="0" applyNumberFormat="1" applyFont="1" applyFill="1" applyBorder="1" applyAlignment="1">
      <alignment horizontal="center" vertical="top"/>
    </xf>
    <xf numFmtId="1" fontId="3" fillId="5" borderId="21" xfId="0" applyNumberFormat="1" applyFont="1" applyFill="1" applyBorder="1" applyAlignment="1">
      <alignment horizontal="center" vertical="top"/>
    </xf>
    <xf numFmtId="1" fontId="2" fillId="5" borderId="22" xfId="0" applyNumberFormat="1" applyFont="1" applyFill="1" applyBorder="1" applyAlignment="1">
      <alignment horizontal="center" vertical="top"/>
    </xf>
    <xf numFmtId="9" fontId="3" fillId="5" borderId="22" xfId="1" applyFont="1" applyFill="1" applyBorder="1" applyAlignment="1">
      <alignment horizontal="center" vertical="top"/>
    </xf>
    <xf numFmtId="0" fontId="3" fillId="5" borderId="22" xfId="0" applyNumberFormat="1" applyFont="1" applyFill="1" applyBorder="1" applyAlignment="1">
      <alignment horizontal="center" vertical="top"/>
    </xf>
    <xf numFmtId="3" fontId="3" fillId="5" borderId="30" xfId="0" applyNumberFormat="1" applyFont="1" applyFill="1" applyBorder="1" applyAlignment="1">
      <alignment horizontal="left" vertical="top" wrapText="1"/>
    </xf>
    <xf numFmtId="9" fontId="3" fillId="5" borderId="12" xfId="1" applyFont="1" applyFill="1" applyBorder="1" applyAlignment="1">
      <alignment horizontal="center" vertical="top"/>
    </xf>
    <xf numFmtId="3" fontId="3" fillId="5" borderId="21" xfId="0" applyNumberFormat="1" applyFont="1" applyFill="1" applyBorder="1" applyAlignment="1">
      <alignment horizontal="center" vertical="top" readingOrder="1"/>
    </xf>
    <xf numFmtId="0" fontId="2" fillId="5" borderId="17" xfId="0" applyFont="1" applyFill="1" applyBorder="1" applyAlignment="1">
      <alignment horizontal="center" vertical="top"/>
    </xf>
    <xf numFmtId="0" fontId="2" fillId="5" borderId="11" xfId="0" applyFont="1" applyFill="1" applyBorder="1" applyAlignment="1">
      <alignment horizontal="center" vertical="top"/>
    </xf>
    <xf numFmtId="3" fontId="3" fillId="5" borderId="42" xfId="0" applyNumberFormat="1" applyFont="1" applyFill="1" applyBorder="1" applyAlignment="1">
      <alignment horizontal="left" vertical="top" wrapText="1"/>
    </xf>
    <xf numFmtId="3" fontId="2" fillId="5" borderId="22" xfId="0" applyNumberFormat="1" applyFont="1" applyFill="1" applyBorder="1" applyAlignment="1">
      <alignment horizontal="center" vertical="top"/>
    </xf>
    <xf numFmtId="0" fontId="2" fillId="5" borderId="0" xfId="0" applyFont="1" applyFill="1"/>
    <xf numFmtId="3" fontId="3" fillId="5" borderId="6" xfId="0" applyNumberFormat="1" applyFont="1" applyFill="1" applyBorder="1" applyAlignment="1">
      <alignment horizontal="center" vertical="top" wrapText="1"/>
    </xf>
    <xf numFmtId="3" fontId="3" fillId="5" borderId="21" xfId="0" applyNumberFormat="1" applyFont="1" applyFill="1" applyBorder="1" applyAlignment="1">
      <alignment horizontal="center" vertical="top" wrapText="1"/>
    </xf>
    <xf numFmtId="3" fontId="9" fillId="5" borderId="36" xfId="0" applyNumberFormat="1" applyFont="1" applyFill="1" applyBorder="1" applyAlignment="1">
      <alignment horizontal="left" vertical="top" wrapText="1"/>
    </xf>
    <xf numFmtId="9" fontId="1" fillId="5" borderId="23" xfId="1" applyFont="1" applyFill="1" applyBorder="1" applyAlignment="1">
      <alignment horizontal="center" vertical="top"/>
    </xf>
    <xf numFmtId="0" fontId="3" fillId="2" borderId="6" xfId="0" applyFont="1" applyFill="1" applyBorder="1"/>
    <xf numFmtId="0" fontId="3" fillId="0" borderId="0" xfId="0" applyFont="1" applyFill="1"/>
    <xf numFmtId="3" fontId="3" fillId="5" borderId="11"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9" fontId="3" fillId="5" borderId="11" xfId="1" applyFont="1" applyFill="1" applyBorder="1" applyAlignment="1">
      <alignment horizontal="center" vertical="top"/>
    </xf>
    <xf numFmtId="3" fontId="3" fillId="5" borderId="37"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9" xfId="0" applyFont="1" applyFill="1" applyBorder="1" applyAlignment="1">
      <alignment horizontal="left" vertical="top" wrapText="1"/>
    </xf>
    <xf numFmtId="3" fontId="3" fillId="5" borderId="22" xfId="0" applyNumberFormat="1" applyFont="1" applyFill="1" applyBorder="1" applyAlignment="1">
      <alignment horizontal="center" vertical="top"/>
    </xf>
    <xf numFmtId="0" fontId="9" fillId="5" borderId="2" xfId="0" applyFont="1" applyFill="1" applyBorder="1" applyAlignment="1">
      <alignment horizontal="left" vertical="top" wrapText="1"/>
    </xf>
    <xf numFmtId="9" fontId="0" fillId="0" borderId="0" xfId="1" applyFont="1"/>
    <xf numFmtId="3" fontId="3" fillId="5" borderId="11" xfId="0" applyNumberFormat="1" applyFont="1" applyFill="1" applyBorder="1" applyAlignment="1">
      <alignment horizontal="center" vertical="top"/>
    </xf>
    <xf numFmtId="3" fontId="3" fillId="5" borderId="12" xfId="0" applyNumberFormat="1" applyFont="1" applyFill="1" applyBorder="1" applyAlignment="1">
      <alignment horizontal="center" vertical="top"/>
    </xf>
    <xf numFmtId="0" fontId="2" fillId="5" borderId="11" xfId="0" applyFont="1" applyFill="1" applyBorder="1" applyAlignment="1">
      <alignment horizontal="center" vertical="top"/>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3" fontId="3" fillId="5" borderId="11"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2" fontId="9" fillId="5" borderId="9"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22" xfId="0" applyNumberFormat="1" applyFont="1" applyFill="1" applyBorder="1" applyAlignment="1">
      <alignment horizontal="center" vertical="top"/>
    </xf>
    <xf numFmtId="0" fontId="9" fillId="5" borderId="1" xfId="0" applyNumberFormat="1" applyFont="1" applyFill="1" applyBorder="1" applyAlignment="1">
      <alignment horizontal="center" vertical="top" wrapText="1"/>
    </xf>
    <xf numFmtId="0" fontId="3" fillId="0" borderId="43" xfId="0" applyFont="1" applyFill="1" applyBorder="1" applyAlignment="1">
      <alignment horizontal="left" vertical="center" wrapText="1"/>
    </xf>
    <xf numFmtId="2" fontId="9" fillId="7" borderId="9" xfId="0" applyNumberFormat="1" applyFont="1" applyFill="1" applyBorder="1" applyAlignment="1">
      <alignment horizontal="left" vertical="top" wrapText="1"/>
    </xf>
    <xf numFmtId="2" fontId="9" fillId="7" borderId="2" xfId="0" applyNumberFormat="1" applyFont="1" applyFill="1" applyBorder="1" applyAlignment="1">
      <alignment horizontal="left" vertical="top" wrapText="1"/>
    </xf>
    <xf numFmtId="0" fontId="9" fillId="7" borderId="2" xfId="0" applyNumberFormat="1" applyFont="1" applyFill="1" applyBorder="1" applyAlignment="1">
      <alignment horizontal="left" vertical="top" wrapText="1"/>
    </xf>
    <xf numFmtId="0" fontId="9" fillId="7" borderId="2" xfId="0" applyNumberFormat="1" applyFont="1" applyFill="1" applyBorder="1" applyAlignment="1">
      <alignment horizontal="center" vertical="top" wrapText="1"/>
    </xf>
    <xf numFmtId="165" fontId="3" fillId="7" borderId="9" xfId="0" applyNumberFormat="1" applyFont="1" applyFill="1" applyBorder="1" applyAlignment="1">
      <alignment horizontal="left" vertical="top" wrapText="1"/>
    </xf>
    <xf numFmtId="3" fontId="3" fillId="7" borderId="37" xfId="0" applyNumberFormat="1" applyFont="1" applyFill="1" applyBorder="1" applyAlignment="1">
      <alignment horizontal="left" vertical="top" wrapText="1"/>
    </xf>
    <xf numFmtId="3" fontId="3" fillId="7" borderId="11" xfId="0" applyNumberFormat="1" applyFont="1" applyFill="1" applyBorder="1" applyAlignment="1">
      <alignment horizontal="center" vertical="top" wrapText="1"/>
    </xf>
    <xf numFmtId="3" fontId="3" fillId="7" borderId="22" xfId="0" applyNumberFormat="1" applyFont="1" applyFill="1" applyBorder="1" applyAlignment="1">
      <alignment horizontal="center" vertical="top"/>
    </xf>
    <xf numFmtId="9" fontId="3" fillId="7" borderId="11" xfId="1" applyFont="1" applyFill="1" applyBorder="1" applyAlignment="1">
      <alignment horizontal="center" vertical="top"/>
    </xf>
    <xf numFmtId="0" fontId="9" fillId="7" borderId="2" xfId="0" applyFont="1" applyFill="1" applyBorder="1" applyAlignment="1">
      <alignment horizontal="left" vertical="top" wrapText="1"/>
    </xf>
    <xf numFmtId="3" fontId="3" fillId="7" borderId="0" xfId="0" applyNumberFormat="1" applyFont="1" applyFill="1" applyBorder="1" applyAlignment="1">
      <alignment horizontal="center" vertical="top"/>
    </xf>
    <xf numFmtId="0" fontId="9" fillId="7" borderId="8" xfId="0" applyFont="1" applyFill="1" applyBorder="1" applyAlignment="1">
      <alignment horizontal="left" vertical="top" wrapText="1"/>
    </xf>
    <xf numFmtId="0" fontId="9" fillId="7" borderId="2" xfId="2" applyFont="1" applyFill="1" applyBorder="1" applyAlignment="1">
      <alignment horizontal="left" vertical="top" wrapText="1"/>
    </xf>
    <xf numFmtId="3" fontId="3" fillId="5" borderId="11"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0" fontId="9" fillId="5" borderId="1" xfId="0" applyFont="1" applyFill="1" applyBorder="1" applyAlignment="1">
      <alignment horizontal="left" vertical="top" wrapText="1"/>
    </xf>
    <xf numFmtId="3" fontId="3" fillId="5" borderId="5"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0" fontId="8" fillId="5" borderId="33" xfId="0" applyFont="1" applyFill="1" applyBorder="1" applyAlignment="1">
      <alignment horizontal="center" vertical="center" wrapText="1"/>
    </xf>
    <xf numFmtId="0" fontId="8" fillId="5" borderId="9" xfId="0" applyFont="1" applyFill="1" applyBorder="1" applyAlignment="1">
      <alignment horizontal="center" vertical="top" wrapText="1"/>
    </xf>
    <xf numFmtId="0" fontId="9" fillId="5" borderId="2" xfId="0" applyFont="1" applyFill="1" applyBorder="1" applyAlignment="1">
      <alignment horizontal="left" vertical="top" wrapText="1"/>
    </xf>
    <xf numFmtId="3" fontId="3" fillId="5" borderId="22" xfId="0" applyNumberFormat="1" applyFont="1" applyFill="1" applyBorder="1" applyAlignment="1">
      <alignment horizontal="center" vertical="top"/>
    </xf>
    <xf numFmtId="0" fontId="9" fillId="5" borderId="2" xfId="0" applyFont="1" applyFill="1" applyBorder="1" applyAlignment="1">
      <alignment horizontal="left" vertical="top" wrapText="1"/>
    </xf>
    <xf numFmtId="3" fontId="3" fillId="5" borderId="12" xfId="0" applyNumberFormat="1" applyFont="1" applyFill="1" applyBorder="1" applyAlignment="1">
      <alignment horizontal="center" vertical="top"/>
    </xf>
    <xf numFmtId="0" fontId="9" fillId="5" borderId="2" xfId="0" applyFont="1" applyFill="1" applyBorder="1" applyAlignment="1">
      <alignment horizontal="left" vertical="top" wrapText="1"/>
    </xf>
    <xf numFmtId="9" fontId="33" fillId="7" borderId="5" xfId="1" applyFont="1" applyFill="1" applyBorder="1" applyAlignment="1">
      <alignment horizontal="center" vertical="top"/>
    </xf>
    <xf numFmtId="3" fontId="3" fillId="7" borderId="14" xfId="0" applyNumberFormat="1" applyFont="1" applyFill="1" applyBorder="1" applyAlignment="1">
      <alignment horizontal="center" vertical="top" wrapText="1"/>
    </xf>
    <xf numFmtId="3" fontId="3" fillId="5" borderId="31" xfId="0" applyNumberFormat="1" applyFont="1" applyFill="1" applyBorder="1" applyAlignment="1">
      <alignment horizontal="center" vertical="top"/>
    </xf>
    <xf numFmtId="0" fontId="8" fillId="7" borderId="9" xfId="0" applyFont="1" applyFill="1" applyBorder="1" applyAlignment="1">
      <alignment horizontal="left" vertical="top" wrapText="1"/>
    </xf>
    <xf numFmtId="0" fontId="9" fillId="7" borderId="9" xfId="0" applyFont="1" applyFill="1" applyBorder="1" applyAlignment="1">
      <alignment horizontal="left" vertical="top" wrapText="1"/>
    </xf>
    <xf numFmtId="0" fontId="9" fillId="7" borderId="8" xfId="0" applyFont="1" applyFill="1" applyBorder="1" applyAlignment="1">
      <alignment horizontal="left" vertical="top" wrapText="1"/>
    </xf>
    <xf numFmtId="3" fontId="3" fillId="7" borderId="11" xfId="0" applyNumberFormat="1" applyFont="1" applyFill="1" applyBorder="1" applyAlignment="1">
      <alignment horizontal="center" vertical="top"/>
    </xf>
    <xf numFmtId="3" fontId="3" fillId="5" borderId="12" xfId="0" applyNumberFormat="1" applyFont="1" applyFill="1" applyBorder="1" applyAlignment="1">
      <alignment horizontal="center" vertical="top"/>
    </xf>
    <xf numFmtId="9" fontId="3" fillId="5" borderId="18" xfId="1" applyFont="1" applyFill="1" applyBorder="1" applyAlignment="1">
      <alignment horizontal="center" vertical="top"/>
    </xf>
    <xf numFmtId="0" fontId="9" fillId="5" borderId="2" xfId="0" applyFont="1" applyFill="1" applyBorder="1" applyAlignment="1">
      <alignment horizontal="left" vertical="top" wrapText="1"/>
    </xf>
    <xf numFmtId="3" fontId="3" fillId="7" borderId="44" xfId="0" applyNumberFormat="1" applyFont="1" applyFill="1" applyBorder="1" applyAlignment="1">
      <alignment horizontal="center" vertical="top"/>
    </xf>
    <xf numFmtId="3" fontId="3" fillId="7" borderId="33" xfId="0" applyNumberFormat="1" applyFont="1" applyFill="1" applyBorder="1" applyAlignment="1">
      <alignment horizontal="center" vertical="top"/>
    </xf>
    <xf numFmtId="3" fontId="3" fillId="0" borderId="0" xfId="0" applyNumberFormat="1" applyFont="1" applyFill="1" applyBorder="1" applyAlignment="1">
      <alignment horizontal="center" vertical="top"/>
    </xf>
    <xf numFmtId="3" fontId="3" fillId="7" borderId="32" xfId="0" applyNumberFormat="1" applyFont="1" applyFill="1" applyBorder="1" applyAlignment="1">
      <alignment horizontal="center" vertical="top"/>
    </xf>
    <xf numFmtId="3" fontId="3" fillId="7" borderId="50" xfId="0" applyNumberFormat="1" applyFont="1" applyFill="1" applyBorder="1" applyAlignment="1">
      <alignment horizontal="center" vertical="top"/>
    </xf>
    <xf numFmtId="0" fontId="9" fillId="5" borderId="48" xfId="0" applyFont="1" applyFill="1" applyBorder="1" applyAlignment="1">
      <alignment horizontal="center" vertical="top" wrapText="1"/>
    </xf>
    <xf numFmtId="9" fontId="3" fillId="5" borderId="18" xfId="0" applyNumberFormat="1" applyFont="1" applyFill="1" applyBorder="1" applyAlignment="1">
      <alignment horizontal="center" vertical="top" wrapText="1"/>
    </xf>
    <xf numFmtId="0" fontId="3" fillId="5" borderId="48" xfId="0" applyFont="1" applyFill="1" applyBorder="1" applyAlignment="1">
      <alignment horizontal="center" vertical="top" wrapText="1"/>
    </xf>
    <xf numFmtId="3" fontId="3" fillId="0" borderId="21" xfId="0" applyNumberFormat="1" applyFont="1" applyFill="1" applyBorder="1" applyAlignment="1">
      <alignment horizontal="center" vertical="top"/>
    </xf>
    <xf numFmtId="0" fontId="9" fillId="7" borderId="8" xfId="0" applyFont="1" applyFill="1" applyBorder="1" applyAlignment="1">
      <alignment horizontal="left" vertical="top" wrapText="1"/>
    </xf>
    <xf numFmtId="3" fontId="3" fillId="5" borderId="12" xfId="0" applyNumberFormat="1" applyFont="1" applyFill="1" applyBorder="1" applyAlignment="1">
      <alignment horizontal="center" vertical="top" wrapText="1"/>
    </xf>
    <xf numFmtId="9" fontId="3" fillId="5" borderId="12" xfId="1" applyFont="1" applyFill="1" applyBorder="1" applyAlignment="1">
      <alignment horizontal="center" vertical="top"/>
    </xf>
    <xf numFmtId="3" fontId="3" fillId="5" borderId="36"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2" fontId="9" fillId="5" borderId="8"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0" fontId="9" fillId="9" borderId="2"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xf>
    <xf numFmtId="2" fontId="9" fillId="5" borderId="8" xfId="0" applyNumberFormat="1" applyFont="1" applyFill="1" applyBorder="1" applyAlignment="1">
      <alignment vertical="top" wrapText="1"/>
    </xf>
    <xf numFmtId="0" fontId="9" fillId="5" borderId="2" xfId="0"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2" xfId="0" applyFont="1" applyFill="1" applyBorder="1" applyAlignment="1">
      <alignment horizontal="left" vertical="top" wrapText="1"/>
    </xf>
    <xf numFmtId="0" fontId="27" fillId="5" borderId="0" xfId="0" applyFont="1" applyFill="1" applyAlignment="1">
      <alignment horizontal="left" vertical="top" wrapText="1"/>
    </xf>
    <xf numFmtId="0" fontId="3" fillId="9" borderId="0" xfId="0" applyFont="1" applyFill="1" applyBorder="1" applyAlignment="1">
      <alignment horizontal="left" vertical="center" wrapText="1"/>
    </xf>
    <xf numFmtId="0" fontId="9" fillId="8" borderId="2" xfId="0" applyFont="1" applyFill="1" applyBorder="1" applyAlignment="1">
      <alignment horizontal="left" vertical="top" wrapText="1"/>
    </xf>
    <xf numFmtId="2" fontId="9" fillId="8" borderId="2" xfId="0" applyNumberFormat="1" applyFont="1" applyFill="1" applyBorder="1" applyAlignment="1">
      <alignment horizontal="left" vertical="top" wrapText="1"/>
    </xf>
    <xf numFmtId="0" fontId="9" fillId="8" borderId="2" xfId="0" applyNumberFormat="1" applyFont="1" applyFill="1" applyBorder="1" applyAlignment="1">
      <alignment horizontal="left" vertical="top" wrapText="1"/>
    </xf>
    <xf numFmtId="165" fontId="37" fillId="5" borderId="2" xfId="0" applyNumberFormat="1" applyFont="1" applyFill="1" applyBorder="1" applyAlignment="1">
      <alignment horizontal="left" vertical="top" wrapText="1"/>
    </xf>
    <xf numFmtId="0" fontId="3" fillId="8" borderId="43" xfId="0" applyFont="1" applyFill="1" applyBorder="1" applyAlignment="1">
      <alignment horizontal="left" vertical="center" wrapText="1"/>
    </xf>
    <xf numFmtId="0" fontId="9" fillId="5" borderId="8" xfId="0" applyFont="1" applyFill="1" applyBorder="1" applyAlignment="1">
      <alignment horizontal="left" vertical="top" wrapText="1"/>
    </xf>
    <xf numFmtId="0" fontId="29" fillId="5" borderId="2" xfId="0" applyFont="1" applyFill="1" applyBorder="1" applyAlignment="1">
      <alignment horizontal="left" vertical="top" wrapText="1"/>
    </xf>
    <xf numFmtId="164" fontId="29" fillId="5" borderId="2" xfId="0" applyNumberFormat="1" applyFont="1" applyFill="1" applyBorder="1" applyAlignment="1">
      <alignment horizontal="left" vertical="top" wrapText="1"/>
    </xf>
    <xf numFmtId="0" fontId="3" fillId="7" borderId="43" xfId="0" applyFont="1" applyFill="1" applyBorder="1" applyAlignment="1">
      <alignment horizontal="left" vertical="center" wrapText="1"/>
    </xf>
    <xf numFmtId="0" fontId="9" fillId="5" borderId="2" xfId="0" applyFont="1" applyFill="1" applyBorder="1" applyAlignment="1">
      <alignment horizontal="left" vertical="top" wrapText="1"/>
    </xf>
    <xf numFmtId="2" fontId="9" fillId="10" borderId="2" xfId="0" applyNumberFormat="1" applyFont="1" applyFill="1" applyBorder="1" applyAlignment="1">
      <alignment horizontal="left" vertical="top" wrapText="1"/>
    </xf>
    <xf numFmtId="0" fontId="9" fillId="10" borderId="2" xfId="0" applyFont="1" applyFill="1" applyBorder="1" applyAlignment="1">
      <alignment horizontal="left" vertical="top" wrapText="1"/>
    </xf>
    <xf numFmtId="0" fontId="9" fillId="5" borderId="8" xfId="0" applyFont="1" applyFill="1" applyBorder="1" applyAlignment="1">
      <alignment horizontal="left" vertical="top" wrapText="1"/>
    </xf>
    <xf numFmtId="3" fontId="3" fillId="5" borderId="12" xfId="0" applyNumberFormat="1" applyFont="1" applyFill="1" applyBorder="1" applyAlignment="1">
      <alignment horizontal="center" vertical="top" wrapText="1"/>
    </xf>
    <xf numFmtId="3" fontId="3" fillId="5" borderId="11" xfId="0" applyNumberFormat="1" applyFont="1" applyFill="1" applyBorder="1" applyAlignment="1">
      <alignment horizontal="center" vertical="top" wrapText="1"/>
    </xf>
    <xf numFmtId="3" fontId="3" fillId="5" borderId="17" xfId="0" applyNumberFormat="1" applyFont="1" applyFill="1" applyBorder="1" applyAlignment="1">
      <alignment horizontal="center" vertical="top" wrapText="1"/>
    </xf>
    <xf numFmtId="3" fontId="3" fillId="5" borderId="36" xfId="0" applyNumberFormat="1" applyFont="1" applyFill="1" applyBorder="1" applyAlignment="1">
      <alignment horizontal="left" vertical="top" wrapText="1"/>
    </xf>
    <xf numFmtId="3" fontId="3" fillId="5" borderId="37" xfId="0" applyNumberFormat="1" applyFont="1" applyFill="1" applyBorder="1" applyAlignment="1">
      <alignment horizontal="left" vertical="top" wrapText="1"/>
    </xf>
    <xf numFmtId="165" fontId="3" fillId="5" borderId="8" xfId="0" applyNumberFormat="1" applyFont="1" applyFill="1" applyBorder="1" applyAlignment="1">
      <alignment horizontal="left" vertical="top" wrapText="1"/>
    </xf>
    <xf numFmtId="165" fontId="3" fillId="5" borderId="9" xfId="0" applyNumberFormat="1" applyFont="1" applyFill="1" applyBorder="1" applyAlignment="1">
      <alignment horizontal="left" vertical="top" wrapText="1"/>
    </xf>
    <xf numFmtId="0" fontId="9" fillId="5" borderId="8" xfId="0" applyFont="1" applyFill="1" applyBorder="1" applyAlignment="1">
      <alignment horizontal="left" vertical="top" wrapText="1"/>
    </xf>
    <xf numFmtId="0" fontId="9" fillId="5" borderId="9" xfId="0" applyFont="1" applyFill="1" applyBorder="1" applyAlignment="1">
      <alignment horizontal="left" vertical="top" wrapText="1"/>
    </xf>
    <xf numFmtId="2" fontId="9" fillId="5" borderId="8" xfId="0" applyNumberFormat="1" applyFont="1" applyFill="1" applyBorder="1" applyAlignment="1">
      <alignment horizontal="left" vertical="top" wrapText="1"/>
    </xf>
    <xf numFmtId="2" fontId="9" fillId="5" borderId="9" xfId="0" applyNumberFormat="1" applyFont="1" applyFill="1" applyBorder="1" applyAlignment="1">
      <alignment horizontal="left" vertical="top" wrapText="1"/>
    </xf>
    <xf numFmtId="2" fontId="9" fillId="5" borderId="1" xfId="0" applyNumberFormat="1" applyFont="1" applyFill="1" applyBorder="1" applyAlignment="1">
      <alignment horizontal="left" vertical="top" wrapText="1"/>
    </xf>
    <xf numFmtId="3" fontId="3" fillId="5" borderId="12" xfId="0" applyNumberFormat="1" applyFont="1" applyFill="1" applyBorder="1" applyAlignment="1">
      <alignment horizontal="center" vertical="top"/>
    </xf>
    <xf numFmtId="3" fontId="3" fillId="5" borderId="11" xfId="0" applyNumberFormat="1" applyFont="1" applyFill="1" applyBorder="1" applyAlignment="1">
      <alignment horizontal="center" vertical="top"/>
    </xf>
    <xf numFmtId="3" fontId="3" fillId="5" borderId="17" xfId="0" applyNumberFormat="1" applyFont="1" applyFill="1" applyBorder="1" applyAlignment="1">
      <alignment horizontal="center" vertical="top"/>
    </xf>
    <xf numFmtId="165" fontId="3" fillId="5" borderId="1" xfId="0" applyNumberFormat="1" applyFont="1" applyFill="1" applyBorder="1" applyAlignment="1">
      <alignment horizontal="left" vertical="top" wrapText="1"/>
    </xf>
    <xf numFmtId="3" fontId="3" fillId="5" borderId="5" xfId="0" applyNumberFormat="1" applyFont="1" applyFill="1" applyBorder="1" applyAlignment="1">
      <alignment horizontal="left" vertical="top" wrapText="1"/>
    </xf>
    <xf numFmtId="0" fontId="9" fillId="5" borderId="1" xfId="0" applyFont="1" applyFill="1" applyBorder="1" applyAlignment="1">
      <alignment horizontal="left" vertical="top" wrapText="1"/>
    </xf>
    <xf numFmtId="2" fontId="9" fillId="10" borderId="8" xfId="0" applyNumberFormat="1" applyFont="1" applyFill="1" applyBorder="1" applyAlignment="1">
      <alignment horizontal="left" vertical="top" wrapText="1"/>
    </xf>
    <xf numFmtId="2" fontId="9" fillId="10" borderId="9" xfId="0" applyNumberFormat="1" applyFont="1" applyFill="1" applyBorder="1" applyAlignment="1">
      <alignment horizontal="left" vertical="top" wrapText="1"/>
    </xf>
    <xf numFmtId="2" fontId="9" fillId="10" borderId="1" xfId="0" applyNumberFormat="1"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2" fontId="8" fillId="5" borderId="8" xfId="0" applyNumberFormat="1" applyFont="1" applyFill="1" applyBorder="1" applyAlignment="1">
      <alignment horizontal="left" vertical="top" wrapText="1"/>
    </xf>
    <xf numFmtId="2" fontId="8" fillId="5" borderId="9" xfId="0" applyNumberFormat="1" applyFont="1" applyFill="1" applyBorder="1" applyAlignment="1">
      <alignment horizontal="left" vertical="top" wrapText="1"/>
    </xf>
    <xf numFmtId="2" fontId="8" fillId="5" borderId="1" xfId="0" applyNumberFormat="1" applyFont="1" applyFill="1" applyBorder="1" applyAlignment="1">
      <alignment horizontal="left" vertical="top" wrapText="1"/>
    </xf>
    <xf numFmtId="0" fontId="8" fillId="5" borderId="8" xfId="0" applyFont="1" applyFill="1" applyBorder="1" applyAlignment="1">
      <alignment horizontal="left" vertical="top" wrapText="1"/>
    </xf>
    <xf numFmtId="0" fontId="8" fillId="5" borderId="9" xfId="0" applyFont="1" applyFill="1" applyBorder="1" applyAlignment="1">
      <alignment horizontal="left" vertical="top"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2" fillId="5" borderId="45" xfId="0" applyFont="1" applyFill="1" applyBorder="1" applyAlignment="1">
      <alignment horizontal="center" vertical="center" wrapText="1"/>
    </xf>
    <xf numFmtId="165" fontId="9" fillId="5" borderId="8" xfId="0" applyNumberFormat="1" applyFont="1" applyFill="1" applyBorder="1" applyAlignment="1">
      <alignment horizontal="left" vertical="top" wrapText="1"/>
    </xf>
    <xf numFmtId="165" fontId="9" fillId="5" borderId="9" xfId="0" applyNumberFormat="1" applyFont="1" applyFill="1" applyBorder="1" applyAlignment="1">
      <alignment horizontal="left" vertical="top" wrapText="1"/>
    </xf>
    <xf numFmtId="165" fontId="9" fillId="5" borderId="1" xfId="0" applyNumberFormat="1" applyFont="1" applyFill="1" applyBorder="1" applyAlignment="1">
      <alignment horizontal="left" vertical="top" wrapText="1"/>
    </xf>
    <xf numFmtId="0" fontId="8" fillId="5" borderId="28"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3" xfId="0" applyFont="1" applyFill="1" applyBorder="1" applyAlignment="1">
      <alignment horizontal="center" vertical="center" wrapText="1"/>
    </xf>
    <xf numFmtId="9" fontId="3" fillId="5" borderId="12" xfId="0" applyNumberFormat="1" applyFont="1" applyFill="1" applyBorder="1" applyAlignment="1">
      <alignment horizontal="center" vertical="top" wrapText="1"/>
    </xf>
    <xf numFmtId="9" fontId="3" fillId="5" borderId="11" xfId="0" applyNumberFormat="1" applyFont="1" applyFill="1" applyBorder="1" applyAlignment="1">
      <alignment horizontal="center" vertical="top" wrapText="1"/>
    </xf>
    <xf numFmtId="9" fontId="3" fillId="5" borderId="17" xfId="0" applyNumberFormat="1" applyFont="1" applyFill="1" applyBorder="1" applyAlignment="1">
      <alignment horizontal="center" vertical="top" wrapText="1"/>
    </xf>
    <xf numFmtId="3" fontId="2" fillId="5" borderId="11" xfId="0" applyNumberFormat="1" applyFont="1" applyFill="1" applyBorder="1" applyAlignment="1">
      <alignment horizontal="center" vertical="top"/>
    </xf>
    <xf numFmtId="3" fontId="3" fillId="5" borderId="12" xfId="0" applyNumberFormat="1" applyFont="1" applyFill="1" applyBorder="1" applyAlignment="1">
      <alignment horizontal="center" vertical="top" wrapText="1" readingOrder="1"/>
    </xf>
    <xf numFmtId="0" fontId="0" fillId="5" borderId="17" xfId="0" applyFill="1" applyBorder="1" applyAlignment="1">
      <alignment horizontal="center" vertical="top"/>
    </xf>
    <xf numFmtId="0" fontId="1" fillId="5" borderId="41" xfId="0" applyFont="1" applyFill="1" applyBorder="1" applyAlignment="1">
      <alignment horizontal="center" vertical="center" wrapText="1"/>
    </xf>
    <xf numFmtId="0" fontId="1" fillId="5" borderId="38" xfId="0" applyFont="1" applyFill="1" applyBorder="1" applyAlignment="1">
      <alignment horizontal="center" vertical="center" wrapText="1"/>
    </xf>
    <xf numFmtId="9" fontId="3" fillId="5" borderId="12" xfId="1" applyFont="1" applyFill="1" applyBorder="1" applyAlignment="1">
      <alignment horizontal="center" vertical="top"/>
    </xf>
    <xf numFmtId="9" fontId="3" fillId="5" borderId="11" xfId="1" applyFont="1" applyFill="1" applyBorder="1" applyAlignment="1">
      <alignment horizontal="center" vertical="top"/>
    </xf>
    <xf numFmtId="3" fontId="3" fillId="5" borderId="22" xfId="0" applyNumberFormat="1" applyFont="1" applyFill="1" applyBorder="1" applyAlignment="1">
      <alignment horizontal="center" vertical="top"/>
    </xf>
    <xf numFmtId="3" fontId="3" fillId="5" borderId="31" xfId="0" applyNumberFormat="1" applyFont="1" applyFill="1" applyBorder="1" applyAlignment="1">
      <alignment horizontal="center" vertical="top"/>
    </xf>
    <xf numFmtId="0" fontId="17" fillId="5" borderId="9" xfId="0" applyFont="1" applyFill="1" applyBorder="1" applyAlignment="1">
      <alignment horizontal="left" vertical="top" wrapText="1"/>
    </xf>
    <xf numFmtId="0" fontId="17" fillId="5" borderId="10" xfId="0" applyFont="1" applyFill="1" applyBorder="1" applyAlignment="1">
      <alignment horizontal="left" vertical="top"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3" fontId="9" fillId="5" borderId="9" xfId="0" applyNumberFormat="1" applyFont="1" applyFill="1" applyBorder="1" applyAlignment="1">
      <alignment horizontal="center" vertical="top" wrapText="1"/>
    </xf>
    <xf numFmtId="3" fontId="9" fillId="5" borderId="1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3" fontId="3" fillId="5" borderId="8" xfId="0" applyNumberFormat="1" applyFont="1" applyFill="1" applyBorder="1" applyAlignment="1">
      <alignment horizontal="left" vertical="top" wrapText="1"/>
    </xf>
    <xf numFmtId="3" fontId="3" fillId="5" borderId="9" xfId="0" applyNumberFormat="1" applyFont="1" applyFill="1" applyBorder="1" applyAlignment="1">
      <alignment horizontal="left" vertical="top" wrapText="1"/>
    </xf>
    <xf numFmtId="3" fontId="3" fillId="5" borderId="1" xfId="0" applyNumberFormat="1" applyFont="1" applyFill="1" applyBorder="1" applyAlignment="1">
      <alignment horizontal="left" vertical="top" wrapText="1"/>
    </xf>
    <xf numFmtId="0" fontId="9" fillId="5" borderId="10" xfId="0" applyFont="1" applyFill="1" applyBorder="1" applyAlignment="1">
      <alignment horizontal="left" vertical="top" wrapText="1"/>
    </xf>
    <xf numFmtId="0" fontId="9" fillId="7" borderId="8" xfId="0" applyFont="1" applyFill="1" applyBorder="1" applyAlignment="1">
      <alignment horizontal="left" vertical="top" wrapText="1"/>
    </xf>
    <xf numFmtId="0" fontId="9" fillId="7" borderId="1" xfId="0" applyFont="1" applyFill="1" applyBorder="1" applyAlignment="1">
      <alignment horizontal="left" vertical="top" wrapText="1"/>
    </xf>
    <xf numFmtId="0" fontId="9" fillId="5" borderId="2" xfId="0" applyFont="1" applyFill="1" applyBorder="1" applyAlignment="1">
      <alignment horizontal="left" vertical="top" wrapText="1"/>
    </xf>
    <xf numFmtId="3" fontId="3" fillId="5" borderId="8" xfId="1" applyNumberFormat="1" applyFont="1" applyFill="1" applyBorder="1" applyAlignment="1">
      <alignment horizontal="left" vertical="top"/>
    </xf>
    <xf numFmtId="3" fontId="3" fillId="5" borderId="9" xfId="0" applyNumberFormat="1" applyFont="1" applyFill="1" applyBorder="1" applyAlignment="1">
      <alignment horizontal="left" vertical="top"/>
    </xf>
    <xf numFmtId="3" fontId="3" fillId="5" borderId="1" xfId="0" applyNumberFormat="1" applyFont="1" applyFill="1" applyBorder="1" applyAlignment="1">
      <alignment horizontal="left" vertical="top"/>
    </xf>
    <xf numFmtId="3" fontId="3" fillId="5" borderId="36" xfId="0" applyNumberFormat="1" applyFont="1" applyFill="1" applyBorder="1" applyAlignment="1">
      <alignment horizontal="left" vertical="top"/>
    </xf>
    <xf numFmtId="3" fontId="3" fillId="5" borderId="37" xfId="0" applyNumberFormat="1" applyFont="1" applyFill="1" applyBorder="1" applyAlignment="1">
      <alignment horizontal="left" vertical="top"/>
    </xf>
    <xf numFmtId="3" fontId="3" fillId="5" borderId="5" xfId="0" applyNumberFormat="1" applyFont="1" applyFill="1" applyBorder="1" applyAlignment="1">
      <alignment horizontal="left" vertical="top"/>
    </xf>
    <xf numFmtId="3" fontId="3" fillId="5" borderId="2" xfId="0" applyNumberFormat="1" applyFont="1" applyFill="1" applyBorder="1" applyAlignment="1">
      <alignment horizontal="center" vertical="top"/>
    </xf>
    <xf numFmtId="3" fontId="3" fillId="5" borderId="2" xfId="0" applyNumberFormat="1" applyFont="1" applyFill="1" applyBorder="1" applyAlignment="1">
      <alignment horizontal="left" vertical="top" wrapText="1"/>
    </xf>
    <xf numFmtId="0" fontId="9" fillId="10" borderId="8" xfId="0" applyFont="1" applyFill="1" applyBorder="1" applyAlignment="1">
      <alignment horizontal="left" vertical="top" wrapText="1"/>
    </xf>
    <xf numFmtId="0" fontId="9" fillId="10" borderId="9" xfId="0" applyFont="1" applyFill="1" applyBorder="1" applyAlignment="1">
      <alignment horizontal="left" vertical="top" wrapText="1"/>
    </xf>
    <xf numFmtId="0" fontId="9" fillId="10"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9" fillId="5" borderId="1" xfId="0" applyFont="1" applyFill="1" applyBorder="1" applyAlignment="1">
      <alignment horizontal="center" vertical="top" wrapText="1"/>
    </xf>
    <xf numFmtId="2" fontId="39" fillId="7" borderId="9" xfId="0" applyNumberFormat="1" applyFont="1" applyFill="1" applyBorder="1" applyAlignment="1">
      <alignment horizontal="left" vertical="top" wrapText="1"/>
    </xf>
    <xf numFmtId="2" fontId="39" fillId="7" borderId="1" xfId="0" applyNumberFormat="1" applyFont="1" applyFill="1" applyBorder="1" applyAlignment="1">
      <alignment horizontal="left" vertical="top" wrapText="1"/>
    </xf>
    <xf numFmtId="2" fontId="8" fillId="7" borderId="9" xfId="0" applyNumberFormat="1" applyFont="1" applyFill="1" applyBorder="1" applyAlignment="1">
      <alignment horizontal="left" vertical="top" wrapText="1"/>
    </xf>
    <xf numFmtId="2" fontId="8" fillId="7" borderId="1" xfId="0" applyNumberFormat="1" applyFont="1" applyFill="1" applyBorder="1" applyAlignment="1">
      <alignment horizontal="left" vertical="top" wrapText="1"/>
    </xf>
    <xf numFmtId="0" fontId="3" fillId="2" borderId="0" xfId="0" applyFont="1" applyFill="1" applyBorder="1" applyAlignment="1">
      <alignment horizontal="center" vertical="center" wrapText="1"/>
    </xf>
    <xf numFmtId="3" fontId="8" fillId="5" borderId="39" xfId="0" applyNumberFormat="1" applyFont="1" applyFill="1" applyBorder="1" applyAlignment="1">
      <alignment horizontal="center" vertical="center" wrapText="1"/>
    </xf>
    <xf numFmtId="3" fontId="8" fillId="5" borderId="10" xfId="0" applyNumberFormat="1"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5" borderId="10" xfId="0" applyFont="1" applyFill="1" applyBorder="1" applyAlignment="1">
      <alignment horizontal="center" vertical="center" wrapText="1"/>
    </xf>
    <xf numFmtId="164" fontId="1" fillId="5" borderId="39" xfId="0" applyNumberFormat="1" applyFont="1" applyFill="1" applyBorder="1" applyAlignment="1">
      <alignment horizontal="center" vertical="center" wrapText="1"/>
    </xf>
    <xf numFmtId="164" fontId="1" fillId="5" borderId="10" xfId="0" applyNumberFormat="1" applyFont="1" applyFill="1" applyBorder="1" applyAlignment="1">
      <alignment horizontal="center" vertical="center" wrapText="1"/>
    </xf>
    <xf numFmtId="165" fontId="3" fillId="7" borderId="8" xfId="0" applyNumberFormat="1" applyFont="1" applyFill="1" applyBorder="1" applyAlignment="1">
      <alignment horizontal="left" vertical="top" wrapText="1"/>
    </xf>
    <xf numFmtId="165" fontId="3" fillId="7" borderId="1" xfId="0" applyNumberFormat="1" applyFont="1" applyFill="1" applyBorder="1" applyAlignment="1">
      <alignment horizontal="left" vertical="top" wrapText="1"/>
    </xf>
    <xf numFmtId="0" fontId="10" fillId="5" borderId="9" xfId="0" applyFont="1" applyFill="1" applyBorder="1" applyAlignment="1">
      <alignment horizontal="left" vertical="top" wrapText="1"/>
    </xf>
    <xf numFmtId="0" fontId="8" fillId="5" borderId="33" xfId="0" applyFont="1" applyFill="1" applyBorder="1" applyAlignment="1">
      <alignment horizontal="center" vertical="center" wrapText="1"/>
    </xf>
    <xf numFmtId="0" fontId="0" fillId="5" borderId="9" xfId="0" applyFill="1" applyBorder="1" applyAlignment="1">
      <alignment horizontal="left" vertical="top" wrapText="1"/>
    </xf>
    <xf numFmtId="0" fontId="9" fillId="5" borderId="10" xfId="0" applyFont="1" applyFill="1" applyBorder="1" applyAlignment="1">
      <alignment horizontal="center" vertical="top" wrapText="1"/>
    </xf>
    <xf numFmtId="0" fontId="0" fillId="5" borderId="11" xfId="0" applyFill="1" applyBorder="1" applyAlignment="1">
      <alignment horizontal="center" vertical="top" wrapText="1"/>
    </xf>
    <xf numFmtId="0" fontId="3" fillId="5" borderId="6" xfId="0" applyFont="1" applyFill="1" applyBorder="1" applyAlignment="1">
      <alignment horizontal="center" vertical="top" wrapText="1"/>
    </xf>
    <xf numFmtId="0" fontId="3" fillId="5" borderId="0" xfId="0" applyFont="1" applyFill="1" applyBorder="1" applyAlignment="1">
      <alignment horizontal="center" vertical="top" wrapText="1"/>
    </xf>
    <xf numFmtId="0" fontId="3" fillId="5" borderId="49" xfId="0" applyFont="1" applyFill="1" applyBorder="1" applyAlignment="1">
      <alignment horizontal="center" vertical="top" wrapText="1"/>
    </xf>
    <xf numFmtId="0" fontId="9" fillId="5" borderId="12" xfId="0" applyFont="1" applyFill="1" applyBorder="1" applyAlignment="1">
      <alignment horizontal="center" vertical="top" wrapText="1"/>
    </xf>
    <xf numFmtId="0" fontId="9" fillId="5" borderId="11" xfId="0" applyFont="1" applyFill="1" applyBorder="1" applyAlignment="1">
      <alignment horizontal="center" vertical="top" wrapText="1"/>
    </xf>
    <xf numFmtId="0" fontId="9" fillId="5" borderId="17" xfId="0" applyFont="1" applyFill="1" applyBorder="1" applyAlignment="1">
      <alignment horizontal="center" vertical="top" wrapText="1"/>
    </xf>
    <xf numFmtId="3" fontId="3" fillId="5" borderId="13" xfId="0" applyNumberFormat="1" applyFont="1" applyFill="1" applyBorder="1" applyAlignment="1">
      <alignment horizontal="center" vertical="top"/>
    </xf>
    <xf numFmtId="9" fontId="9" fillId="7" borderId="12" xfId="0" applyNumberFormat="1" applyFont="1" applyFill="1" applyBorder="1" applyAlignment="1">
      <alignment horizontal="center" vertical="top" wrapText="1"/>
    </xf>
    <xf numFmtId="9" fontId="9" fillId="7" borderId="17" xfId="0" applyNumberFormat="1" applyFont="1" applyFill="1" applyBorder="1" applyAlignment="1">
      <alignment horizontal="center" vertical="top" wrapText="1"/>
    </xf>
    <xf numFmtId="3" fontId="3" fillId="5" borderId="13" xfId="0" applyNumberFormat="1" applyFont="1" applyFill="1" applyBorder="1" applyAlignment="1">
      <alignment horizontal="center" vertical="top" wrapText="1"/>
    </xf>
    <xf numFmtId="3" fontId="3" fillId="7" borderId="12" xfId="0" applyNumberFormat="1" applyFont="1" applyFill="1" applyBorder="1" applyAlignment="1">
      <alignment horizontal="center" vertical="top"/>
    </xf>
    <xf numFmtId="3" fontId="3" fillId="7" borderId="17" xfId="0" applyNumberFormat="1" applyFont="1" applyFill="1" applyBorder="1" applyAlignment="1">
      <alignment horizontal="center" vertical="top"/>
    </xf>
    <xf numFmtId="3" fontId="3" fillId="7" borderId="12" xfId="0" applyNumberFormat="1" applyFont="1" applyFill="1" applyBorder="1" applyAlignment="1">
      <alignment horizontal="center" vertical="top" wrapText="1"/>
    </xf>
    <xf numFmtId="3" fontId="3" fillId="7" borderId="17" xfId="0" applyNumberFormat="1" applyFont="1" applyFill="1" applyBorder="1" applyAlignment="1">
      <alignment horizontal="center" vertical="top" wrapText="1"/>
    </xf>
    <xf numFmtId="9" fontId="3" fillId="5" borderId="17" xfId="1" applyFont="1" applyFill="1" applyBorder="1" applyAlignment="1">
      <alignment horizontal="center" vertical="top"/>
    </xf>
    <xf numFmtId="9" fontId="9" fillId="5" borderId="12" xfId="0" applyNumberFormat="1" applyFont="1" applyFill="1" applyBorder="1" applyAlignment="1">
      <alignment horizontal="center" vertical="top" wrapText="1"/>
    </xf>
    <xf numFmtId="9" fontId="9" fillId="5" borderId="11" xfId="0" applyNumberFormat="1" applyFont="1" applyFill="1" applyBorder="1" applyAlignment="1">
      <alignment horizontal="center" vertical="top" wrapText="1"/>
    </xf>
    <xf numFmtId="0" fontId="9" fillId="5" borderId="9" xfId="0" applyFont="1" applyFill="1" applyBorder="1" applyAlignment="1">
      <alignment vertical="top" wrapText="1"/>
    </xf>
    <xf numFmtId="0" fontId="9" fillId="5" borderId="10" xfId="0" applyFont="1" applyFill="1" applyBorder="1" applyAlignment="1">
      <alignment vertical="top" wrapText="1"/>
    </xf>
    <xf numFmtId="3" fontId="9" fillId="5" borderId="37" xfId="0" applyNumberFormat="1" applyFont="1" applyFill="1" applyBorder="1" applyAlignment="1">
      <alignment horizontal="center" vertical="top" wrapText="1"/>
    </xf>
    <xf numFmtId="3" fontId="9" fillId="5" borderId="38" xfId="0" applyNumberFormat="1" applyFont="1" applyFill="1" applyBorder="1" applyAlignment="1">
      <alignment horizontal="center" vertical="top" wrapText="1"/>
    </xf>
    <xf numFmtId="0" fontId="2" fillId="5" borderId="11" xfId="0" applyFont="1" applyFill="1" applyBorder="1" applyAlignment="1">
      <alignment horizontal="center" vertical="top"/>
    </xf>
    <xf numFmtId="0" fontId="2" fillId="5" borderId="17" xfId="0" applyFont="1" applyFill="1" applyBorder="1" applyAlignment="1">
      <alignment horizontal="center" vertical="top" wrapText="1" readingOrder="1"/>
    </xf>
    <xf numFmtId="3" fontId="29" fillId="7" borderId="8" xfId="0" applyNumberFormat="1" applyFont="1" applyFill="1" applyBorder="1" applyAlignment="1">
      <alignment horizontal="left" vertical="top"/>
    </xf>
    <xf numFmtId="3" fontId="29" fillId="7" borderId="1" xfId="0" applyNumberFormat="1" applyFont="1" applyFill="1" applyBorder="1" applyAlignment="1">
      <alignment horizontal="left" vertical="top"/>
    </xf>
    <xf numFmtId="3" fontId="3" fillId="5" borderId="12" xfId="0" applyNumberFormat="1" applyFont="1" applyFill="1" applyBorder="1" applyAlignment="1">
      <alignment horizontal="center" vertical="top" readingOrder="1"/>
    </xf>
    <xf numFmtId="3" fontId="2" fillId="5" borderId="17" xfId="0" applyNumberFormat="1" applyFont="1" applyFill="1" applyBorder="1" applyAlignment="1">
      <alignment horizontal="center" vertical="top"/>
    </xf>
    <xf numFmtId="0" fontId="9" fillId="5" borderId="8" xfId="0" applyNumberFormat="1" applyFont="1" applyFill="1" applyBorder="1" applyAlignment="1">
      <alignment horizontal="left" vertical="top" wrapText="1"/>
    </xf>
    <xf numFmtId="0" fontId="9" fillId="5" borderId="9" xfId="0" applyNumberFormat="1" applyFont="1" applyFill="1" applyBorder="1" applyAlignment="1">
      <alignment horizontal="left" vertical="top" wrapText="1"/>
    </xf>
    <xf numFmtId="0" fontId="9" fillId="5" borderId="1" xfId="0" applyNumberFormat="1" applyFont="1" applyFill="1" applyBorder="1" applyAlignment="1">
      <alignment horizontal="left" vertical="top" wrapText="1"/>
    </xf>
    <xf numFmtId="3" fontId="3" fillId="7" borderId="36" xfId="0" applyNumberFormat="1" applyFont="1" applyFill="1" applyBorder="1" applyAlignment="1">
      <alignment horizontal="left" vertical="top" wrapText="1"/>
    </xf>
    <xf numFmtId="3" fontId="3" fillId="7" borderId="5" xfId="0" applyNumberFormat="1" applyFont="1" applyFill="1" applyBorder="1" applyAlignment="1">
      <alignment horizontal="left" vertical="top" wrapText="1"/>
    </xf>
    <xf numFmtId="3" fontId="3" fillId="7" borderId="24" xfId="0" applyNumberFormat="1" applyFont="1" applyFill="1" applyBorder="1" applyAlignment="1">
      <alignment horizontal="center" vertical="top"/>
    </xf>
    <xf numFmtId="3" fontId="3" fillId="7" borderId="31" xfId="0" applyNumberFormat="1" applyFont="1" applyFill="1" applyBorder="1" applyAlignment="1">
      <alignment horizontal="center" vertical="top"/>
    </xf>
    <xf numFmtId="165" fontId="3" fillId="5" borderId="36" xfId="0" applyNumberFormat="1" applyFont="1" applyFill="1" applyBorder="1" applyAlignment="1">
      <alignment horizontal="left" vertical="top" wrapText="1"/>
    </xf>
    <xf numFmtId="0" fontId="2" fillId="5" borderId="5" xfId="0" applyFont="1" applyFill="1" applyBorder="1" applyAlignment="1">
      <alignment horizontal="left" vertical="top" wrapText="1"/>
    </xf>
    <xf numFmtId="3" fontId="3" fillId="5" borderId="46" xfId="0" applyNumberFormat="1" applyFont="1" applyFill="1" applyBorder="1" applyAlignment="1">
      <alignment horizontal="center" vertical="top" wrapText="1"/>
    </xf>
    <xf numFmtId="3" fontId="3" fillId="5" borderId="47" xfId="0" applyNumberFormat="1" applyFont="1" applyFill="1" applyBorder="1" applyAlignment="1">
      <alignment horizontal="center" vertical="top" wrapText="1"/>
    </xf>
    <xf numFmtId="3" fontId="3" fillId="5" borderId="7" xfId="0" applyNumberFormat="1" applyFont="1" applyFill="1" applyBorder="1" applyAlignment="1">
      <alignment horizontal="center" vertical="top" wrapText="1"/>
    </xf>
    <xf numFmtId="9" fontId="3" fillId="5" borderId="18" xfId="1" applyFont="1" applyFill="1" applyBorder="1" applyAlignment="1">
      <alignment horizontal="center" vertical="top"/>
    </xf>
    <xf numFmtId="9" fontId="33" fillId="7" borderId="41" xfId="1" applyFont="1" applyFill="1" applyBorder="1" applyAlignment="1">
      <alignment horizontal="center" vertical="top"/>
    </xf>
    <xf numFmtId="9" fontId="33" fillId="7" borderId="5" xfId="1" applyFont="1" applyFill="1" applyBorder="1" applyAlignment="1">
      <alignment horizontal="center" vertical="top"/>
    </xf>
    <xf numFmtId="3" fontId="33" fillId="7" borderId="12" xfId="3" applyNumberFormat="1" applyFont="1" applyFill="1" applyBorder="1" applyAlignment="1">
      <alignment horizontal="center" vertical="top" wrapText="1"/>
    </xf>
    <xf numFmtId="3" fontId="33" fillId="7" borderId="17" xfId="3" applyNumberFormat="1" applyFont="1" applyFill="1" applyBorder="1" applyAlignment="1">
      <alignment horizontal="center" vertical="top" wrapText="1"/>
    </xf>
    <xf numFmtId="0" fontId="8" fillId="7" borderId="9" xfId="0" applyFont="1" applyFill="1" applyBorder="1" applyAlignment="1">
      <alignment horizontal="left" vertical="top" wrapText="1"/>
    </xf>
    <xf numFmtId="0" fontId="8" fillId="7" borderId="1" xfId="0" applyFont="1" applyFill="1" applyBorder="1" applyAlignment="1">
      <alignment horizontal="left" vertical="top" wrapText="1"/>
    </xf>
    <xf numFmtId="0" fontId="9" fillId="7" borderId="9" xfId="0" applyFont="1" applyFill="1" applyBorder="1" applyAlignment="1">
      <alignment horizontal="left" vertical="top" wrapText="1"/>
    </xf>
    <xf numFmtId="3" fontId="3" fillId="7" borderId="11" xfId="0" applyNumberFormat="1" applyFont="1" applyFill="1" applyBorder="1" applyAlignment="1">
      <alignment horizontal="center" vertical="top"/>
    </xf>
    <xf numFmtId="2" fontId="9" fillId="10" borderId="0" xfId="0" applyNumberFormat="1" applyFont="1" applyFill="1" applyBorder="1" applyAlignment="1">
      <alignment horizontal="left" vertical="top" wrapText="1"/>
    </xf>
    <xf numFmtId="2" fontId="0" fillId="0" borderId="0" xfId="0" applyNumberFormat="1" applyAlignment="1">
      <alignment horizontal="left" vertical="top" wrapText="1"/>
    </xf>
    <xf numFmtId="0" fontId="0" fillId="0" borderId="0" xfId="0" applyAlignment="1">
      <alignment horizontal="left" vertical="top"/>
    </xf>
    <xf numFmtId="0" fontId="0" fillId="0" borderId="0" xfId="0" applyAlignment="1">
      <alignment horizontal="left"/>
    </xf>
    <xf numFmtId="2" fontId="9" fillId="11" borderId="0" xfId="0" applyNumberFormat="1" applyFont="1" applyFill="1" applyBorder="1" applyAlignment="1">
      <alignment horizontal="left" vertical="top" wrapText="1"/>
    </xf>
    <xf numFmtId="2" fontId="0" fillId="11" borderId="0" xfId="0" applyNumberFormat="1" applyFill="1" applyAlignment="1">
      <alignment horizontal="left" vertical="top" wrapText="1"/>
    </xf>
    <xf numFmtId="0" fontId="0" fillId="11" borderId="0" xfId="0" applyFill="1" applyAlignment="1">
      <alignment horizontal="left" vertical="top"/>
    </xf>
    <xf numFmtId="0" fontId="0" fillId="11" borderId="0" xfId="0" applyFill="1" applyAlignment="1">
      <alignment horizontal="left"/>
    </xf>
    <xf numFmtId="0" fontId="9" fillId="11" borderId="8" xfId="0" applyFont="1" applyFill="1" applyBorder="1" applyAlignment="1">
      <alignment horizontal="left" vertical="top" wrapText="1"/>
    </xf>
    <xf numFmtId="0" fontId="9" fillId="11" borderId="9" xfId="0" applyFont="1" applyFill="1" applyBorder="1" applyAlignment="1">
      <alignment horizontal="left" vertical="top" wrapText="1"/>
    </xf>
    <xf numFmtId="2" fontId="9" fillId="11" borderId="2" xfId="0" applyNumberFormat="1" applyFont="1" applyFill="1" applyBorder="1" applyAlignment="1">
      <alignment horizontal="left" vertical="top" wrapText="1"/>
    </xf>
    <xf numFmtId="0" fontId="9" fillId="11" borderId="8" xfId="0" applyFont="1" applyFill="1" applyBorder="1" applyAlignment="1">
      <alignment horizontal="left" vertical="top" wrapText="1"/>
    </xf>
    <xf numFmtId="0" fontId="9" fillId="11" borderId="1" xfId="0" applyFont="1" applyFill="1" applyBorder="1" applyAlignment="1">
      <alignment horizontal="left" vertical="top" wrapText="1"/>
    </xf>
    <xf numFmtId="0" fontId="9" fillId="11" borderId="9" xfId="0" applyFont="1" applyFill="1" applyBorder="1" applyAlignment="1">
      <alignment horizontal="left" vertical="top" wrapText="1"/>
    </xf>
  </cellXfs>
  <cellStyles count="4">
    <cellStyle name="Hyperlink" xfId="3" builtinId="8"/>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65"/>
  <sheetViews>
    <sheetView showGridLines="0" tabSelected="1" zoomScale="60" zoomScaleNormal="60" workbookViewId="0">
      <pane ySplit="3" topLeftCell="A4" activePane="bottomLeft" state="frozen"/>
      <selection pane="bottomLeft" activeCell="C121" sqref="C121:C124"/>
    </sheetView>
  </sheetViews>
  <sheetFormatPr defaultRowHeight="15.75" x14ac:dyDescent="0.25"/>
  <cols>
    <col min="1" max="1" width="23.7109375" style="6" customWidth="1"/>
    <col min="2" max="2" width="18.85546875" style="6" customWidth="1"/>
    <col min="3" max="3" width="15.28515625" style="6" customWidth="1"/>
    <col min="4" max="4" width="21.28515625" style="6" customWidth="1"/>
    <col min="5" max="5" width="46.5703125" style="6" customWidth="1"/>
    <col min="6" max="6" width="20.28515625" style="6" customWidth="1"/>
    <col min="7" max="7" width="68" style="6" customWidth="1"/>
    <col min="8" max="8" width="13.7109375" style="6" customWidth="1"/>
    <col min="9" max="9" width="22.85546875" style="6" customWidth="1"/>
    <col min="10" max="10" width="24.7109375" style="6" customWidth="1"/>
    <col min="11" max="11" width="20.7109375" style="6" customWidth="1"/>
    <col min="12" max="12" width="21.85546875" style="6" customWidth="1"/>
    <col min="13" max="18" width="21.140625" style="6" customWidth="1"/>
    <col min="19" max="19" width="16.28515625" style="6" customWidth="1"/>
    <col min="20" max="20" width="15.42578125" style="6" customWidth="1"/>
    <col min="21" max="21" width="15.7109375" style="144" customWidth="1"/>
    <col min="22" max="22" width="17.5703125" style="5" customWidth="1"/>
    <col min="23" max="23" width="16.5703125" style="5" customWidth="1"/>
    <col min="24" max="25" width="16.5703125" style="5" hidden="1" customWidth="1"/>
    <col min="26" max="26" width="16.5703125" style="5" customWidth="1"/>
    <col min="27" max="27" width="14.7109375" style="5" customWidth="1"/>
    <col min="28" max="28" width="46" style="5" customWidth="1"/>
    <col min="29" max="16384" width="9.140625" style="5"/>
  </cols>
  <sheetData>
    <row r="1" spans="1:28" ht="23.25" customHeight="1" thickBot="1" x14ac:dyDescent="0.3">
      <c r="A1" s="365"/>
      <c r="B1" s="365"/>
      <c r="C1" s="365"/>
      <c r="D1" s="365"/>
      <c r="E1" s="365"/>
      <c r="F1" s="365"/>
      <c r="G1" s="365"/>
      <c r="H1" s="365"/>
      <c r="I1" s="365"/>
      <c r="J1" s="365"/>
      <c r="K1" s="365"/>
      <c r="L1" s="365"/>
      <c r="M1" s="365"/>
      <c r="N1" s="365"/>
      <c r="O1" s="365"/>
      <c r="P1" s="365"/>
      <c r="Q1" s="365"/>
      <c r="R1" s="365"/>
      <c r="S1" s="365"/>
      <c r="T1" s="365"/>
      <c r="U1" s="144" t="s">
        <v>1217</v>
      </c>
      <c r="V1" s="5" t="s">
        <v>0</v>
      </c>
    </row>
    <row r="2" spans="1:28" ht="27" customHeight="1" x14ac:dyDescent="0.25">
      <c r="A2" s="368" t="s">
        <v>1</v>
      </c>
      <c r="B2" s="368" t="s">
        <v>2</v>
      </c>
      <c r="C2" s="368" t="s">
        <v>3</v>
      </c>
      <c r="D2" s="366" t="s">
        <v>4</v>
      </c>
      <c r="E2" s="368" t="s">
        <v>5</v>
      </c>
      <c r="F2" s="368" t="s">
        <v>6</v>
      </c>
      <c r="G2" s="316" t="s">
        <v>7</v>
      </c>
      <c r="H2" s="375"/>
      <c r="I2" s="375"/>
      <c r="J2" s="375"/>
      <c r="K2" s="375"/>
      <c r="L2" s="375"/>
      <c r="M2" s="375"/>
      <c r="N2" s="375"/>
      <c r="O2" s="317"/>
      <c r="P2" s="225"/>
      <c r="Q2" s="316" t="s">
        <v>8</v>
      </c>
      <c r="R2" s="317"/>
      <c r="S2" s="368" t="s">
        <v>9</v>
      </c>
      <c r="T2" s="370" t="s">
        <v>10</v>
      </c>
      <c r="U2" s="326" t="s">
        <v>988</v>
      </c>
      <c r="V2" s="307" t="s">
        <v>992</v>
      </c>
      <c r="W2" s="311" t="s">
        <v>993</v>
      </c>
      <c r="X2" s="326" t="s">
        <v>11</v>
      </c>
      <c r="Y2" s="318" t="s">
        <v>12</v>
      </c>
      <c r="Z2" s="308" t="s">
        <v>13</v>
      </c>
      <c r="AA2" s="307" t="s">
        <v>989</v>
      </c>
      <c r="AB2" s="308"/>
    </row>
    <row r="3" spans="1:28" ht="79.5" customHeight="1" thickBot="1" x14ac:dyDescent="0.3">
      <c r="A3" s="369"/>
      <c r="B3" s="369"/>
      <c r="C3" s="369"/>
      <c r="D3" s="367"/>
      <c r="E3" s="369"/>
      <c r="F3" s="369"/>
      <c r="G3" s="60" t="s">
        <v>14</v>
      </c>
      <c r="H3" s="60" t="s">
        <v>15</v>
      </c>
      <c r="I3" s="60" t="s">
        <v>16</v>
      </c>
      <c r="J3" s="107" t="s">
        <v>17</v>
      </c>
      <c r="K3" s="108">
        <v>2016</v>
      </c>
      <c r="L3" s="108">
        <v>2017</v>
      </c>
      <c r="M3" s="108">
        <v>2018</v>
      </c>
      <c r="N3" s="61">
        <v>2019</v>
      </c>
      <c r="O3" s="61">
        <v>2020</v>
      </c>
      <c r="P3" s="61">
        <v>2021</v>
      </c>
      <c r="Q3" s="61" t="s">
        <v>18</v>
      </c>
      <c r="R3" s="61" t="s">
        <v>19</v>
      </c>
      <c r="S3" s="369"/>
      <c r="T3" s="371"/>
      <c r="U3" s="327"/>
      <c r="V3" s="309"/>
      <c r="W3" s="312"/>
      <c r="X3" s="327"/>
      <c r="Y3" s="319"/>
      <c r="Z3" s="310"/>
      <c r="AA3" s="309"/>
      <c r="AB3" s="310"/>
    </row>
    <row r="4" spans="1:28" ht="16.5" x14ac:dyDescent="0.25">
      <c r="A4" s="112">
        <v>1</v>
      </c>
      <c r="B4" s="112">
        <v>2</v>
      </c>
      <c r="C4" s="112">
        <v>3</v>
      </c>
      <c r="D4" s="112">
        <v>4</v>
      </c>
      <c r="E4" s="112">
        <v>5</v>
      </c>
      <c r="F4" s="112">
        <v>6</v>
      </c>
      <c r="G4" s="112">
        <v>7</v>
      </c>
      <c r="H4" s="112">
        <v>8</v>
      </c>
      <c r="I4" s="112">
        <v>9</v>
      </c>
      <c r="J4" s="119">
        <v>10</v>
      </c>
      <c r="K4" s="119">
        <v>11</v>
      </c>
      <c r="L4" s="119">
        <v>12</v>
      </c>
      <c r="M4" s="119">
        <v>13</v>
      </c>
      <c r="N4" s="112">
        <v>14</v>
      </c>
      <c r="O4" s="138"/>
      <c r="P4" s="222"/>
      <c r="Q4" s="112">
        <v>15</v>
      </c>
      <c r="R4" s="112">
        <v>16</v>
      </c>
      <c r="S4" s="112">
        <v>17</v>
      </c>
      <c r="T4" s="62">
        <v>18</v>
      </c>
      <c r="U4" s="145">
        <v>19</v>
      </c>
      <c r="V4" s="63">
        <v>20</v>
      </c>
      <c r="W4" s="138">
        <v>21</v>
      </c>
      <c r="X4" s="138"/>
      <c r="Y4" s="138"/>
      <c r="Z4" s="64">
        <v>22</v>
      </c>
      <c r="AA4" s="64">
        <v>23</v>
      </c>
      <c r="AB4" s="65">
        <v>24</v>
      </c>
    </row>
    <row r="5" spans="1:28" ht="82.5" customHeight="1" x14ac:dyDescent="0.25">
      <c r="A5" s="305" t="s">
        <v>20</v>
      </c>
      <c r="B5" s="358" t="s">
        <v>21</v>
      </c>
      <c r="C5" s="286" t="s">
        <v>22</v>
      </c>
      <c r="D5" s="286" t="s">
        <v>23</v>
      </c>
      <c r="E5" s="286" t="s">
        <v>24</v>
      </c>
      <c r="F5" s="286" t="s">
        <v>25</v>
      </c>
      <c r="G5" s="275" t="s">
        <v>994</v>
      </c>
      <c r="H5" s="119" t="s">
        <v>26</v>
      </c>
      <c r="I5" s="119" t="s">
        <v>27</v>
      </c>
      <c r="J5" s="119" t="s">
        <v>28</v>
      </c>
      <c r="K5" s="36">
        <v>137202</v>
      </c>
      <c r="L5" s="36">
        <v>186615</v>
      </c>
      <c r="M5" s="36">
        <v>219645</v>
      </c>
      <c r="N5" s="82">
        <v>2063</v>
      </c>
      <c r="O5" s="82">
        <v>27117</v>
      </c>
      <c r="P5" s="82">
        <v>36375</v>
      </c>
      <c r="Q5" s="37">
        <v>1</v>
      </c>
      <c r="R5" s="37">
        <v>0</v>
      </c>
      <c r="S5" s="286" t="s">
        <v>29</v>
      </c>
      <c r="T5" s="284">
        <v>1597946</v>
      </c>
      <c r="U5" s="282">
        <v>76532</v>
      </c>
      <c r="V5" s="279">
        <v>22532</v>
      </c>
      <c r="W5" s="132">
        <v>22486</v>
      </c>
      <c r="X5" s="146"/>
      <c r="Y5" s="147">
        <f>W5+X5</f>
        <v>22486</v>
      </c>
      <c r="Z5" s="328">
        <f>Y5/V5</f>
        <v>0.99795845908041891</v>
      </c>
      <c r="AA5" s="133">
        <v>1</v>
      </c>
      <c r="AB5" s="279"/>
    </row>
    <row r="6" spans="1:28" ht="66" customHeight="1" x14ac:dyDescent="0.25">
      <c r="A6" s="306"/>
      <c r="B6" s="359"/>
      <c r="C6" s="287"/>
      <c r="D6" s="287"/>
      <c r="E6" s="287"/>
      <c r="F6" s="287"/>
      <c r="G6" s="119" t="s">
        <v>30</v>
      </c>
      <c r="H6" s="119" t="s">
        <v>31</v>
      </c>
      <c r="I6" s="119" t="s">
        <v>32</v>
      </c>
      <c r="J6" s="119" t="s">
        <v>33</v>
      </c>
      <c r="K6" s="119" t="s">
        <v>34</v>
      </c>
      <c r="L6" s="119" t="s">
        <v>35</v>
      </c>
      <c r="M6" s="119" t="s">
        <v>36</v>
      </c>
      <c r="N6" s="83" t="s">
        <v>37</v>
      </c>
      <c r="O6" s="83" t="s">
        <v>920</v>
      </c>
      <c r="P6" s="83" t="s">
        <v>1241</v>
      </c>
      <c r="Q6" s="39">
        <v>0</v>
      </c>
      <c r="R6" s="39">
        <v>1</v>
      </c>
      <c r="S6" s="287"/>
      <c r="T6" s="285"/>
      <c r="U6" s="283"/>
      <c r="V6" s="280"/>
      <c r="W6" s="147"/>
      <c r="X6" s="147"/>
      <c r="Y6" s="147"/>
      <c r="Z6" s="329"/>
      <c r="AA6" s="135"/>
      <c r="AB6" s="280"/>
    </row>
    <row r="7" spans="1:28" ht="51.75" customHeight="1" x14ac:dyDescent="0.25">
      <c r="A7" s="306"/>
      <c r="B7" s="359"/>
      <c r="C7" s="287"/>
      <c r="D7" s="287"/>
      <c r="E7" s="287"/>
      <c r="F7" s="287"/>
      <c r="G7" s="131" t="s">
        <v>872</v>
      </c>
      <c r="H7" s="119" t="s">
        <v>31</v>
      </c>
      <c r="I7" s="119" t="s">
        <v>38</v>
      </c>
      <c r="J7" s="119" t="s">
        <v>995</v>
      </c>
      <c r="K7" s="119"/>
      <c r="L7" s="119"/>
      <c r="M7" s="119"/>
      <c r="N7" s="83" t="s">
        <v>873</v>
      </c>
      <c r="O7" s="83" t="s">
        <v>882</v>
      </c>
      <c r="P7" s="83" t="s">
        <v>1242</v>
      </c>
      <c r="Q7" s="39">
        <v>1</v>
      </c>
      <c r="R7" s="39">
        <v>1</v>
      </c>
      <c r="S7" s="287"/>
      <c r="T7" s="285"/>
      <c r="U7" s="283"/>
      <c r="V7" s="280"/>
      <c r="W7" s="147"/>
      <c r="X7" s="147"/>
      <c r="Y7" s="147"/>
      <c r="Z7" s="329"/>
      <c r="AA7" s="135"/>
      <c r="AB7" s="280"/>
    </row>
    <row r="8" spans="1:28" ht="53.25" customHeight="1" x14ac:dyDescent="0.25">
      <c r="A8" s="306"/>
      <c r="B8" s="359"/>
      <c r="C8" s="287"/>
      <c r="D8" s="287"/>
      <c r="E8" s="287"/>
      <c r="F8" s="287"/>
      <c r="G8" s="119" t="s">
        <v>39</v>
      </c>
      <c r="H8" s="119" t="s">
        <v>31</v>
      </c>
      <c r="I8" s="119" t="s">
        <v>40</v>
      </c>
      <c r="J8" s="119" t="s">
        <v>41</v>
      </c>
      <c r="K8" s="119" t="s">
        <v>42</v>
      </c>
      <c r="L8" s="119" t="s">
        <v>43</v>
      </c>
      <c r="M8" s="119" t="s">
        <v>44</v>
      </c>
      <c r="N8" s="83" t="s">
        <v>45</v>
      </c>
      <c r="O8" s="83" t="s">
        <v>921</v>
      </c>
      <c r="P8" s="83" t="s">
        <v>1243</v>
      </c>
      <c r="Q8" s="39">
        <v>0</v>
      </c>
      <c r="R8" s="39">
        <v>0</v>
      </c>
      <c r="S8" s="287"/>
      <c r="T8" s="285"/>
      <c r="U8" s="283"/>
      <c r="V8" s="280"/>
      <c r="W8" s="147"/>
      <c r="X8" s="147"/>
      <c r="Y8" s="147"/>
      <c r="Z8" s="329"/>
      <c r="AA8" s="135"/>
      <c r="AB8" s="280"/>
    </row>
    <row r="9" spans="1:28" ht="117" customHeight="1" x14ac:dyDescent="0.25">
      <c r="A9" s="306"/>
      <c r="B9" s="359"/>
      <c r="C9" s="287"/>
      <c r="D9" s="287"/>
      <c r="E9" s="287"/>
      <c r="F9" s="287"/>
      <c r="G9" s="119" t="s">
        <v>46</v>
      </c>
      <c r="H9" s="119" t="s">
        <v>31</v>
      </c>
      <c r="I9" s="119" t="s">
        <v>47</v>
      </c>
      <c r="J9" s="119" t="s">
        <v>996</v>
      </c>
      <c r="K9" s="119" t="s">
        <v>48</v>
      </c>
      <c r="L9" s="119" t="s">
        <v>49</v>
      </c>
      <c r="M9" s="119" t="s">
        <v>50</v>
      </c>
      <c r="N9" s="83" t="s">
        <v>51</v>
      </c>
      <c r="O9" s="83" t="s">
        <v>52</v>
      </c>
      <c r="P9" s="83" t="s">
        <v>1301</v>
      </c>
      <c r="Q9" s="39">
        <v>1</v>
      </c>
      <c r="R9" s="39">
        <v>1</v>
      </c>
      <c r="S9" s="287"/>
      <c r="T9" s="285"/>
      <c r="U9" s="283"/>
      <c r="V9" s="280"/>
      <c r="W9" s="147"/>
      <c r="X9" s="147"/>
      <c r="Y9" s="147"/>
      <c r="Z9" s="329"/>
      <c r="AA9" s="135"/>
      <c r="AB9" s="280"/>
    </row>
    <row r="10" spans="1:28" ht="68.25" customHeight="1" x14ac:dyDescent="0.25">
      <c r="A10" s="306"/>
      <c r="B10" s="359"/>
      <c r="C10" s="287"/>
      <c r="D10" s="287"/>
      <c r="E10" s="287"/>
      <c r="F10" s="287"/>
      <c r="G10" s="119" t="s">
        <v>53</v>
      </c>
      <c r="H10" s="119" t="s">
        <v>31</v>
      </c>
      <c r="I10" s="266" t="s">
        <v>997</v>
      </c>
      <c r="J10" s="266" t="s">
        <v>998</v>
      </c>
      <c r="K10" s="119" t="s">
        <v>54</v>
      </c>
      <c r="L10" s="119" t="s">
        <v>55</v>
      </c>
      <c r="M10" s="119" t="s">
        <v>56</v>
      </c>
      <c r="N10" s="83" t="s">
        <v>57</v>
      </c>
      <c r="O10" s="83" t="s">
        <v>58</v>
      </c>
      <c r="P10" s="83" t="s">
        <v>1245</v>
      </c>
      <c r="Q10" s="39">
        <v>1</v>
      </c>
      <c r="R10" s="39">
        <v>0</v>
      </c>
      <c r="S10" s="287"/>
      <c r="T10" s="285"/>
      <c r="U10" s="283"/>
      <c r="V10" s="280"/>
      <c r="W10" s="147"/>
      <c r="X10" s="147"/>
      <c r="Y10" s="147"/>
      <c r="Z10" s="329"/>
      <c r="AA10" s="135"/>
      <c r="AB10" s="280"/>
    </row>
    <row r="11" spans="1:28" ht="90.75" customHeight="1" thickBot="1" x14ac:dyDescent="0.3">
      <c r="A11" s="306"/>
      <c r="B11" s="359"/>
      <c r="C11" s="188"/>
      <c r="D11" s="188"/>
      <c r="E11" s="188"/>
      <c r="F11" s="188"/>
      <c r="G11" s="42" t="s">
        <v>912</v>
      </c>
      <c r="H11" s="43" t="s">
        <v>31</v>
      </c>
      <c r="I11" s="190" t="s">
        <v>913</v>
      </c>
      <c r="J11" s="43" t="s">
        <v>914</v>
      </c>
      <c r="K11" s="43"/>
      <c r="L11" s="43"/>
      <c r="M11" s="190"/>
      <c r="N11" s="190" t="s">
        <v>913</v>
      </c>
      <c r="O11" s="83" t="s">
        <v>915</v>
      </c>
      <c r="P11" s="83" t="s">
        <v>1244</v>
      </c>
      <c r="Q11" s="39">
        <v>0</v>
      </c>
      <c r="R11" s="39">
        <v>0</v>
      </c>
      <c r="S11" s="188"/>
      <c r="T11" s="187"/>
      <c r="U11" s="186"/>
      <c r="V11" s="183"/>
      <c r="W11" s="149"/>
      <c r="X11" s="189"/>
      <c r="Y11" s="189"/>
      <c r="Z11" s="185"/>
      <c r="AA11" s="184"/>
      <c r="AB11" s="183"/>
    </row>
    <row r="12" spans="1:28" ht="54.75" customHeight="1" x14ac:dyDescent="0.25">
      <c r="A12" s="306"/>
      <c r="B12" s="359"/>
      <c r="C12" s="286" t="s">
        <v>22</v>
      </c>
      <c r="D12" s="288" t="s">
        <v>59</v>
      </c>
      <c r="E12" s="288" t="s">
        <v>60</v>
      </c>
      <c r="F12" s="288" t="s">
        <v>885</v>
      </c>
      <c r="G12" s="42" t="s">
        <v>61</v>
      </c>
      <c r="H12" s="43" t="s">
        <v>62</v>
      </c>
      <c r="I12" s="43" t="s">
        <v>63</v>
      </c>
      <c r="J12" s="43" t="s">
        <v>999</v>
      </c>
      <c r="K12" s="43" t="s">
        <v>64</v>
      </c>
      <c r="L12" s="43" t="s">
        <v>65</v>
      </c>
      <c r="M12" s="43" t="s">
        <v>66</v>
      </c>
      <c r="N12" s="79" t="s">
        <v>67</v>
      </c>
      <c r="O12" s="79" t="s">
        <v>929</v>
      </c>
      <c r="P12" s="79" t="s">
        <v>1263</v>
      </c>
      <c r="Q12" s="44">
        <v>1</v>
      </c>
      <c r="R12" s="44">
        <v>1</v>
      </c>
      <c r="S12" s="288" t="s">
        <v>68</v>
      </c>
      <c r="T12" s="284">
        <v>377724</v>
      </c>
      <c r="U12" s="282">
        <v>57173</v>
      </c>
      <c r="V12" s="193">
        <v>57173</v>
      </c>
      <c r="W12" s="38">
        <v>13050</v>
      </c>
      <c r="X12" s="147"/>
      <c r="Y12" s="147">
        <f>W12+X12</f>
        <v>13050</v>
      </c>
      <c r="Z12" s="328">
        <f>Y12/V12</f>
        <v>0.22825459570076784</v>
      </c>
      <c r="AA12" s="239">
        <v>0</v>
      </c>
      <c r="AB12" s="279" t="s">
        <v>1182</v>
      </c>
    </row>
    <row r="13" spans="1:28" ht="66" customHeight="1" x14ac:dyDescent="0.25">
      <c r="A13" s="306"/>
      <c r="B13" s="359"/>
      <c r="C13" s="287"/>
      <c r="D13" s="289"/>
      <c r="E13" s="289"/>
      <c r="F13" s="289"/>
      <c r="G13" s="275" t="s">
        <v>1000</v>
      </c>
      <c r="H13" s="43" t="s">
        <v>31</v>
      </c>
      <c r="I13" s="267" t="s">
        <v>1001</v>
      </c>
      <c r="J13" s="267" t="s">
        <v>1002</v>
      </c>
      <c r="K13" s="43" t="s">
        <v>72</v>
      </c>
      <c r="L13" s="43" t="s">
        <v>73</v>
      </c>
      <c r="M13" s="43" t="s">
        <v>74</v>
      </c>
      <c r="N13" s="79" t="s">
        <v>75</v>
      </c>
      <c r="O13" s="79" t="s">
        <v>76</v>
      </c>
      <c r="P13" s="79" t="s">
        <v>1284</v>
      </c>
      <c r="Q13" s="44">
        <v>0</v>
      </c>
      <c r="R13" s="44">
        <v>0</v>
      </c>
      <c r="S13" s="289"/>
      <c r="T13" s="285"/>
      <c r="U13" s="283"/>
      <c r="V13" s="195"/>
      <c r="W13" s="147"/>
      <c r="X13" s="147"/>
      <c r="Y13" s="147"/>
      <c r="Z13" s="329"/>
      <c r="AA13" s="135"/>
      <c r="AB13" s="280"/>
    </row>
    <row r="14" spans="1:28" ht="63" customHeight="1" x14ac:dyDescent="0.25">
      <c r="A14" s="306"/>
      <c r="B14" s="359"/>
      <c r="C14" s="287"/>
      <c r="D14" s="289"/>
      <c r="E14" s="289"/>
      <c r="F14" s="289"/>
      <c r="G14" s="42" t="s">
        <v>77</v>
      </c>
      <c r="H14" s="43" t="s">
        <v>31</v>
      </c>
      <c r="I14" s="267" t="s">
        <v>1003</v>
      </c>
      <c r="J14" s="267" t="s">
        <v>1004</v>
      </c>
      <c r="K14" s="43" t="s">
        <v>78</v>
      </c>
      <c r="L14" s="43" t="s">
        <v>79</v>
      </c>
      <c r="M14" s="43" t="s">
        <v>631</v>
      </c>
      <c r="N14" s="79" t="s">
        <v>939</v>
      </c>
      <c r="O14" s="79" t="s">
        <v>80</v>
      </c>
      <c r="P14" s="79" t="s">
        <v>1293</v>
      </c>
      <c r="Q14" s="44">
        <v>1</v>
      </c>
      <c r="R14" s="44">
        <v>1</v>
      </c>
      <c r="S14" s="289"/>
      <c r="T14" s="285"/>
      <c r="U14" s="283"/>
      <c r="V14" s="195"/>
      <c r="W14" s="147"/>
      <c r="X14" s="147"/>
      <c r="Y14" s="147"/>
      <c r="Z14" s="329"/>
      <c r="AA14" s="135"/>
      <c r="AB14" s="280"/>
    </row>
    <row r="15" spans="1:28" ht="72.75" customHeight="1" x14ac:dyDescent="0.25">
      <c r="A15" s="306"/>
      <c r="B15" s="359"/>
      <c r="C15" s="287"/>
      <c r="D15" s="289"/>
      <c r="E15" s="289"/>
      <c r="F15" s="289"/>
      <c r="G15" s="42" t="s">
        <v>81</v>
      </c>
      <c r="H15" s="43" t="s">
        <v>31</v>
      </c>
      <c r="I15" s="45" t="s">
        <v>82</v>
      </c>
      <c r="J15" s="267" t="s">
        <v>1005</v>
      </c>
      <c r="K15" s="43" t="s">
        <v>82</v>
      </c>
      <c r="L15" s="46" t="s">
        <v>83</v>
      </c>
      <c r="M15" s="46" t="s">
        <v>84</v>
      </c>
      <c r="N15" s="80" t="s">
        <v>85</v>
      </c>
      <c r="O15" s="80" t="s">
        <v>86</v>
      </c>
      <c r="P15" s="80" t="s">
        <v>1264</v>
      </c>
      <c r="Q15" s="44">
        <v>0</v>
      </c>
      <c r="R15" s="44">
        <v>1</v>
      </c>
      <c r="S15" s="289"/>
      <c r="T15" s="285"/>
      <c r="U15" s="283"/>
      <c r="V15" s="195"/>
      <c r="W15" s="147"/>
      <c r="X15" s="147"/>
      <c r="Y15" s="147"/>
      <c r="Z15" s="329"/>
      <c r="AA15" s="135"/>
      <c r="AB15" s="280"/>
    </row>
    <row r="16" spans="1:28" ht="90.75" customHeight="1" x14ac:dyDescent="0.25">
      <c r="A16" s="306"/>
      <c r="B16" s="359"/>
      <c r="C16" s="287"/>
      <c r="D16" s="289"/>
      <c r="E16" s="289"/>
      <c r="F16" s="289"/>
      <c r="G16" s="42" t="s">
        <v>87</v>
      </c>
      <c r="H16" s="43" t="s">
        <v>31</v>
      </c>
      <c r="I16" s="45" t="s">
        <v>88</v>
      </c>
      <c r="J16" s="267" t="s">
        <v>1006</v>
      </c>
      <c r="K16" s="43" t="s">
        <v>89</v>
      </c>
      <c r="L16" s="43" t="s">
        <v>950</v>
      </c>
      <c r="M16" s="45" t="s">
        <v>951</v>
      </c>
      <c r="N16" s="81" t="s">
        <v>90</v>
      </c>
      <c r="O16" s="81" t="s">
        <v>91</v>
      </c>
      <c r="P16" s="81" t="s">
        <v>1265</v>
      </c>
      <c r="Q16" s="44">
        <v>1</v>
      </c>
      <c r="R16" s="44">
        <v>0</v>
      </c>
      <c r="S16" s="289"/>
      <c r="T16" s="285"/>
      <c r="U16" s="283"/>
      <c r="V16" s="195"/>
      <c r="W16" s="330"/>
      <c r="X16" s="148"/>
      <c r="Y16" s="148"/>
      <c r="Z16" s="329"/>
      <c r="AA16" s="292"/>
      <c r="AB16" s="280"/>
    </row>
    <row r="17" spans="1:28" ht="51.75" customHeight="1" x14ac:dyDescent="0.25">
      <c r="A17" s="306"/>
      <c r="B17" s="359"/>
      <c r="C17" s="287"/>
      <c r="D17" s="289"/>
      <c r="E17" s="289"/>
      <c r="F17" s="289"/>
      <c r="G17" s="42" t="s">
        <v>874</v>
      </c>
      <c r="H17" s="43" t="s">
        <v>31</v>
      </c>
      <c r="I17" s="45" t="s">
        <v>876</v>
      </c>
      <c r="J17" s="43" t="s">
        <v>1007</v>
      </c>
      <c r="K17" s="43"/>
      <c r="L17" s="43"/>
      <c r="M17" s="45"/>
      <c r="N17" s="81" t="s">
        <v>876</v>
      </c>
      <c r="O17" s="81" t="s">
        <v>878</v>
      </c>
      <c r="P17" s="81" t="s">
        <v>1286</v>
      </c>
      <c r="Q17" s="44">
        <v>1</v>
      </c>
      <c r="R17" s="44">
        <v>0</v>
      </c>
      <c r="S17" s="289"/>
      <c r="T17" s="285"/>
      <c r="U17" s="283"/>
      <c r="V17" s="195"/>
      <c r="W17" s="330"/>
      <c r="X17" s="149"/>
      <c r="Y17" s="147"/>
      <c r="Z17" s="329"/>
      <c r="AA17" s="292"/>
      <c r="AB17" s="280"/>
    </row>
    <row r="18" spans="1:28" ht="116.25" customHeight="1" x14ac:dyDescent="0.25">
      <c r="A18" s="306"/>
      <c r="B18" s="359"/>
      <c r="C18" s="296"/>
      <c r="D18" s="290"/>
      <c r="E18" s="290"/>
      <c r="F18" s="290"/>
      <c r="G18" s="42" t="s">
        <v>875</v>
      </c>
      <c r="H18" s="43" t="s">
        <v>31</v>
      </c>
      <c r="I18" s="45" t="s">
        <v>877</v>
      </c>
      <c r="J18" s="43" t="s">
        <v>1008</v>
      </c>
      <c r="K18" s="43"/>
      <c r="L18" s="43"/>
      <c r="M18" s="45" t="s">
        <v>880</v>
      </c>
      <c r="N18" s="45" t="s">
        <v>879</v>
      </c>
      <c r="O18" s="81" t="s">
        <v>883</v>
      </c>
      <c r="P18" s="81" t="s">
        <v>1266</v>
      </c>
      <c r="Q18" s="44">
        <v>1</v>
      </c>
      <c r="R18" s="44">
        <v>0</v>
      </c>
      <c r="S18" s="290"/>
      <c r="T18" s="294"/>
      <c r="U18" s="295"/>
      <c r="V18" s="196"/>
      <c r="W18" s="331"/>
      <c r="X18" s="149"/>
      <c r="Y18" s="147"/>
      <c r="Z18" s="393"/>
      <c r="AA18" s="293"/>
      <c r="AB18" s="281"/>
    </row>
    <row r="19" spans="1:28" ht="33.75" customHeight="1" x14ac:dyDescent="0.25">
      <c r="A19" s="306"/>
      <c r="B19" s="359"/>
      <c r="C19" s="288" t="s">
        <v>92</v>
      </c>
      <c r="D19" s="288" t="s">
        <v>93</v>
      </c>
      <c r="E19" s="288" t="s">
        <v>94</v>
      </c>
      <c r="F19" s="288" t="s">
        <v>95</v>
      </c>
      <c r="G19" s="43" t="s">
        <v>96</v>
      </c>
      <c r="H19" s="43" t="s">
        <v>97</v>
      </c>
      <c r="I19" s="47" t="s">
        <v>98</v>
      </c>
      <c r="J19" s="47" t="s">
        <v>1009</v>
      </c>
      <c r="K19" s="45">
        <v>10</v>
      </c>
      <c r="L19" s="45">
        <v>24</v>
      </c>
      <c r="M19" s="45">
        <v>36</v>
      </c>
      <c r="N19" s="45">
        <v>48</v>
      </c>
      <c r="O19" s="45">
        <v>60</v>
      </c>
      <c r="P19" s="45">
        <v>72</v>
      </c>
      <c r="Q19" s="44">
        <v>1</v>
      </c>
      <c r="R19" s="44">
        <v>1</v>
      </c>
      <c r="S19" s="288" t="s">
        <v>29</v>
      </c>
      <c r="T19" s="284">
        <v>505200</v>
      </c>
      <c r="U19" s="282">
        <v>194106</v>
      </c>
      <c r="V19" s="291">
        <v>72891</v>
      </c>
      <c r="W19" s="149">
        <v>54589</v>
      </c>
      <c r="X19" s="150"/>
      <c r="Y19" s="147">
        <f>W19+X19</f>
        <v>54589</v>
      </c>
      <c r="Z19" s="328">
        <f>Y19/V19</f>
        <v>0.74891276014871522</v>
      </c>
      <c r="AA19" s="135">
        <v>1</v>
      </c>
      <c r="AB19" s="279" t="s">
        <v>1305</v>
      </c>
    </row>
    <row r="20" spans="1:28" ht="41.25" customHeight="1" x14ac:dyDescent="0.25">
      <c r="A20" s="306"/>
      <c r="B20" s="359"/>
      <c r="C20" s="289"/>
      <c r="D20" s="289"/>
      <c r="E20" s="289"/>
      <c r="F20" s="289"/>
      <c r="G20" s="43" t="s">
        <v>99</v>
      </c>
      <c r="H20" s="43" t="s">
        <v>100</v>
      </c>
      <c r="I20" s="45" t="s">
        <v>101</v>
      </c>
      <c r="J20" s="45" t="s">
        <v>1010</v>
      </c>
      <c r="K20" s="45">
        <v>1</v>
      </c>
      <c r="L20" s="45">
        <v>2</v>
      </c>
      <c r="M20" s="45">
        <v>3</v>
      </c>
      <c r="N20" s="45">
        <v>4</v>
      </c>
      <c r="O20" s="45">
        <v>4</v>
      </c>
      <c r="P20" s="45">
        <v>5</v>
      </c>
      <c r="Q20" s="44">
        <v>1</v>
      </c>
      <c r="R20" s="44">
        <v>0</v>
      </c>
      <c r="S20" s="289"/>
      <c r="T20" s="285"/>
      <c r="U20" s="283"/>
      <c r="V20" s="292"/>
      <c r="W20" s="147"/>
      <c r="X20" s="147"/>
      <c r="Y20" s="147"/>
      <c r="Z20" s="329"/>
      <c r="AA20" s="135"/>
      <c r="AB20" s="280"/>
    </row>
    <row r="21" spans="1:28" ht="42" customHeight="1" x14ac:dyDescent="0.25">
      <c r="A21" s="306"/>
      <c r="B21" s="359"/>
      <c r="C21" s="289"/>
      <c r="D21" s="289"/>
      <c r="E21" s="289"/>
      <c r="F21" s="289"/>
      <c r="G21" s="43" t="s">
        <v>102</v>
      </c>
      <c r="H21" s="43" t="s">
        <v>100</v>
      </c>
      <c r="I21" s="45" t="s">
        <v>101</v>
      </c>
      <c r="J21" s="45" t="s">
        <v>1010</v>
      </c>
      <c r="K21" s="45">
        <v>1</v>
      </c>
      <c r="L21" s="45">
        <v>2</v>
      </c>
      <c r="M21" s="45">
        <v>3</v>
      </c>
      <c r="N21" s="45">
        <v>4</v>
      </c>
      <c r="O21" s="45">
        <v>4</v>
      </c>
      <c r="P21" s="45">
        <v>5</v>
      </c>
      <c r="Q21" s="44">
        <v>1</v>
      </c>
      <c r="R21" s="44">
        <v>0</v>
      </c>
      <c r="S21" s="289"/>
      <c r="T21" s="285"/>
      <c r="U21" s="283"/>
      <c r="V21" s="292"/>
      <c r="W21" s="147"/>
      <c r="X21" s="147"/>
      <c r="Y21" s="147"/>
      <c r="Z21" s="329"/>
      <c r="AA21" s="135"/>
      <c r="AB21" s="280"/>
    </row>
    <row r="22" spans="1:28" ht="40.5" customHeight="1" x14ac:dyDescent="0.25">
      <c r="A22" s="306"/>
      <c r="B22" s="359"/>
      <c r="C22" s="289"/>
      <c r="D22" s="289"/>
      <c r="E22" s="289"/>
      <c r="F22" s="289"/>
      <c r="G22" s="43" t="s">
        <v>103</v>
      </c>
      <c r="H22" s="43" t="s">
        <v>100</v>
      </c>
      <c r="I22" s="45" t="s">
        <v>101</v>
      </c>
      <c r="J22" s="45" t="s">
        <v>1010</v>
      </c>
      <c r="K22" s="45">
        <v>1</v>
      </c>
      <c r="L22" s="45">
        <v>2</v>
      </c>
      <c r="M22" s="45">
        <v>3</v>
      </c>
      <c r="N22" s="45">
        <v>4</v>
      </c>
      <c r="O22" s="45">
        <v>4</v>
      </c>
      <c r="P22" s="45">
        <v>5</v>
      </c>
      <c r="Q22" s="44">
        <v>1</v>
      </c>
      <c r="R22" s="44">
        <v>0</v>
      </c>
      <c r="S22" s="289"/>
      <c r="T22" s="285"/>
      <c r="U22" s="283"/>
      <c r="V22" s="292"/>
      <c r="W22" s="147"/>
      <c r="X22" s="147"/>
      <c r="Y22" s="147"/>
      <c r="Z22" s="329"/>
      <c r="AA22" s="135"/>
      <c r="AB22" s="280"/>
    </row>
    <row r="23" spans="1:28" ht="38.25" customHeight="1" x14ac:dyDescent="0.25">
      <c r="A23" s="306"/>
      <c r="B23" s="359"/>
      <c r="C23" s="289"/>
      <c r="D23" s="289"/>
      <c r="E23" s="289"/>
      <c r="F23" s="289"/>
      <c r="G23" s="43" t="s">
        <v>104</v>
      </c>
      <c r="H23" s="43" t="s">
        <v>100</v>
      </c>
      <c r="I23" s="45" t="s">
        <v>105</v>
      </c>
      <c r="J23" s="45" t="s">
        <v>1011</v>
      </c>
      <c r="K23" s="45">
        <v>3</v>
      </c>
      <c r="L23" s="45">
        <v>3</v>
      </c>
      <c r="M23" s="45">
        <v>3</v>
      </c>
      <c r="N23" s="45">
        <v>3</v>
      </c>
      <c r="O23" s="45">
        <v>3</v>
      </c>
      <c r="P23" s="45">
        <v>3</v>
      </c>
      <c r="Q23" s="44">
        <v>1</v>
      </c>
      <c r="R23" s="44">
        <v>0</v>
      </c>
      <c r="S23" s="289"/>
      <c r="T23" s="285"/>
      <c r="U23" s="283"/>
      <c r="V23" s="292"/>
      <c r="W23" s="147"/>
      <c r="X23" s="147"/>
      <c r="Y23" s="147"/>
      <c r="Z23" s="329"/>
      <c r="AA23" s="135"/>
      <c r="AB23" s="280"/>
    </row>
    <row r="24" spans="1:28" ht="37.5" customHeight="1" x14ac:dyDescent="0.25">
      <c r="A24" s="306"/>
      <c r="B24" s="359"/>
      <c r="C24" s="289"/>
      <c r="D24" s="289"/>
      <c r="E24" s="289"/>
      <c r="F24" s="289"/>
      <c r="G24" s="43" t="s">
        <v>106</v>
      </c>
      <c r="H24" s="43" t="s">
        <v>100</v>
      </c>
      <c r="I24" s="45" t="s">
        <v>101</v>
      </c>
      <c r="J24" s="45" t="s">
        <v>1012</v>
      </c>
      <c r="K24" s="45">
        <v>1</v>
      </c>
      <c r="L24" s="45">
        <v>2</v>
      </c>
      <c r="M24" s="45">
        <v>3</v>
      </c>
      <c r="N24" s="45">
        <v>4</v>
      </c>
      <c r="O24" s="45">
        <v>4</v>
      </c>
      <c r="P24" s="45">
        <v>5</v>
      </c>
      <c r="Q24" s="44">
        <v>1</v>
      </c>
      <c r="R24" s="44">
        <v>0</v>
      </c>
      <c r="S24" s="289"/>
      <c r="T24" s="285"/>
      <c r="U24" s="283"/>
      <c r="V24" s="292"/>
      <c r="W24" s="147"/>
      <c r="X24" s="147"/>
      <c r="Y24" s="147"/>
      <c r="Z24" s="329"/>
      <c r="AA24" s="135"/>
      <c r="AB24" s="280"/>
    </row>
    <row r="25" spans="1:28" ht="37.5" customHeight="1" x14ac:dyDescent="0.25">
      <c r="A25" s="306"/>
      <c r="B25" s="359"/>
      <c r="C25" s="289"/>
      <c r="D25" s="289"/>
      <c r="E25" s="289"/>
      <c r="F25" s="289"/>
      <c r="G25" s="43" t="s">
        <v>107</v>
      </c>
      <c r="H25" s="43" t="s">
        <v>100</v>
      </c>
      <c r="I25" s="45" t="s">
        <v>108</v>
      </c>
      <c r="J25" s="45" t="s">
        <v>1331</v>
      </c>
      <c r="K25" s="45">
        <v>4</v>
      </c>
      <c r="L25" s="45">
        <v>4</v>
      </c>
      <c r="M25" s="45">
        <v>4</v>
      </c>
      <c r="N25" s="45">
        <v>0</v>
      </c>
      <c r="O25" s="45">
        <v>10</v>
      </c>
      <c r="P25" s="45">
        <v>10</v>
      </c>
      <c r="Q25" s="44">
        <v>1</v>
      </c>
      <c r="R25" s="44">
        <v>0</v>
      </c>
      <c r="S25" s="289"/>
      <c r="T25" s="285"/>
      <c r="U25" s="283"/>
      <c r="V25" s="292"/>
      <c r="W25" s="147"/>
      <c r="X25" s="147"/>
      <c r="Y25" s="147"/>
      <c r="Z25" s="329"/>
      <c r="AA25" s="135"/>
      <c r="AB25" s="280"/>
    </row>
    <row r="26" spans="1:28" ht="36" customHeight="1" x14ac:dyDescent="0.25">
      <c r="A26" s="306"/>
      <c r="B26" s="359"/>
      <c r="C26" s="290"/>
      <c r="D26" s="290"/>
      <c r="E26" s="290"/>
      <c r="F26" s="290"/>
      <c r="G26" s="43" t="s">
        <v>109</v>
      </c>
      <c r="H26" s="43" t="s">
        <v>110</v>
      </c>
      <c r="I26" s="45" t="s">
        <v>111</v>
      </c>
      <c r="J26" s="45" t="s">
        <v>1013</v>
      </c>
      <c r="K26" s="45">
        <v>12</v>
      </c>
      <c r="L26" s="45">
        <v>24</v>
      </c>
      <c r="M26" s="45">
        <v>36</v>
      </c>
      <c r="N26" s="45">
        <v>48</v>
      </c>
      <c r="O26" s="45">
        <v>60</v>
      </c>
      <c r="P26" s="45">
        <v>72</v>
      </c>
      <c r="Q26" s="44">
        <v>1</v>
      </c>
      <c r="R26" s="44">
        <v>0</v>
      </c>
      <c r="S26" s="290"/>
      <c r="T26" s="294"/>
      <c r="U26" s="295"/>
      <c r="V26" s="293"/>
      <c r="W26" s="148"/>
      <c r="X26" s="148"/>
      <c r="Y26" s="148"/>
      <c r="Z26" s="393"/>
      <c r="AA26" s="136"/>
      <c r="AB26" s="281"/>
    </row>
    <row r="27" spans="1:28" ht="85.5" customHeight="1" x14ac:dyDescent="0.25">
      <c r="A27" s="306"/>
      <c r="B27" s="359"/>
      <c r="C27" s="114" t="s">
        <v>22</v>
      </c>
      <c r="D27" s="114" t="s">
        <v>112</v>
      </c>
      <c r="E27" s="114" t="s">
        <v>113</v>
      </c>
      <c r="F27" s="114" t="s">
        <v>114</v>
      </c>
      <c r="G27" s="43" t="s">
        <v>115</v>
      </c>
      <c r="H27" s="43" t="s">
        <v>31</v>
      </c>
      <c r="I27" s="272" t="s">
        <v>881</v>
      </c>
      <c r="J27" s="273" t="s">
        <v>952</v>
      </c>
      <c r="K27" s="45" t="s">
        <v>116</v>
      </c>
      <c r="L27" s="45" t="s">
        <v>116</v>
      </c>
      <c r="M27" s="45" t="s">
        <v>116</v>
      </c>
      <c r="N27" s="45" t="s">
        <v>116</v>
      </c>
      <c r="O27" s="45" t="s">
        <v>881</v>
      </c>
      <c r="P27" s="45" t="s">
        <v>1301</v>
      </c>
      <c r="Q27" s="44">
        <v>1</v>
      </c>
      <c r="R27" s="44">
        <v>1</v>
      </c>
      <c r="S27" s="130" t="s">
        <v>897</v>
      </c>
      <c r="T27" s="117">
        <v>956050</v>
      </c>
      <c r="U27" s="151">
        <v>800000</v>
      </c>
      <c r="V27" s="192">
        <v>750000</v>
      </c>
      <c r="W27" s="147">
        <v>6378</v>
      </c>
      <c r="X27" s="147"/>
      <c r="Y27" s="147"/>
      <c r="Z27" s="152">
        <f>W27/V27</f>
        <v>8.5039999999999994E-3</v>
      </c>
      <c r="AA27" s="135">
        <v>0</v>
      </c>
      <c r="AB27" s="279" t="s">
        <v>1306</v>
      </c>
    </row>
    <row r="28" spans="1:28" ht="36.75" customHeight="1" x14ac:dyDescent="0.25">
      <c r="A28" s="306"/>
      <c r="B28" s="359"/>
      <c r="C28" s="114"/>
      <c r="D28" s="114"/>
      <c r="E28" s="114"/>
      <c r="F28" s="114"/>
      <c r="G28" s="43" t="s">
        <v>117</v>
      </c>
      <c r="H28" s="43" t="s">
        <v>31</v>
      </c>
      <c r="I28" s="272" t="s">
        <v>118</v>
      </c>
      <c r="J28" s="273" t="s">
        <v>916</v>
      </c>
      <c r="K28" s="45" t="s">
        <v>116</v>
      </c>
      <c r="L28" s="45" t="s">
        <v>116</v>
      </c>
      <c r="M28" s="45" t="s">
        <v>116</v>
      </c>
      <c r="N28" s="45" t="s">
        <v>116</v>
      </c>
      <c r="O28" s="45" t="s">
        <v>118</v>
      </c>
      <c r="P28" s="45" t="s">
        <v>1245</v>
      </c>
      <c r="Q28" s="44">
        <v>1</v>
      </c>
      <c r="R28" s="44">
        <v>0</v>
      </c>
      <c r="S28" s="114"/>
      <c r="T28" s="117"/>
      <c r="U28" s="151"/>
      <c r="V28" s="135"/>
      <c r="W28" s="147"/>
      <c r="X28" s="147"/>
      <c r="Y28" s="147"/>
      <c r="Z28" s="152"/>
      <c r="AA28" s="135"/>
      <c r="AB28" s="280"/>
    </row>
    <row r="29" spans="1:28" ht="123" customHeight="1" x14ac:dyDescent="0.25">
      <c r="A29" s="306"/>
      <c r="B29" s="359"/>
      <c r="C29" s="114"/>
      <c r="D29" s="114"/>
      <c r="E29" s="114"/>
      <c r="F29" s="114"/>
      <c r="G29" s="43" t="s">
        <v>119</v>
      </c>
      <c r="H29" s="43" t="s">
        <v>31</v>
      </c>
      <c r="I29" s="272" t="s">
        <v>882</v>
      </c>
      <c r="J29" s="273" t="s">
        <v>917</v>
      </c>
      <c r="K29" s="45" t="s">
        <v>116</v>
      </c>
      <c r="L29" s="45" t="s">
        <v>116</v>
      </c>
      <c r="M29" s="45" t="s">
        <v>116</v>
      </c>
      <c r="N29" s="45" t="s">
        <v>116</v>
      </c>
      <c r="O29" s="45" t="s">
        <v>886</v>
      </c>
      <c r="P29" s="45" t="s">
        <v>1242</v>
      </c>
      <c r="Q29" s="44">
        <v>1</v>
      </c>
      <c r="R29" s="44">
        <v>1</v>
      </c>
      <c r="S29" s="114"/>
      <c r="T29" s="117"/>
      <c r="U29" s="151"/>
      <c r="V29" s="135"/>
      <c r="W29" s="136"/>
      <c r="X29" s="147"/>
      <c r="Y29" s="147"/>
      <c r="Z29" s="152"/>
      <c r="AA29" s="136"/>
      <c r="AB29" s="281"/>
    </row>
    <row r="30" spans="1:28" ht="144.75" customHeight="1" x14ac:dyDescent="0.25">
      <c r="A30" s="306"/>
      <c r="B30" s="359"/>
      <c r="C30" s="288" t="s">
        <v>120</v>
      </c>
      <c r="D30" s="288" t="s">
        <v>121</v>
      </c>
      <c r="E30" s="288" t="s">
        <v>122</v>
      </c>
      <c r="F30" s="288" t="s">
        <v>123</v>
      </c>
      <c r="G30" s="43" t="s">
        <v>124</v>
      </c>
      <c r="H30" s="43" t="s">
        <v>125</v>
      </c>
      <c r="I30" s="43" t="s">
        <v>1014</v>
      </c>
      <c r="J30" s="43" t="s">
        <v>1328</v>
      </c>
      <c r="K30" s="79" t="s">
        <v>126</v>
      </c>
      <c r="L30" s="79" t="s">
        <v>127</v>
      </c>
      <c r="M30" s="79" t="s">
        <v>128</v>
      </c>
      <c r="N30" s="79" t="s">
        <v>129</v>
      </c>
      <c r="O30" s="79" t="s">
        <v>941</v>
      </c>
      <c r="P30" s="79" t="s">
        <v>1287</v>
      </c>
      <c r="Q30" s="258">
        <v>0</v>
      </c>
      <c r="R30" s="44">
        <v>0</v>
      </c>
      <c r="S30" s="288" t="s">
        <v>130</v>
      </c>
      <c r="T30" s="284">
        <v>519810</v>
      </c>
      <c r="U30" s="282">
        <v>19000</v>
      </c>
      <c r="V30" s="154">
        <v>9500</v>
      </c>
      <c r="W30" s="147">
        <v>0</v>
      </c>
      <c r="X30" s="147"/>
      <c r="Y30" s="154">
        <f>W30+X30</f>
        <v>0</v>
      </c>
      <c r="Z30" s="328">
        <f>Y30/V30</f>
        <v>0</v>
      </c>
      <c r="AA30" s="135">
        <v>0</v>
      </c>
      <c r="AB30" s="279" t="s">
        <v>1183</v>
      </c>
    </row>
    <row r="31" spans="1:28" ht="78" customHeight="1" x14ac:dyDescent="0.25">
      <c r="A31" s="306"/>
      <c r="B31" s="359"/>
      <c r="C31" s="361"/>
      <c r="D31" s="289"/>
      <c r="E31" s="289"/>
      <c r="F31" s="289"/>
      <c r="G31" s="43" t="s">
        <v>1018</v>
      </c>
      <c r="H31" s="43" t="s">
        <v>31</v>
      </c>
      <c r="I31" s="43" t="s">
        <v>1015</v>
      </c>
      <c r="J31" s="43" t="s">
        <v>1017</v>
      </c>
      <c r="K31" s="79" t="s">
        <v>131</v>
      </c>
      <c r="L31" s="79" t="s">
        <v>132</v>
      </c>
      <c r="M31" s="79" t="s">
        <v>133</v>
      </c>
      <c r="N31" s="79" t="s">
        <v>940</v>
      </c>
      <c r="O31" s="79" t="s">
        <v>134</v>
      </c>
      <c r="P31" s="79" t="s">
        <v>1302</v>
      </c>
      <c r="Q31" s="44">
        <v>0</v>
      </c>
      <c r="R31" s="44">
        <v>1</v>
      </c>
      <c r="S31" s="289"/>
      <c r="T31" s="285"/>
      <c r="U31" s="283"/>
      <c r="V31" s="135"/>
      <c r="W31" s="147"/>
      <c r="X31" s="147"/>
      <c r="Y31" s="147"/>
      <c r="Z31" s="329"/>
      <c r="AA31" s="135"/>
      <c r="AB31" s="280"/>
    </row>
    <row r="32" spans="1:28" ht="74.25" customHeight="1" x14ac:dyDescent="0.25">
      <c r="A32" s="306"/>
      <c r="B32" s="359"/>
      <c r="C32" s="289"/>
      <c r="D32" s="289"/>
      <c r="E32" s="289"/>
      <c r="F32" s="289"/>
      <c r="G32" s="43" t="s">
        <v>135</v>
      </c>
      <c r="H32" s="43" t="s">
        <v>31</v>
      </c>
      <c r="I32" s="43" t="s">
        <v>1019</v>
      </c>
      <c r="J32" s="43" t="s">
        <v>1020</v>
      </c>
      <c r="K32" s="79" t="s">
        <v>126</v>
      </c>
      <c r="L32" s="79" t="s">
        <v>136</v>
      </c>
      <c r="M32" s="79" t="s">
        <v>137</v>
      </c>
      <c r="N32" s="79" t="s">
        <v>138</v>
      </c>
      <c r="O32" s="79" t="s">
        <v>139</v>
      </c>
      <c r="P32" s="79" t="s">
        <v>1288</v>
      </c>
      <c r="Q32" s="44">
        <v>1</v>
      </c>
      <c r="R32" s="44">
        <v>0</v>
      </c>
      <c r="S32" s="289"/>
      <c r="T32" s="285"/>
      <c r="U32" s="283"/>
      <c r="V32" s="135"/>
      <c r="W32" s="147"/>
      <c r="X32" s="147"/>
      <c r="Y32" s="147"/>
      <c r="Z32" s="329"/>
      <c r="AA32" s="135"/>
      <c r="AB32" s="280"/>
    </row>
    <row r="33" spans="1:28" ht="69" customHeight="1" x14ac:dyDescent="0.25">
      <c r="A33" s="306"/>
      <c r="B33" s="359"/>
      <c r="C33" s="289"/>
      <c r="D33" s="289"/>
      <c r="E33" s="289"/>
      <c r="F33" s="289"/>
      <c r="G33" s="43" t="s">
        <v>140</v>
      </c>
      <c r="H33" s="43" t="s">
        <v>31</v>
      </c>
      <c r="I33" s="43" t="s">
        <v>141</v>
      </c>
      <c r="J33" s="43" t="s">
        <v>434</v>
      </c>
      <c r="K33" s="79" t="s">
        <v>142</v>
      </c>
      <c r="L33" s="79" t="s">
        <v>143</v>
      </c>
      <c r="M33" s="79" t="s">
        <v>144</v>
      </c>
      <c r="N33" s="79" t="s">
        <v>145</v>
      </c>
      <c r="O33" s="79" t="s">
        <v>146</v>
      </c>
      <c r="P33" s="81" t="s">
        <v>1255</v>
      </c>
      <c r="Q33" s="44">
        <v>1</v>
      </c>
      <c r="R33" s="44">
        <v>0</v>
      </c>
      <c r="S33" s="289"/>
      <c r="T33" s="285"/>
      <c r="U33" s="283"/>
      <c r="V33" s="135"/>
      <c r="W33" s="147"/>
      <c r="X33" s="147"/>
      <c r="Y33" s="147"/>
      <c r="Z33" s="329"/>
      <c r="AA33" s="135"/>
      <c r="AB33" s="280"/>
    </row>
    <row r="34" spans="1:28" ht="69" customHeight="1" x14ac:dyDescent="0.25">
      <c r="A34" s="306"/>
      <c r="B34" s="359"/>
      <c r="C34" s="362"/>
      <c r="D34" s="290"/>
      <c r="E34" s="290"/>
      <c r="F34" s="290"/>
      <c r="G34" s="43" t="s">
        <v>147</v>
      </c>
      <c r="H34" s="43" t="s">
        <v>31</v>
      </c>
      <c r="I34" s="43" t="s">
        <v>1021</v>
      </c>
      <c r="J34" s="43" t="s">
        <v>1022</v>
      </c>
      <c r="K34" s="79" t="s">
        <v>148</v>
      </c>
      <c r="L34" s="79" t="s">
        <v>149</v>
      </c>
      <c r="M34" s="79" t="s">
        <v>150</v>
      </c>
      <c r="N34" s="79" t="s">
        <v>151</v>
      </c>
      <c r="O34" s="79" t="s">
        <v>152</v>
      </c>
      <c r="P34" s="79" t="s">
        <v>1289</v>
      </c>
      <c r="Q34" s="44">
        <v>1</v>
      </c>
      <c r="R34" s="44">
        <v>1</v>
      </c>
      <c r="S34" s="290"/>
      <c r="T34" s="294"/>
      <c r="U34" s="295"/>
      <c r="V34" s="135"/>
      <c r="W34" s="147"/>
      <c r="X34" s="147"/>
      <c r="Y34" s="147"/>
      <c r="Z34" s="329"/>
      <c r="AA34" s="135"/>
      <c r="AB34" s="281"/>
    </row>
    <row r="35" spans="1:28" ht="68.25" customHeight="1" x14ac:dyDescent="0.25">
      <c r="A35" s="306"/>
      <c r="B35" s="359"/>
      <c r="C35" s="288" t="s">
        <v>153</v>
      </c>
      <c r="D35" s="288" t="s">
        <v>154</v>
      </c>
      <c r="E35" s="288" t="s">
        <v>155</v>
      </c>
      <c r="F35" s="288" t="s">
        <v>156</v>
      </c>
      <c r="G35" s="43" t="s">
        <v>157</v>
      </c>
      <c r="H35" s="43" t="s">
        <v>158</v>
      </c>
      <c r="I35" s="43" t="s">
        <v>159</v>
      </c>
      <c r="J35" s="43" t="s">
        <v>1023</v>
      </c>
      <c r="K35" s="43" t="s">
        <v>160</v>
      </c>
      <c r="L35" s="43" t="s">
        <v>161</v>
      </c>
      <c r="M35" s="43" t="s">
        <v>162</v>
      </c>
      <c r="N35" s="79" t="s">
        <v>163</v>
      </c>
      <c r="O35" s="79" t="s">
        <v>946</v>
      </c>
      <c r="P35" s="79" t="s">
        <v>1255</v>
      </c>
      <c r="Q35" s="44">
        <v>0</v>
      </c>
      <c r="R35" s="44">
        <v>1</v>
      </c>
      <c r="S35" s="288" t="s">
        <v>164</v>
      </c>
      <c r="T35" s="284">
        <v>404675</v>
      </c>
      <c r="U35" s="282">
        <v>134438</v>
      </c>
      <c r="V35" s="154">
        <v>54200</v>
      </c>
      <c r="W35" s="154">
        <v>14793.73</v>
      </c>
      <c r="X35" s="146"/>
      <c r="Y35" s="155">
        <f>W35+X35</f>
        <v>14793.73</v>
      </c>
      <c r="Z35" s="328">
        <f>Y35/V35</f>
        <v>0.27294704797047969</v>
      </c>
      <c r="AA35" s="257">
        <v>0</v>
      </c>
      <c r="AB35" s="279" t="s">
        <v>1304</v>
      </c>
    </row>
    <row r="36" spans="1:28" ht="81.75" customHeight="1" x14ac:dyDescent="0.25">
      <c r="A36" s="306"/>
      <c r="B36" s="359"/>
      <c r="C36" s="289"/>
      <c r="D36" s="289"/>
      <c r="E36" s="289"/>
      <c r="F36" s="289"/>
      <c r="G36" s="43" t="s">
        <v>165</v>
      </c>
      <c r="H36" s="43" t="s">
        <v>166</v>
      </c>
      <c r="I36" s="43" t="s">
        <v>1024</v>
      </c>
      <c r="J36" s="43" t="s">
        <v>1025</v>
      </c>
      <c r="K36" s="43" t="s">
        <v>167</v>
      </c>
      <c r="L36" s="43" t="s">
        <v>161</v>
      </c>
      <c r="M36" s="43" t="s">
        <v>168</v>
      </c>
      <c r="N36" s="79" t="s">
        <v>169</v>
      </c>
      <c r="O36" s="79" t="s">
        <v>942</v>
      </c>
      <c r="P36" s="79" t="s">
        <v>1290</v>
      </c>
      <c r="Q36" s="258">
        <v>0</v>
      </c>
      <c r="R36" s="44">
        <v>0</v>
      </c>
      <c r="S36" s="289"/>
      <c r="T36" s="285"/>
      <c r="U36" s="283"/>
      <c r="V36" s="135"/>
      <c r="W36" s="147"/>
      <c r="X36" s="147"/>
      <c r="Y36" s="147"/>
      <c r="Z36" s="329"/>
      <c r="AA36" s="135"/>
      <c r="AB36" s="280"/>
    </row>
    <row r="37" spans="1:28" ht="79.5" customHeight="1" x14ac:dyDescent="0.25">
      <c r="A37" s="306"/>
      <c r="B37" s="359"/>
      <c r="C37" s="289"/>
      <c r="D37" s="289"/>
      <c r="E37" s="289"/>
      <c r="F37" s="289"/>
      <c r="G37" s="43" t="s">
        <v>171</v>
      </c>
      <c r="H37" s="43" t="s">
        <v>166</v>
      </c>
      <c r="I37" s="45" t="s">
        <v>1232</v>
      </c>
      <c r="J37" s="46" t="s">
        <v>1329</v>
      </c>
      <c r="K37" s="43" t="s">
        <v>116</v>
      </c>
      <c r="L37" s="43" t="s">
        <v>116</v>
      </c>
      <c r="M37" s="43" t="s">
        <v>116</v>
      </c>
      <c r="N37" s="79" t="s">
        <v>116</v>
      </c>
      <c r="O37" s="79" t="s">
        <v>884</v>
      </c>
      <c r="P37" s="79" t="s">
        <v>1233</v>
      </c>
      <c r="Q37" s="44">
        <v>1</v>
      </c>
      <c r="R37" s="44">
        <v>1</v>
      </c>
      <c r="S37" s="289"/>
      <c r="T37" s="285"/>
      <c r="U37" s="283"/>
      <c r="V37" s="135"/>
      <c r="W37" s="147"/>
      <c r="X37" s="147"/>
      <c r="Y37" s="147"/>
      <c r="Z37" s="329"/>
      <c r="AA37" s="135"/>
      <c r="AB37" s="280"/>
    </row>
    <row r="38" spans="1:28" ht="136.5" customHeight="1" x14ac:dyDescent="0.25">
      <c r="A38" s="306"/>
      <c r="B38" s="359"/>
      <c r="C38" s="289"/>
      <c r="D38" s="289"/>
      <c r="E38" s="289"/>
      <c r="F38" s="289"/>
      <c r="G38" s="43" t="s">
        <v>173</v>
      </c>
      <c r="H38" s="43" t="s">
        <v>166</v>
      </c>
      <c r="I38" s="45" t="s">
        <v>1026</v>
      </c>
      <c r="J38" s="43" t="s">
        <v>310</v>
      </c>
      <c r="K38" s="43" t="str">
        <f>I38</f>
        <v>71 (visiškai sutinka ir greičiau sutinka, 2016 m.)</v>
      </c>
      <c r="L38" s="43" t="s">
        <v>174</v>
      </c>
      <c r="M38" s="43" t="s">
        <v>175</v>
      </c>
      <c r="N38" s="79" t="s">
        <v>176</v>
      </c>
      <c r="O38" s="79" t="s">
        <v>926</v>
      </c>
      <c r="P38" s="79" t="s">
        <v>1267</v>
      </c>
      <c r="Q38" s="258">
        <v>0</v>
      </c>
      <c r="R38" s="44">
        <v>1</v>
      </c>
      <c r="S38" s="289"/>
      <c r="T38" s="285"/>
      <c r="U38" s="283"/>
      <c r="V38" s="135"/>
      <c r="W38" s="147"/>
      <c r="X38" s="147"/>
      <c r="Y38" s="147"/>
      <c r="Z38" s="329"/>
      <c r="AA38" s="135"/>
      <c r="AB38" s="280"/>
    </row>
    <row r="39" spans="1:28" ht="72.75" customHeight="1" x14ac:dyDescent="0.25">
      <c r="A39" s="306"/>
      <c r="B39" s="359"/>
      <c r="C39" s="290"/>
      <c r="D39" s="290"/>
      <c r="E39" s="290"/>
      <c r="F39" s="290"/>
      <c r="G39" s="43" t="s">
        <v>177</v>
      </c>
      <c r="H39" s="43" t="s">
        <v>166</v>
      </c>
      <c r="I39" s="45" t="s">
        <v>1027</v>
      </c>
      <c r="J39" s="43" t="s">
        <v>1028</v>
      </c>
      <c r="K39" s="43" t="s">
        <v>178</v>
      </c>
      <c r="L39" s="43" t="s">
        <v>179</v>
      </c>
      <c r="M39" s="43" t="s">
        <v>180</v>
      </c>
      <c r="N39" s="79" t="s">
        <v>181</v>
      </c>
      <c r="O39" s="79" t="s">
        <v>930</v>
      </c>
      <c r="P39" s="79" t="s">
        <v>1268</v>
      </c>
      <c r="Q39" s="258">
        <v>1</v>
      </c>
      <c r="R39" s="44">
        <v>1</v>
      </c>
      <c r="S39" s="290"/>
      <c r="T39" s="294"/>
      <c r="U39" s="295"/>
      <c r="V39" s="136"/>
      <c r="W39" s="148"/>
      <c r="X39" s="148"/>
      <c r="Y39" s="148"/>
      <c r="Z39" s="393"/>
      <c r="AA39" s="136"/>
      <c r="AB39" s="281"/>
    </row>
    <row r="40" spans="1:28" ht="206.25" customHeight="1" x14ac:dyDescent="0.25">
      <c r="A40" s="306"/>
      <c r="B40" s="359"/>
      <c r="C40" s="43" t="s">
        <v>182</v>
      </c>
      <c r="D40" s="43" t="s">
        <v>183</v>
      </c>
      <c r="E40" s="43" t="s">
        <v>184</v>
      </c>
      <c r="F40" s="43" t="s">
        <v>185</v>
      </c>
      <c r="G40" s="43" t="s">
        <v>186</v>
      </c>
      <c r="H40" s="43" t="s">
        <v>187</v>
      </c>
      <c r="I40" s="43" t="s">
        <v>1029</v>
      </c>
      <c r="J40" s="43" t="s">
        <v>188</v>
      </c>
      <c r="K40" s="43" t="s">
        <v>167</v>
      </c>
      <c r="L40" s="43" t="s">
        <v>189</v>
      </c>
      <c r="M40" s="43" t="s">
        <v>190</v>
      </c>
      <c r="N40" s="79" t="s">
        <v>191</v>
      </c>
      <c r="O40" s="79" t="s">
        <v>947</v>
      </c>
      <c r="P40" s="79" t="s">
        <v>1291</v>
      </c>
      <c r="Q40" s="258">
        <v>0</v>
      </c>
      <c r="R40" s="44">
        <v>0</v>
      </c>
      <c r="S40" s="43" t="s">
        <v>192</v>
      </c>
      <c r="T40" s="128">
        <v>114008</v>
      </c>
      <c r="U40" s="156">
        <v>42300</v>
      </c>
      <c r="V40" s="136">
        <v>14100</v>
      </c>
      <c r="W40" s="148">
        <v>4131</v>
      </c>
      <c r="X40" s="148"/>
      <c r="Y40" s="148">
        <f>W40+X40</f>
        <v>4131</v>
      </c>
      <c r="Z40" s="157">
        <f>Y40/V40</f>
        <v>0.29297872340425529</v>
      </c>
      <c r="AA40" s="136">
        <v>0</v>
      </c>
      <c r="AB40" s="95" t="s">
        <v>1213</v>
      </c>
    </row>
    <row r="41" spans="1:28" ht="80.25" customHeight="1" x14ac:dyDescent="0.25">
      <c r="A41" s="306"/>
      <c r="B41" s="359"/>
      <c r="C41" s="288" t="s">
        <v>193</v>
      </c>
      <c r="D41" s="288" t="s">
        <v>194</v>
      </c>
      <c r="E41" s="288" t="s">
        <v>195</v>
      </c>
      <c r="F41" s="288" t="s">
        <v>196</v>
      </c>
      <c r="G41" s="43" t="s">
        <v>197</v>
      </c>
      <c r="H41" s="43" t="s">
        <v>198</v>
      </c>
      <c r="I41" s="43" t="s">
        <v>1030</v>
      </c>
      <c r="J41" s="43" t="s">
        <v>1031</v>
      </c>
      <c r="K41" s="43" t="s">
        <v>199</v>
      </c>
      <c r="L41" s="43" t="s">
        <v>200</v>
      </c>
      <c r="M41" s="43" t="s">
        <v>74</v>
      </c>
      <c r="N41" s="79" t="s">
        <v>75</v>
      </c>
      <c r="O41" s="79" t="s">
        <v>922</v>
      </c>
      <c r="P41" s="79" t="s">
        <v>1292</v>
      </c>
      <c r="Q41" s="44">
        <v>0</v>
      </c>
      <c r="R41" s="44">
        <v>0</v>
      </c>
      <c r="S41" s="288" t="s">
        <v>990</v>
      </c>
      <c r="T41" s="284">
        <v>149246</v>
      </c>
      <c r="U41" s="282">
        <v>19170</v>
      </c>
      <c r="V41" s="135">
        <v>19170</v>
      </c>
      <c r="W41" s="147">
        <v>4646.3999999999996</v>
      </c>
      <c r="X41" s="147"/>
      <c r="Y41" s="147"/>
      <c r="Z41" s="328">
        <f>W41/V41</f>
        <v>0.2423787167449139</v>
      </c>
      <c r="AA41" s="135">
        <v>1</v>
      </c>
      <c r="AB41" s="279" t="s">
        <v>1307</v>
      </c>
    </row>
    <row r="42" spans="1:28" ht="75.75" customHeight="1" x14ac:dyDescent="0.25">
      <c r="A42" s="306"/>
      <c r="B42" s="359"/>
      <c r="C42" s="289"/>
      <c r="D42" s="289"/>
      <c r="E42" s="289"/>
      <c r="F42" s="289"/>
      <c r="G42" s="43" t="s">
        <v>201</v>
      </c>
      <c r="H42" s="43" t="s">
        <v>31</v>
      </c>
      <c r="I42" s="43" t="s">
        <v>1003</v>
      </c>
      <c r="J42" s="43" t="s">
        <v>416</v>
      </c>
      <c r="K42" s="43" t="s">
        <v>202</v>
      </c>
      <c r="L42" s="43" t="s">
        <v>79</v>
      </c>
      <c r="M42" s="43" t="str">
        <f>M14</f>
        <v>45 (2018 m. lapkritis)</v>
      </c>
      <c r="N42" s="79" t="str">
        <f>N14</f>
        <v>55 (2019 m. spalis)</v>
      </c>
      <c r="O42" s="79" t="s">
        <v>80</v>
      </c>
      <c r="P42" s="264" t="s">
        <v>1293</v>
      </c>
      <c r="Q42" s="44">
        <v>1</v>
      </c>
      <c r="R42" s="44">
        <v>0</v>
      </c>
      <c r="S42" s="289"/>
      <c r="T42" s="285"/>
      <c r="U42" s="283"/>
      <c r="V42" s="135"/>
      <c r="W42" s="147"/>
      <c r="X42" s="147"/>
      <c r="Y42" s="147"/>
      <c r="Z42" s="329"/>
      <c r="AA42" s="135"/>
      <c r="AB42" s="280"/>
    </row>
    <row r="43" spans="1:28" ht="70.5" customHeight="1" x14ac:dyDescent="0.25">
      <c r="A43" s="306"/>
      <c r="B43" s="359"/>
      <c r="C43" s="363"/>
      <c r="D43" s="289"/>
      <c r="E43" s="289"/>
      <c r="F43" s="289"/>
      <c r="G43" s="43" t="s">
        <v>203</v>
      </c>
      <c r="H43" s="43" t="s">
        <v>31</v>
      </c>
      <c r="I43" s="43" t="s">
        <v>1032</v>
      </c>
      <c r="J43" s="43" t="s">
        <v>1033</v>
      </c>
      <c r="K43" s="43" t="s">
        <v>204</v>
      </c>
      <c r="L43" s="43" t="s">
        <v>205</v>
      </c>
      <c r="M43" s="43" t="s">
        <v>206</v>
      </c>
      <c r="N43" s="79" t="s">
        <v>207</v>
      </c>
      <c r="O43" s="79" t="s">
        <v>208</v>
      </c>
      <c r="P43" s="79" t="s">
        <v>1285</v>
      </c>
      <c r="Q43" s="44">
        <v>1</v>
      </c>
      <c r="R43" s="44">
        <v>1</v>
      </c>
      <c r="S43" s="289"/>
      <c r="T43" s="285"/>
      <c r="U43" s="283"/>
      <c r="V43" s="135"/>
      <c r="W43" s="147"/>
      <c r="X43" s="147"/>
      <c r="Y43" s="147"/>
      <c r="Z43" s="329"/>
      <c r="AA43" s="135"/>
      <c r="AB43" s="280"/>
    </row>
    <row r="44" spans="1:28" ht="69.75" customHeight="1" x14ac:dyDescent="0.25">
      <c r="A44" s="306"/>
      <c r="B44" s="359"/>
      <c r="C44" s="289"/>
      <c r="D44" s="289"/>
      <c r="E44" s="289"/>
      <c r="F44" s="289"/>
      <c r="G44" s="43" t="s">
        <v>209</v>
      </c>
      <c r="H44" s="43" t="s">
        <v>31</v>
      </c>
      <c r="I44" s="43" t="s">
        <v>1034</v>
      </c>
      <c r="J44" s="43" t="s">
        <v>506</v>
      </c>
      <c r="K44" s="43" t="s">
        <v>210</v>
      </c>
      <c r="L44" s="43" t="s">
        <v>211</v>
      </c>
      <c r="M44" s="43" t="s">
        <v>69</v>
      </c>
      <c r="N44" s="79" t="s">
        <v>70</v>
      </c>
      <c r="O44" s="79" t="s">
        <v>71</v>
      </c>
      <c r="P44" s="79" t="s">
        <v>1283</v>
      </c>
      <c r="Q44" s="44">
        <v>1</v>
      </c>
      <c r="R44" s="44">
        <v>0</v>
      </c>
      <c r="S44" s="289"/>
      <c r="T44" s="285"/>
      <c r="U44" s="283"/>
      <c r="V44" s="135"/>
      <c r="W44" s="147"/>
      <c r="X44" s="147"/>
      <c r="Y44" s="147"/>
      <c r="Z44" s="329"/>
      <c r="AA44" s="135"/>
      <c r="AB44" s="280"/>
    </row>
    <row r="45" spans="1:28" ht="57.75" customHeight="1" x14ac:dyDescent="0.25">
      <c r="A45" s="306"/>
      <c r="B45" s="359"/>
      <c r="C45" s="363"/>
      <c r="D45" s="289"/>
      <c r="E45" s="289"/>
      <c r="F45" s="289"/>
      <c r="G45" s="43" t="s">
        <v>212</v>
      </c>
      <c r="H45" s="43" t="s">
        <v>31</v>
      </c>
      <c r="I45" s="43" t="s">
        <v>1035</v>
      </c>
      <c r="J45" s="43" t="s">
        <v>1036</v>
      </c>
      <c r="K45" s="43" t="s">
        <v>213</v>
      </c>
      <c r="L45" s="43" t="s">
        <v>214</v>
      </c>
      <c r="M45" s="43" t="s">
        <v>215</v>
      </c>
      <c r="N45" s="79" t="s">
        <v>216</v>
      </c>
      <c r="O45" s="79" t="s">
        <v>217</v>
      </c>
      <c r="P45" s="79" t="s">
        <v>1294</v>
      </c>
      <c r="Q45" s="44">
        <v>1</v>
      </c>
      <c r="R45" s="44">
        <v>1</v>
      </c>
      <c r="S45" s="289"/>
      <c r="T45" s="285"/>
      <c r="U45" s="283"/>
      <c r="V45" s="135"/>
      <c r="W45" s="147"/>
      <c r="X45" s="147"/>
      <c r="Y45" s="147"/>
      <c r="Z45" s="329"/>
      <c r="AA45" s="135"/>
      <c r="AB45" s="280"/>
    </row>
    <row r="46" spans="1:28" ht="57.75" customHeight="1" x14ac:dyDescent="0.25">
      <c r="A46" s="306"/>
      <c r="B46" s="359"/>
      <c r="C46" s="363"/>
      <c r="D46" s="289"/>
      <c r="E46" s="289"/>
      <c r="F46" s="289"/>
      <c r="G46" s="43" t="s">
        <v>218</v>
      </c>
      <c r="H46" s="43" t="s">
        <v>31</v>
      </c>
      <c r="I46" s="45" t="s">
        <v>219</v>
      </c>
      <c r="J46" s="43" t="s">
        <v>506</v>
      </c>
      <c r="K46" s="43" t="s">
        <v>220</v>
      </c>
      <c r="L46" s="43" t="s">
        <v>221</v>
      </c>
      <c r="M46" s="43" t="s">
        <v>222</v>
      </c>
      <c r="N46" s="79" t="s">
        <v>223</v>
      </c>
      <c r="O46" s="79" t="s">
        <v>937</v>
      </c>
      <c r="P46" s="79" t="s">
        <v>1269</v>
      </c>
      <c r="Q46" s="258">
        <v>1</v>
      </c>
      <c r="R46" s="44">
        <v>1</v>
      </c>
      <c r="S46" s="289"/>
      <c r="T46" s="285"/>
      <c r="U46" s="283"/>
      <c r="V46" s="135"/>
      <c r="W46" s="147"/>
      <c r="X46" s="147"/>
      <c r="Y46" s="147"/>
      <c r="Z46" s="329"/>
      <c r="AA46" s="135"/>
      <c r="AB46" s="280"/>
    </row>
    <row r="47" spans="1:28" ht="100.5" customHeight="1" x14ac:dyDescent="0.25">
      <c r="A47" s="306"/>
      <c r="B47" s="359"/>
      <c r="C47" s="364"/>
      <c r="D47" s="290"/>
      <c r="E47" s="290"/>
      <c r="F47" s="290"/>
      <c r="G47" s="43" t="s">
        <v>224</v>
      </c>
      <c r="H47" s="43" t="s">
        <v>31</v>
      </c>
      <c r="I47" s="45" t="s">
        <v>219</v>
      </c>
      <c r="J47" s="43" t="s">
        <v>506</v>
      </c>
      <c r="K47" s="43" t="s">
        <v>225</v>
      </c>
      <c r="L47" s="43" t="s">
        <v>226</v>
      </c>
      <c r="M47" s="43" t="s">
        <v>227</v>
      </c>
      <c r="N47" s="79" t="s">
        <v>228</v>
      </c>
      <c r="O47" s="79" t="s">
        <v>927</v>
      </c>
      <c r="P47" s="79" t="s">
        <v>1270</v>
      </c>
      <c r="Q47" s="258">
        <v>1</v>
      </c>
      <c r="R47" s="44">
        <v>1</v>
      </c>
      <c r="S47" s="290"/>
      <c r="T47" s="294"/>
      <c r="U47" s="295"/>
      <c r="V47" s="136"/>
      <c r="W47" s="148"/>
      <c r="X47" s="148"/>
      <c r="Y47" s="148"/>
      <c r="Z47" s="393"/>
      <c r="AA47" s="136"/>
      <c r="AB47" s="281"/>
    </row>
    <row r="48" spans="1:28" ht="101.25" customHeight="1" x14ac:dyDescent="0.25">
      <c r="A48" s="306"/>
      <c r="B48" s="359"/>
      <c r="C48" s="288" t="s">
        <v>229</v>
      </c>
      <c r="D48" s="288" t="s">
        <v>230</v>
      </c>
      <c r="E48" s="288" t="s">
        <v>231</v>
      </c>
      <c r="F48" s="288" t="s">
        <v>232</v>
      </c>
      <c r="G48" s="43" t="s">
        <v>233</v>
      </c>
      <c r="H48" s="43" t="s">
        <v>234</v>
      </c>
      <c r="I48" s="267" t="s">
        <v>1037</v>
      </c>
      <c r="J48" s="267" t="s">
        <v>238</v>
      </c>
      <c r="K48" s="43" t="s">
        <v>235</v>
      </c>
      <c r="L48" s="43" t="s">
        <v>200</v>
      </c>
      <c r="M48" s="43" t="s">
        <v>74</v>
      </c>
      <c r="N48" s="79" t="s">
        <v>75</v>
      </c>
      <c r="O48" s="79" t="s">
        <v>922</v>
      </c>
      <c r="P48" s="79" t="s">
        <v>1292</v>
      </c>
      <c r="Q48" s="44">
        <v>0</v>
      </c>
      <c r="R48" s="44">
        <v>0</v>
      </c>
      <c r="S48" s="288" t="s">
        <v>29</v>
      </c>
      <c r="T48" s="284">
        <v>950680</v>
      </c>
      <c r="U48" s="282">
        <v>336022</v>
      </c>
      <c r="V48" s="135">
        <v>121022</v>
      </c>
      <c r="W48" s="147">
        <v>119373</v>
      </c>
      <c r="X48" s="147"/>
      <c r="Y48" s="147">
        <f>W48+X48</f>
        <v>119373</v>
      </c>
      <c r="Z48" s="328">
        <f>Y48/V48</f>
        <v>0.98637437821222584</v>
      </c>
      <c r="AA48" s="135">
        <v>1</v>
      </c>
      <c r="AB48" s="279"/>
    </row>
    <row r="49" spans="1:28" ht="57.75" customHeight="1" x14ac:dyDescent="0.25">
      <c r="A49" s="306"/>
      <c r="B49" s="359"/>
      <c r="C49" s="289"/>
      <c r="D49" s="289"/>
      <c r="E49" s="289"/>
      <c r="F49" s="289"/>
      <c r="G49" s="43" t="s">
        <v>1038</v>
      </c>
      <c r="H49" s="43" t="s">
        <v>166</v>
      </c>
      <c r="I49" s="43" t="s">
        <v>1003</v>
      </c>
      <c r="J49" s="43" t="s">
        <v>1039</v>
      </c>
      <c r="K49" s="43" t="s">
        <v>202</v>
      </c>
      <c r="L49" s="43" t="s">
        <v>79</v>
      </c>
      <c r="M49" s="43" t="s">
        <v>631</v>
      </c>
      <c r="N49" s="79" t="s">
        <v>939</v>
      </c>
      <c r="O49" s="79" t="s">
        <v>80</v>
      </c>
      <c r="P49" s="264" t="s">
        <v>1293</v>
      </c>
      <c r="Q49" s="44">
        <v>1</v>
      </c>
      <c r="R49" s="44">
        <v>0</v>
      </c>
      <c r="S49" s="289"/>
      <c r="T49" s="285"/>
      <c r="U49" s="283"/>
      <c r="V49" s="135"/>
      <c r="W49" s="147"/>
      <c r="X49" s="147"/>
      <c r="Y49" s="147"/>
      <c r="Z49" s="329"/>
      <c r="AA49" s="135"/>
      <c r="AB49" s="280"/>
    </row>
    <row r="50" spans="1:28" ht="54.75" customHeight="1" x14ac:dyDescent="0.25">
      <c r="A50" s="306"/>
      <c r="B50" s="359"/>
      <c r="C50" s="289"/>
      <c r="D50" s="289"/>
      <c r="E50" s="289"/>
      <c r="F50" s="289"/>
      <c r="G50" s="43" t="s">
        <v>240</v>
      </c>
      <c r="H50" s="43" t="s">
        <v>166</v>
      </c>
      <c r="I50" s="43" t="s">
        <v>1032</v>
      </c>
      <c r="J50" s="43" t="s">
        <v>1040</v>
      </c>
      <c r="K50" s="43" t="s">
        <v>204</v>
      </c>
      <c r="L50" s="43" t="s">
        <v>205</v>
      </c>
      <c r="M50" s="43" t="s">
        <v>206</v>
      </c>
      <c r="N50" s="79" t="s">
        <v>207</v>
      </c>
      <c r="O50" s="79" t="s">
        <v>208</v>
      </c>
      <c r="P50" s="79" t="s">
        <v>1285</v>
      </c>
      <c r="Q50" s="44">
        <v>1</v>
      </c>
      <c r="R50" s="44">
        <v>1</v>
      </c>
      <c r="S50" s="289"/>
      <c r="T50" s="285"/>
      <c r="U50" s="283"/>
      <c r="V50" s="135"/>
      <c r="W50" s="147"/>
      <c r="X50" s="147"/>
      <c r="Y50" s="147"/>
      <c r="Z50" s="329"/>
      <c r="AA50" s="135"/>
      <c r="AB50" s="280"/>
    </row>
    <row r="51" spans="1:28" ht="54.75" customHeight="1" x14ac:dyDescent="0.25">
      <c r="A51" s="306"/>
      <c r="B51" s="359"/>
      <c r="C51" s="289"/>
      <c r="D51" s="289"/>
      <c r="E51" s="289"/>
      <c r="F51" s="289"/>
      <c r="G51" s="43" t="s">
        <v>1041</v>
      </c>
      <c r="H51" s="43" t="s">
        <v>31</v>
      </c>
      <c r="I51" s="43" t="s">
        <v>241</v>
      </c>
      <c r="J51" s="43" t="s">
        <v>1042</v>
      </c>
      <c r="K51" s="43"/>
      <c r="L51" s="43"/>
      <c r="M51" s="43"/>
      <c r="N51" s="79"/>
      <c r="O51" s="79"/>
      <c r="P51" s="79" t="s">
        <v>1271</v>
      </c>
      <c r="Q51" s="44">
        <v>1</v>
      </c>
      <c r="R51" s="44">
        <v>1</v>
      </c>
      <c r="S51" s="289"/>
      <c r="T51" s="285"/>
      <c r="U51" s="283"/>
      <c r="V51" s="219"/>
      <c r="W51" s="228"/>
      <c r="X51" s="228"/>
      <c r="Y51" s="228"/>
      <c r="Z51" s="329"/>
      <c r="AA51" s="219"/>
      <c r="AB51" s="280"/>
    </row>
    <row r="52" spans="1:28" ht="61.5" customHeight="1" x14ac:dyDescent="0.25">
      <c r="A52" s="306"/>
      <c r="B52" s="359"/>
      <c r="C52" s="289"/>
      <c r="D52" s="289"/>
      <c r="E52" s="289"/>
      <c r="F52" s="289"/>
      <c r="G52" s="43" t="s">
        <v>1043</v>
      </c>
      <c r="H52" s="43" t="s">
        <v>166</v>
      </c>
      <c r="I52" s="45" t="s">
        <v>243</v>
      </c>
      <c r="J52" s="43" t="s">
        <v>1044</v>
      </c>
      <c r="K52" s="43" t="s">
        <v>244</v>
      </c>
      <c r="L52" s="43" t="s">
        <v>143</v>
      </c>
      <c r="M52" s="43" t="s">
        <v>245</v>
      </c>
      <c r="N52" s="79" t="s">
        <v>246</v>
      </c>
      <c r="O52" s="79" t="s">
        <v>938</v>
      </c>
      <c r="P52" s="79" t="s">
        <v>1272</v>
      </c>
      <c r="Q52" s="258">
        <v>1</v>
      </c>
      <c r="R52" s="44">
        <v>1</v>
      </c>
      <c r="S52" s="289"/>
      <c r="T52" s="285"/>
      <c r="U52" s="283"/>
      <c r="V52" s="135"/>
      <c r="W52" s="147"/>
      <c r="X52" s="147"/>
      <c r="Y52" s="147"/>
      <c r="Z52" s="329"/>
      <c r="AA52" s="135"/>
      <c r="AB52" s="280"/>
    </row>
    <row r="53" spans="1:28" ht="171" customHeight="1" x14ac:dyDescent="0.25">
      <c r="A53" s="306"/>
      <c r="B53" s="359"/>
      <c r="C53" s="289"/>
      <c r="D53" s="289"/>
      <c r="E53" s="289"/>
      <c r="F53" s="289"/>
      <c r="G53" s="43" t="s">
        <v>247</v>
      </c>
      <c r="H53" s="43" t="s">
        <v>166</v>
      </c>
      <c r="I53" s="45" t="s">
        <v>248</v>
      </c>
      <c r="J53" s="43" t="s">
        <v>249</v>
      </c>
      <c r="K53" s="43" t="s">
        <v>250</v>
      </c>
      <c r="L53" s="43" t="s">
        <v>251</v>
      </c>
      <c r="M53" s="43" t="s">
        <v>252</v>
      </c>
      <c r="N53" s="79" t="s">
        <v>253</v>
      </c>
      <c r="O53" s="79" t="s">
        <v>928</v>
      </c>
      <c r="P53" s="79" t="s">
        <v>1299</v>
      </c>
      <c r="Q53" s="258">
        <v>1</v>
      </c>
      <c r="R53" s="44">
        <v>1</v>
      </c>
      <c r="S53" s="289"/>
      <c r="T53" s="285"/>
      <c r="U53" s="283"/>
      <c r="V53" s="135"/>
      <c r="W53" s="147"/>
      <c r="X53" s="147"/>
      <c r="Y53" s="147"/>
      <c r="Z53" s="329"/>
      <c r="AA53" s="135"/>
      <c r="AB53" s="280"/>
    </row>
    <row r="54" spans="1:28" ht="54" customHeight="1" x14ac:dyDescent="0.25">
      <c r="A54" s="306"/>
      <c r="B54" s="359"/>
      <c r="C54" s="289"/>
      <c r="D54" s="289"/>
      <c r="E54" s="289"/>
      <c r="F54" s="289"/>
      <c r="G54" s="43" t="s">
        <v>254</v>
      </c>
      <c r="H54" s="43" t="s">
        <v>166</v>
      </c>
      <c r="I54" s="45" t="s">
        <v>1045</v>
      </c>
      <c r="J54" s="43" t="s">
        <v>1046</v>
      </c>
      <c r="K54" s="45" t="s">
        <v>255</v>
      </c>
      <c r="L54" s="43" t="s">
        <v>256</v>
      </c>
      <c r="M54" s="43" t="s">
        <v>257</v>
      </c>
      <c r="N54" s="79" t="s">
        <v>258</v>
      </c>
      <c r="O54" s="79" t="s">
        <v>931</v>
      </c>
      <c r="P54" s="79" t="s">
        <v>1273</v>
      </c>
      <c r="Q54" s="258">
        <v>1</v>
      </c>
      <c r="R54" s="44">
        <v>1</v>
      </c>
      <c r="S54" s="289"/>
      <c r="T54" s="285"/>
      <c r="U54" s="283"/>
      <c r="V54" s="135"/>
      <c r="W54" s="147"/>
      <c r="X54" s="147"/>
      <c r="Y54" s="147"/>
      <c r="Z54" s="329"/>
      <c r="AA54" s="135"/>
      <c r="AB54" s="280"/>
    </row>
    <row r="55" spans="1:28" ht="75" customHeight="1" x14ac:dyDescent="0.25">
      <c r="A55" s="306"/>
      <c r="B55" s="359"/>
      <c r="C55" s="290"/>
      <c r="D55" s="290"/>
      <c r="E55" s="290"/>
      <c r="F55" s="290"/>
      <c r="G55" s="43" t="s">
        <v>259</v>
      </c>
      <c r="H55" s="43" t="s">
        <v>31</v>
      </c>
      <c r="I55" s="45">
        <v>62</v>
      </c>
      <c r="J55" s="43" t="s">
        <v>260</v>
      </c>
      <c r="K55" s="43" t="s">
        <v>261</v>
      </c>
      <c r="L55" s="43" t="s">
        <v>262</v>
      </c>
      <c r="M55" s="43" t="s">
        <v>263</v>
      </c>
      <c r="N55" s="79" t="s">
        <v>264</v>
      </c>
      <c r="O55" s="79" t="s">
        <v>265</v>
      </c>
      <c r="P55" s="79" t="s">
        <v>1274</v>
      </c>
      <c r="Q55" s="258">
        <v>0</v>
      </c>
      <c r="R55" s="44">
        <v>1</v>
      </c>
      <c r="S55" s="290"/>
      <c r="T55" s="294"/>
      <c r="U55" s="295"/>
      <c r="V55" s="136"/>
      <c r="W55" s="148"/>
      <c r="X55" s="148"/>
      <c r="Y55" s="148"/>
      <c r="Z55" s="393"/>
      <c r="AA55" s="136"/>
      <c r="AB55" s="281"/>
    </row>
    <row r="56" spans="1:28" ht="91.5" customHeight="1" x14ac:dyDescent="0.25">
      <c r="A56" s="306"/>
      <c r="B56" s="359"/>
      <c r="C56" s="288" t="s">
        <v>266</v>
      </c>
      <c r="D56" s="288" t="s">
        <v>267</v>
      </c>
      <c r="E56" s="288" t="s">
        <v>268</v>
      </c>
      <c r="F56" s="288" t="s">
        <v>269</v>
      </c>
      <c r="G56" s="43" t="s">
        <v>270</v>
      </c>
      <c r="H56" s="43" t="s">
        <v>271</v>
      </c>
      <c r="I56" s="43" t="s">
        <v>1047</v>
      </c>
      <c r="J56" s="43" t="s">
        <v>272</v>
      </c>
      <c r="K56" s="43" t="s">
        <v>167</v>
      </c>
      <c r="L56" s="43" t="s">
        <v>273</v>
      </c>
      <c r="M56" s="43" t="s">
        <v>274</v>
      </c>
      <c r="N56" s="79" t="s">
        <v>275</v>
      </c>
      <c r="O56" s="79" t="s">
        <v>948</v>
      </c>
      <c r="P56" s="79" t="s">
        <v>1291</v>
      </c>
      <c r="Q56" s="258">
        <v>0</v>
      </c>
      <c r="R56" s="44">
        <v>0</v>
      </c>
      <c r="S56" s="288" t="s">
        <v>276</v>
      </c>
      <c r="T56" s="284">
        <v>176700</v>
      </c>
      <c r="U56" s="282">
        <v>71280</v>
      </c>
      <c r="V56" s="135">
        <v>6448</v>
      </c>
      <c r="W56" s="147">
        <v>0</v>
      </c>
      <c r="X56" s="147"/>
      <c r="Y56" s="147">
        <f>W56+X56</f>
        <v>0</v>
      </c>
      <c r="Z56" s="328">
        <v>0</v>
      </c>
      <c r="AA56" s="135">
        <v>0</v>
      </c>
      <c r="AB56" s="49" t="s">
        <v>1308</v>
      </c>
    </row>
    <row r="57" spans="1:28" ht="74.25" customHeight="1" x14ac:dyDescent="0.25">
      <c r="A57" s="306"/>
      <c r="B57" s="359"/>
      <c r="C57" s="289"/>
      <c r="D57" s="289"/>
      <c r="E57" s="289"/>
      <c r="F57" s="289"/>
      <c r="G57" s="43" t="s">
        <v>236</v>
      </c>
      <c r="H57" s="43" t="s">
        <v>31</v>
      </c>
      <c r="I57" s="43" t="s">
        <v>237</v>
      </c>
      <c r="J57" s="43" t="s">
        <v>277</v>
      </c>
      <c r="K57" s="43" t="s">
        <v>278</v>
      </c>
      <c r="L57" s="43" t="s">
        <v>205</v>
      </c>
      <c r="M57" s="43" t="s">
        <v>279</v>
      </c>
      <c r="N57" s="79" t="s">
        <v>138</v>
      </c>
      <c r="O57" s="79" t="s">
        <v>239</v>
      </c>
      <c r="P57" s="79" t="s">
        <v>1264</v>
      </c>
      <c r="Q57" s="44">
        <v>1</v>
      </c>
      <c r="R57" s="44">
        <v>0</v>
      </c>
      <c r="S57" s="289"/>
      <c r="T57" s="285"/>
      <c r="U57" s="283"/>
      <c r="V57" s="135"/>
      <c r="W57" s="147"/>
      <c r="X57" s="147"/>
      <c r="Y57" s="147"/>
      <c r="Z57" s="329"/>
      <c r="AA57" s="135"/>
      <c r="AB57" s="40"/>
    </row>
    <row r="58" spans="1:28" ht="72.75" customHeight="1" x14ac:dyDescent="0.25">
      <c r="A58" s="306"/>
      <c r="B58" s="359"/>
      <c r="C58" s="289"/>
      <c r="D58" s="289"/>
      <c r="E58" s="289"/>
      <c r="F58" s="289"/>
      <c r="G58" s="43" t="s">
        <v>280</v>
      </c>
      <c r="H58" s="43" t="s">
        <v>31</v>
      </c>
      <c r="I58" s="43" t="s">
        <v>1048</v>
      </c>
      <c r="J58" s="43" t="s">
        <v>281</v>
      </c>
      <c r="K58" s="43" t="s">
        <v>282</v>
      </c>
      <c r="L58" s="43" t="s">
        <v>161</v>
      </c>
      <c r="M58" s="43" t="s">
        <v>206</v>
      </c>
      <c r="N58" s="79" t="s">
        <v>283</v>
      </c>
      <c r="O58" s="79" t="s">
        <v>284</v>
      </c>
      <c r="P58" s="79" t="s">
        <v>1295</v>
      </c>
      <c r="Q58" s="44">
        <v>0</v>
      </c>
      <c r="R58" s="44">
        <v>0</v>
      </c>
      <c r="S58" s="289"/>
      <c r="T58" s="285"/>
      <c r="U58" s="283"/>
      <c r="V58" s="135"/>
      <c r="W58" s="147"/>
      <c r="X58" s="147"/>
      <c r="Y58" s="147"/>
      <c r="Z58" s="329"/>
      <c r="AA58" s="135"/>
      <c r="AB58" s="40"/>
    </row>
    <row r="59" spans="1:28" ht="200.25" customHeight="1" x14ac:dyDescent="0.25">
      <c r="A59" s="306"/>
      <c r="B59" s="359"/>
      <c r="C59" s="290"/>
      <c r="D59" s="290"/>
      <c r="E59" s="290"/>
      <c r="F59" s="290"/>
      <c r="G59" s="43" t="s">
        <v>285</v>
      </c>
      <c r="H59" s="43" t="s">
        <v>31</v>
      </c>
      <c r="I59" s="45">
        <v>68</v>
      </c>
      <c r="J59" s="43" t="s">
        <v>1049</v>
      </c>
      <c r="K59" s="43" t="s">
        <v>286</v>
      </c>
      <c r="L59" s="43" t="s">
        <v>287</v>
      </c>
      <c r="M59" s="43" t="s">
        <v>288</v>
      </c>
      <c r="N59" s="79" t="s">
        <v>289</v>
      </c>
      <c r="O59" s="79" t="s">
        <v>208</v>
      </c>
      <c r="P59" s="79" t="s">
        <v>1275</v>
      </c>
      <c r="Q59" s="44">
        <v>1</v>
      </c>
      <c r="R59" s="44">
        <v>0</v>
      </c>
      <c r="S59" s="290"/>
      <c r="T59" s="294"/>
      <c r="U59" s="295"/>
      <c r="V59" s="50"/>
      <c r="W59" s="158"/>
      <c r="X59" s="158"/>
      <c r="Y59" s="158"/>
      <c r="Z59" s="393"/>
      <c r="AA59" s="50"/>
      <c r="AB59" s="51"/>
    </row>
    <row r="60" spans="1:28" ht="237.75" customHeight="1" x14ac:dyDescent="0.25">
      <c r="A60" s="306"/>
      <c r="B60" s="359"/>
      <c r="C60" s="288" t="s">
        <v>290</v>
      </c>
      <c r="D60" s="288" t="s">
        <v>291</v>
      </c>
      <c r="E60" s="288" t="s">
        <v>292</v>
      </c>
      <c r="F60" s="288" t="s">
        <v>293</v>
      </c>
      <c r="G60" s="43" t="s">
        <v>294</v>
      </c>
      <c r="H60" s="43" t="s">
        <v>295</v>
      </c>
      <c r="I60" s="43" t="s">
        <v>296</v>
      </c>
      <c r="J60" s="43" t="s">
        <v>1050</v>
      </c>
      <c r="K60" s="43" t="s">
        <v>297</v>
      </c>
      <c r="L60" s="43" t="s">
        <v>298</v>
      </c>
      <c r="M60" s="43" t="s">
        <v>299</v>
      </c>
      <c r="N60" s="79" t="s">
        <v>300</v>
      </c>
      <c r="O60" s="79" t="s">
        <v>301</v>
      </c>
      <c r="P60" s="79" t="s">
        <v>1256</v>
      </c>
      <c r="Q60" s="44">
        <v>1</v>
      </c>
      <c r="R60" s="44">
        <v>0</v>
      </c>
      <c r="S60" s="288" t="s">
        <v>29</v>
      </c>
      <c r="T60" s="284">
        <v>796599</v>
      </c>
      <c r="U60" s="282">
        <v>399400</v>
      </c>
      <c r="V60" s="291">
        <v>152400</v>
      </c>
      <c r="W60" s="154">
        <v>84767</v>
      </c>
      <c r="X60" s="40"/>
      <c r="Y60" s="147">
        <f>W60+X60</f>
        <v>84767</v>
      </c>
      <c r="Z60" s="418">
        <f>W60/V60</f>
        <v>0.55621391076115489</v>
      </c>
      <c r="AA60" s="291">
        <v>1</v>
      </c>
      <c r="AB60" s="279" t="s">
        <v>1303</v>
      </c>
    </row>
    <row r="61" spans="1:28" ht="72.75" customHeight="1" x14ac:dyDescent="0.25">
      <c r="A61" s="306"/>
      <c r="B61" s="359"/>
      <c r="C61" s="289"/>
      <c r="D61" s="289"/>
      <c r="E61" s="289"/>
      <c r="F61" s="289"/>
      <c r="G61" s="43" t="s">
        <v>1051</v>
      </c>
      <c r="H61" s="43" t="s">
        <v>31</v>
      </c>
      <c r="I61" s="43" t="s">
        <v>303</v>
      </c>
      <c r="J61" s="43" t="s">
        <v>1052</v>
      </c>
      <c r="K61" s="43" t="s">
        <v>304</v>
      </c>
      <c r="L61" s="43" t="s">
        <v>305</v>
      </c>
      <c r="M61" s="43" t="s">
        <v>306</v>
      </c>
      <c r="N61" s="43" t="s">
        <v>307</v>
      </c>
      <c r="O61" s="43" t="s">
        <v>934</v>
      </c>
      <c r="P61" s="43" t="s">
        <v>1276</v>
      </c>
      <c r="Q61" s="258">
        <v>1</v>
      </c>
      <c r="R61" s="44">
        <v>1</v>
      </c>
      <c r="S61" s="289"/>
      <c r="T61" s="285"/>
      <c r="U61" s="283"/>
      <c r="V61" s="292"/>
      <c r="W61" s="147"/>
      <c r="X61" s="147"/>
      <c r="Y61" s="147"/>
      <c r="Z61" s="329"/>
      <c r="AA61" s="292"/>
      <c r="AB61" s="280"/>
    </row>
    <row r="62" spans="1:28" ht="105.75" customHeight="1" x14ac:dyDescent="0.25">
      <c r="A62" s="306"/>
      <c r="B62" s="359"/>
      <c r="C62" s="290"/>
      <c r="D62" s="290"/>
      <c r="E62" s="290"/>
      <c r="F62" s="290"/>
      <c r="G62" s="43" t="s">
        <v>308</v>
      </c>
      <c r="H62" s="43" t="s">
        <v>31</v>
      </c>
      <c r="I62" s="43" t="s">
        <v>309</v>
      </c>
      <c r="J62" s="43" t="s">
        <v>1053</v>
      </c>
      <c r="K62" s="43" t="s">
        <v>311</v>
      </c>
      <c r="L62" s="43" t="s">
        <v>312</v>
      </c>
      <c r="M62" s="43" t="s">
        <v>313</v>
      </c>
      <c r="N62" s="79" t="s">
        <v>314</v>
      </c>
      <c r="O62" s="79" t="s">
        <v>932</v>
      </c>
      <c r="P62" s="79" t="s">
        <v>1277</v>
      </c>
      <c r="Q62" s="258">
        <v>0</v>
      </c>
      <c r="R62" s="44">
        <v>0</v>
      </c>
      <c r="S62" s="290"/>
      <c r="T62" s="294"/>
      <c r="U62" s="295"/>
      <c r="V62" s="293"/>
      <c r="W62" s="147"/>
      <c r="X62" s="147"/>
      <c r="Y62" s="147"/>
      <c r="Z62" s="393"/>
      <c r="AA62" s="293"/>
      <c r="AB62" s="281"/>
    </row>
    <row r="63" spans="1:28" ht="258" customHeight="1" x14ac:dyDescent="0.25">
      <c r="A63" s="306"/>
      <c r="B63" s="359"/>
      <c r="C63" s="256" t="s">
        <v>315</v>
      </c>
      <c r="D63" s="256" t="s">
        <v>316</v>
      </c>
      <c r="E63" s="256" t="s">
        <v>317</v>
      </c>
      <c r="F63" s="256" t="s">
        <v>318</v>
      </c>
      <c r="G63" s="43" t="s">
        <v>319</v>
      </c>
      <c r="H63" s="43" t="s">
        <v>320</v>
      </c>
      <c r="I63" s="43" t="s">
        <v>1054</v>
      </c>
      <c r="J63" s="43" t="s">
        <v>1055</v>
      </c>
      <c r="K63" s="43" t="s">
        <v>321</v>
      </c>
      <c r="L63" s="43" t="s">
        <v>322</v>
      </c>
      <c r="M63" s="43" t="s">
        <v>323</v>
      </c>
      <c r="N63" s="79" t="s">
        <v>324</v>
      </c>
      <c r="O63" s="79" t="s">
        <v>943</v>
      </c>
      <c r="P63" s="79" t="s">
        <v>1296</v>
      </c>
      <c r="Q63" s="258">
        <v>1</v>
      </c>
      <c r="R63" s="44">
        <v>0</v>
      </c>
      <c r="S63" s="256" t="s">
        <v>164</v>
      </c>
      <c r="T63" s="255">
        <v>314713</v>
      </c>
      <c r="U63" s="254">
        <v>55467</v>
      </c>
      <c r="V63" s="160">
        <v>34270</v>
      </c>
      <c r="W63" s="252">
        <v>18246</v>
      </c>
      <c r="X63" s="155"/>
      <c r="Y63" s="155">
        <f>W63+X63</f>
        <v>18246</v>
      </c>
      <c r="Z63" s="253">
        <f>W63/V63</f>
        <v>0.53241902538663555</v>
      </c>
      <c r="AA63" s="252">
        <v>1</v>
      </c>
      <c r="AB63" s="252" t="s">
        <v>1309</v>
      </c>
    </row>
    <row r="64" spans="1:28" ht="104.25" customHeight="1" x14ac:dyDescent="0.25">
      <c r="A64" s="306"/>
      <c r="B64" s="359"/>
      <c r="C64" s="288" t="s">
        <v>325</v>
      </c>
      <c r="D64" s="288" t="s">
        <v>326</v>
      </c>
      <c r="E64" s="288" t="s">
        <v>327</v>
      </c>
      <c r="F64" s="288" t="s">
        <v>328</v>
      </c>
      <c r="G64" s="43" t="s">
        <v>1056</v>
      </c>
      <c r="H64" s="43" t="s">
        <v>329</v>
      </c>
      <c r="I64" s="43" t="s">
        <v>1057</v>
      </c>
      <c r="J64" s="43" t="s">
        <v>330</v>
      </c>
      <c r="K64" s="43" t="s">
        <v>331</v>
      </c>
      <c r="L64" s="43" t="s">
        <v>332</v>
      </c>
      <c r="M64" s="43" t="s">
        <v>333</v>
      </c>
      <c r="N64" s="79" t="s">
        <v>334</v>
      </c>
      <c r="O64" s="79" t="s">
        <v>335</v>
      </c>
      <c r="P64" s="79" t="s">
        <v>1292</v>
      </c>
      <c r="Q64" s="44">
        <v>0</v>
      </c>
      <c r="R64" s="44">
        <v>0</v>
      </c>
      <c r="S64" s="288" t="s">
        <v>336</v>
      </c>
      <c r="T64" s="284">
        <v>176376</v>
      </c>
      <c r="U64" s="282">
        <v>72000</v>
      </c>
      <c r="V64" s="132">
        <v>24000</v>
      </c>
      <c r="W64" s="193">
        <v>24000</v>
      </c>
      <c r="X64" s="155"/>
      <c r="Y64" s="155">
        <f>W64+X64</f>
        <v>24000</v>
      </c>
      <c r="Z64" s="328">
        <f>Y64/V64</f>
        <v>1</v>
      </c>
      <c r="AA64" s="291">
        <v>1</v>
      </c>
      <c r="AB64" s="279"/>
    </row>
    <row r="65" spans="1:28" ht="66" customHeight="1" x14ac:dyDescent="0.25">
      <c r="A65" s="306"/>
      <c r="B65" s="359"/>
      <c r="C65" s="289"/>
      <c r="D65" s="289"/>
      <c r="E65" s="289"/>
      <c r="F65" s="289"/>
      <c r="G65" s="43" t="s">
        <v>337</v>
      </c>
      <c r="H65" s="43" t="s">
        <v>166</v>
      </c>
      <c r="I65" s="267" t="s">
        <v>1058</v>
      </c>
      <c r="J65" s="267" t="s">
        <v>338</v>
      </c>
      <c r="K65" s="43" t="s">
        <v>339</v>
      </c>
      <c r="L65" s="43" t="s">
        <v>340</v>
      </c>
      <c r="M65" s="43" t="s">
        <v>341</v>
      </c>
      <c r="N65" s="79" t="s">
        <v>342</v>
      </c>
      <c r="O65" s="79" t="s">
        <v>343</v>
      </c>
      <c r="P65" s="79" t="s">
        <v>1297</v>
      </c>
      <c r="Q65" s="44">
        <v>1</v>
      </c>
      <c r="R65" s="44">
        <v>0</v>
      </c>
      <c r="S65" s="289"/>
      <c r="T65" s="285"/>
      <c r="U65" s="283"/>
      <c r="V65" s="133"/>
      <c r="W65" s="194"/>
      <c r="X65" s="162"/>
      <c r="Y65" s="162"/>
      <c r="Z65" s="329"/>
      <c r="AA65" s="400"/>
      <c r="AB65" s="280"/>
    </row>
    <row r="66" spans="1:28" ht="87.75" customHeight="1" x14ac:dyDescent="0.25">
      <c r="A66" s="306"/>
      <c r="B66" s="359"/>
      <c r="C66" s="289"/>
      <c r="D66" s="289"/>
      <c r="E66" s="289"/>
      <c r="F66" s="289"/>
      <c r="G66" s="43" t="s">
        <v>344</v>
      </c>
      <c r="H66" s="43" t="s">
        <v>31</v>
      </c>
      <c r="I66" s="45" t="s">
        <v>345</v>
      </c>
      <c r="J66" s="43" t="s">
        <v>249</v>
      </c>
      <c r="K66" s="43" t="s">
        <v>339</v>
      </c>
      <c r="L66" s="43" t="s">
        <v>332</v>
      </c>
      <c r="M66" s="43" t="s">
        <v>333</v>
      </c>
      <c r="N66" s="79" t="s">
        <v>334</v>
      </c>
      <c r="O66" s="79" t="s">
        <v>944</v>
      </c>
      <c r="P66" s="79" t="s">
        <v>1298</v>
      </c>
      <c r="Q66" s="258">
        <v>0</v>
      </c>
      <c r="R66" s="44">
        <v>0</v>
      </c>
      <c r="S66" s="289"/>
      <c r="T66" s="285"/>
      <c r="U66" s="283"/>
      <c r="V66" s="133"/>
      <c r="W66" s="147"/>
      <c r="X66" s="147"/>
      <c r="Y66" s="147"/>
      <c r="Z66" s="329"/>
      <c r="AA66" s="135"/>
      <c r="AB66" s="280"/>
    </row>
    <row r="67" spans="1:28" ht="69" customHeight="1" x14ac:dyDescent="0.25">
      <c r="A67" s="306"/>
      <c r="B67" s="359"/>
      <c r="C67" s="289"/>
      <c r="D67" s="289"/>
      <c r="E67" s="289"/>
      <c r="F67" s="289"/>
      <c r="G67" s="43" t="s">
        <v>1059</v>
      </c>
      <c r="H67" s="43" t="s">
        <v>166</v>
      </c>
      <c r="I67" s="268" t="s">
        <v>64</v>
      </c>
      <c r="J67" s="267" t="s">
        <v>346</v>
      </c>
      <c r="K67" s="43" t="s">
        <v>347</v>
      </c>
      <c r="L67" s="43" t="s">
        <v>287</v>
      </c>
      <c r="M67" s="43" t="s">
        <v>84</v>
      </c>
      <c r="N67" s="79" t="s">
        <v>163</v>
      </c>
      <c r="O67" s="79" t="s">
        <v>933</v>
      </c>
      <c r="P67" s="79" t="s">
        <v>1278</v>
      </c>
      <c r="Q67" s="258">
        <v>1</v>
      </c>
      <c r="R67" s="44">
        <v>1</v>
      </c>
      <c r="S67" s="289"/>
      <c r="T67" s="285"/>
      <c r="U67" s="283"/>
      <c r="V67" s="133"/>
      <c r="W67" s="147"/>
      <c r="X67" s="147"/>
      <c r="Y67" s="147"/>
      <c r="Z67" s="329"/>
      <c r="AA67" s="135"/>
      <c r="AB67" s="280"/>
    </row>
    <row r="68" spans="1:28" ht="98.25" customHeight="1" x14ac:dyDescent="0.25">
      <c r="A68" s="306"/>
      <c r="B68" s="359"/>
      <c r="C68" s="289"/>
      <c r="D68" s="289"/>
      <c r="E68" s="289"/>
      <c r="F68" s="289"/>
      <c r="G68" s="43" t="s">
        <v>348</v>
      </c>
      <c r="H68" s="43" t="s">
        <v>166</v>
      </c>
      <c r="I68" s="45" t="s">
        <v>349</v>
      </c>
      <c r="J68" s="43" t="s">
        <v>350</v>
      </c>
      <c r="K68" s="43" t="s">
        <v>351</v>
      </c>
      <c r="L68" s="43" t="s">
        <v>352</v>
      </c>
      <c r="M68" s="43" t="s">
        <v>353</v>
      </c>
      <c r="N68" s="79" t="s">
        <v>354</v>
      </c>
      <c r="O68" s="79" t="s">
        <v>949</v>
      </c>
      <c r="P68" s="79" t="s">
        <v>1300</v>
      </c>
      <c r="Q68" s="258">
        <v>1</v>
      </c>
      <c r="R68" s="44">
        <v>1</v>
      </c>
      <c r="S68" s="289"/>
      <c r="T68" s="285"/>
      <c r="U68" s="283"/>
      <c r="V68" s="133"/>
      <c r="W68" s="147"/>
      <c r="X68" s="147"/>
      <c r="Y68" s="147"/>
      <c r="Z68" s="329"/>
      <c r="AA68" s="135"/>
      <c r="AB68" s="280"/>
    </row>
    <row r="69" spans="1:28" ht="53.25" customHeight="1" x14ac:dyDescent="0.25">
      <c r="A69" s="306"/>
      <c r="B69" s="359"/>
      <c r="C69" s="289"/>
      <c r="D69" s="289"/>
      <c r="E69" s="289"/>
      <c r="F69" s="289"/>
      <c r="G69" s="43" t="s">
        <v>355</v>
      </c>
      <c r="H69" s="43" t="s">
        <v>166</v>
      </c>
      <c r="I69" s="45" t="s">
        <v>356</v>
      </c>
      <c r="J69" s="43" t="s">
        <v>249</v>
      </c>
      <c r="K69" s="43" t="s">
        <v>357</v>
      </c>
      <c r="L69" s="43" t="s">
        <v>358</v>
      </c>
      <c r="M69" s="43" t="s">
        <v>359</v>
      </c>
      <c r="N69" s="79" t="s">
        <v>163</v>
      </c>
      <c r="O69" s="79" t="s">
        <v>360</v>
      </c>
      <c r="P69" s="79" t="s">
        <v>1279</v>
      </c>
      <c r="Q69" s="44" t="s">
        <v>1223</v>
      </c>
      <c r="R69" s="44" t="s">
        <v>1223</v>
      </c>
      <c r="S69" s="289"/>
      <c r="T69" s="285"/>
      <c r="U69" s="283"/>
      <c r="V69" s="133"/>
      <c r="W69" s="147"/>
      <c r="X69" s="147"/>
      <c r="Y69" s="147"/>
      <c r="Z69" s="329"/>
      <c r="AA69" s="135"/>
      <c r="AB69" s="280"/>
    </row>
    <row r="70" spans="1:28" ht="53.25" customHeight="1" x14ac:dyDescent="0.25">
      <c r="A70" s="306"/>
      <c r="B70" s="359"/>
      <c r="C70" s="290"/>
      <c r="D70" s="290"/>
      <c r="E70" s="290"/>
      <c r="F70" s="290"/>
      <c r="G70" s="43" t="s">
        <v>361</v>
      </c>
      <c r="H70" s="43" t="s">
        <v>166</v>
      </c>
      <c r="I70" s="45" t="s">
        <v>241</v>
      </c>
      <c r="J70" s="43" t="s">
        <v>362</v>
      </c>
      <c r="K70" s="43" t="s">
        <v>347</v>
      </c>
      <c r="L70" s="43" t="s">
        <v>363</v>
      </c>
      <c r="M70" s="43" t="s">
        <v>364</v>
      </c>
      <c r="N70" s="79" t="s">
        <v>365</v>
      </c>
      <c r="O70" s="79" t="s">
        <v>366</v>
      </c>
      <c r="P70" s="79" t="s">
        <v>1280</v>
      </c>
      <c r="Q70" s="44">
        <v>1</v>
      </c>
      <c r="R70" s="44">
        <v>1</v>
      </c>
      <c r="S70" s="290"/>
      <c r="T70" s="294"/>
      <c r="U70" s="295"/>
      <c r="V70" s="134"/>
      <c r="W70" s="148"/>
      <c r="X70" s="148"/>
      <c r="Y70" s="148"/>
      <c r="Z70" s="393"/>
      <c r="AA70" s="136"/>
      <c r="AB70" s="281"/>
    </row>
    <row r="71" spans="1:28" ht="68.25" customHeight="1" x14ac:dyDescent="0.25">
      <c r="A71" s="306"/>
      <c r="B71" s="359"/>
      <c r="C71" s="288" t="s">
        <v>367</v>
      </c>
      <c r="D71" s="288" t="s">
        <v>368</v>
      </c>
      <c r="E71" s="288" t="s">
        <v>369</v>
      </c>
      <c r="F71" s="288" t="s">
        <v>370</v>
      </c>
      <c r="G71" s="43" t="s">
        <v>371</v>
      </c>
      <c r="H71" s="43" t="s">
        <v>372</v>
      </c>
      <c r="I71" s="52" t="s">
        <v>1060</v>
      </c>
      <c r="J71" s="43" t="s">
        <v>1061</v>
      </c>
      <c r="K71" s="52" t="s">
        <v>321</v>
      </c>
      <c r="L71" s="52" t="s">
        <v>322</v>
      </c>
      <c r="M71" s="52" t="s">
        <v>323</v>
      </c>
      <c r="N71" s="79" t="s">
        <v>324</v>
      </c>
      <c r="O71" s="79" t="s">
        <v>945</v>
      </c>
      <c r="P71" s="79" t="s">
        <v>1296</v>
      </c>
      <c r="Q71" s="258">
        <v>1</v>
      </c>
      <c r="R71" s="44">
        <v>0</v>
      </c>
      <c r="S71" s="288" t="s">
        <v>336</v>
      </c>
      <c r="T71" s="284">
        <v>83400</v>
      </c>
      <c r="U71" s="282">
        <v>30000</v>
      </c>
      <c r="V71" s="132">
        <v>10000</v>
      </c>
      <c r="W71" s="155">
        <v>393.25</v>
      </c>
      <c r="X71" s="155"/>
      <c r="Y71" s="155">
        <f>W71+X71</f>
        <v>393.25</v>
      </c>
      <c r="Z71" s="328">
        <f>W71/V71</f>
        <v>3.9324999999999999E-2</v>
      </c>
      <c r="AA71" s="154">
        <v>0</v>
      </c>
      <c r="AB71" s="279" t="s">
        <v>1310</v>
      </c>
    </row>
    <row r="72" spans="1:28" ht="64.5" customHeight="1" x14ac:dyDescent="0.25">
      <c r="A72" s="306"/>
      <c r="B72" s="359"/>
      <c r="C72" s="290"/>
      <c r="D72" s="290"/>
      <c r="E72" s="290"/>
      <c r="F72" s="290"/>
      <c r="G72" s="43" t="s">
        <v>373</v>
      </c>
      <c r="H72" s="43" t="s">
        <v>166</v>
      </c>
      <c r="I72" s="44" t="s">
        <v>219</v>
      </c>
      <c r="J72" s="43" t="s">
        <v>350</v>
      </c>
      <c r="K72" s="52" t="s">
        <v>116</v>
      </c>
      <c r="L72" s="52" t="s">
        <v>374</v>
      </c>
      <c r="M72" s="52" t="s">
        <v>375</v>
      </c>
      <c r="N72" s="52" t="s">
        <v>376</v>
      </c>
      <c r="O72" s="43" t="s">
        <v>935</v>
      </c>
      <c r="P72" s="43" t="s">
        <v>1281</v>
      </c>
      <c r="Q72" s="258">
        <v>1</v>
      </c>
      <c r="R72" s="44">
        <v>1</v>
      </c>
      <c r="S72" s="290"/>
      <c r="T72" s="294"/>
      <c r="U72" s="295"/>
      <c r="V72" s="134"/>
      <c r="W72" s="148"/>
      <c r="X72" s="148"/>
      <c r="Y72" s="148"/>
      <c r="Z72" s="393"/>
      <c r="AA72" s="136"/>
      <c r="AB72" s="281"/>
    </row>
    <row r="73" spans="1:28" ht="135" customHeight="1" x14ac:dyDescent="0.25">
      <c r="A73" s="306"/>
      <c r="B73" s="359"/>
      <c r="C73" s="288" t="s">
        <v>377</v>
      </c>
      <c r="D73" s="288" t="s">
        <v>378</v>
      </c>
      <c r="E73" s="288" t="s">
        <v>379</v>
      </c>
      <c r="F73" s="288" t="s">
        <v>380</v>
      </c>
      <c r="G73" s="43" t="s">
        <v>381</v>
      </c>
      <c r="H73" s="43" t="s">
        <v>382</v>
      </c>
      <c r="I73" s="43" t="s">
        <v>1062</v>
      </c>
      <c r="J73" s="43" t="s">
        <v>1063</v>
      </c>
      <c r="K73" s="43" t="s">
        <v>126</v>
      </c>
      <c r="L73" s="43" t="s">
        <v>383</v>
      </c>
      <c r="M73" s="43" t="s">
        <v>384</v>
      </c>
      <c r="N73" s="79" t="s">
        <v>334</v>
      </c>
      <c r="O73" s="79" t="s">
        <v>944</v>
      </c>
      <c r="P73" s="79" t="s">
        <v>1292</v>
      </c>
      <c r="Q73" s="258">
        <v>0</v>
      </c>
      <c r="R73" s="44">
        <v>0</v>
      </c>
      <c r="S73" s="288" t="s">
        <v>29</v>
      </c>
      <c r="T73" s="284">
        <v>46240</v>
      </c>
      <c r="U73" s="282">
        <v>7000</v>
      </c>
      <c r="V73" s="132">
        <v>5000</v>
      </c>
      <c r="W73" s="155">
        <v>4300</v>
      </c>
      <c r="X73" s="155"/>
      <c r="Y73" s="155">
        <f>W73+X73</f>
        <v>4300</v>
      </c>
      <c r="Z73" s="329">
        <f>Y73/V73</f>
        <v>0.86</v>
      </c>
      <c r="AA73" s="154">
        <v>1</v>
      </c>
      <c r="AB73" s="53"/>
    </row>
    <row r="74" spans="1:28" ht="92.25" customHeight="1" x14ac:dyDescent="0.25">
      <c r="A74" s="306"/>
      <c r="B74" s="359"/>
      <c r="C74" s="290"/>
      <c r="D74" s="290"/>
      <c r="E74" s="290"/>
      <c r="F74" s="290"/>
      <c r="G74" s="43" t="s">
        <v>302</v>
      </c>
      <c r="H74" s="43" t="s">
        <v>31</v>
      </c>
      <c r="I74" s="45" t="s">
        <v>1064</v>
      </c>
      <c r="J74" s="43" t="s">
        <v>1065</v>
      </c>
      <c r="K74" s="43" t="s">
        <v>116</v>
      </c>
      <c r="L74" s="43" t="s">
        <v>116</v>
      </c>
      <c r="M74" s="43" t="s">
        <v>116</v>
      </c>
      <c r="N74" s="79" t="s">
        <v>386</v>
      </c>
      <c r="O74" s="79" t="s">
        <v>936</v>
      </c>
      <c r="P74" s="79" t="s">
        <v>1282</v>
      </c>
      <c r="Q74" s="258">
        <v>1</v>
      </c>
      <c r="R74" s="44">
        <v>0</v>
      </c>
      <c r="S74" s="290"/>
      <c r="T74" s="294"/>
      <c r="U74" s="295"/>
      <c r="V74" s="134"/>
      <c r="W74" s="148"/>
      <c r="X74" s="148"/>
      <c r="Y74" s="148"/>
      <c r="Z74" s="329"/>
      <c r="AA74" s="136"/>
      <c r="AB74" s="41"/>
    </row>
    <row r="75" spans="1:28" ht="83.25" customHeight="1" x14ac:dyDescent="0.25">
      <c r="A75" s="306"/>
      <c r="B75" s="359"/>
      <c r="C75" s="43" t="s">
        <v>388</v>
      </c>
      <c r="D75" s="43" t="s">
        <v>389</v>
      </c>
      <c r="E75" s="43" t="s">
        <v>390</v>
      </c>
      <c r="F75" s="43" t="s">
        <v>391</v>
      </c>
      <c r="G75" s="43" t="s">
        <v>392</v>
      </c>
      <c r="H75" s="43" t="s">
        <v>166</v>
      </c>
      <c r="I75" s="267" t="s">
        <v>1066</v>
      </c>
      <c r="J75" s="267" t="s">
        <v>1067</v>
      </c>
      <c r="K75" s="43" t="str">
        <f>K58</f>
        <v>76,7 (2016 m. rugsėjis)</v>
      </c>
      <c r="L75" s="43" t="s">
        <v>332</v>
      </c>
      <c r="M75" s="43" t="s">
        <v>393</v>
      </c>
      <c r="N75" s="79" t="s">
        <v>394</v>
      </c>
      <c r="O75" s="79" t="s">
        <v>944</v>
      </c>
      <c r="P75" s="79" t="s">
        <v>1292</v>
      </c>
      <c r="Q75" s="258">
        <v>0</v>
      </c>
      <c r="R75" s="44">
        <v>0</v>
      </c>
      <c r="S75" s="43" t="s">
        <v>336</v>
      </c>
      <c r="T75" s="48">
        <v>70000</v>
      </c>
      <c r="U75" s="156">
        <v>30000</v>
      </c>
      <c r="V75" s="86">
        <v>0</v>
      </c>
      <c r="W75" s="86">
        <v>0</v>
      </c>
      <c r="X75" s="163"/>
      <c r="Y75" s="164">
        <f>W75+X75</f>
        <v>0</v>
      </c>
      <c r="Z75" s="157">
        <f>0</f>
        <v>0</v>
      </c>
      <c r="AA75" s="159">
        <v>0</v>
      </c>
      <c r="AB75" s="97" t="s">
        <v>1311</v>
      </c>
    </row>
    <row r="76" spans="1:28" ht="197.25" customHeight="1" x14ac:dyDescent="0.25">
      <c r="A76" s="306"/>
      <c r="B76" s="359"/>
      <c r="C76" s="288" t="s">
        <v>395</v>
      </c>
      <c r="D76" s="288" t="s">
        <v>396</v>
      </c>
      <c r="E76" s="288" t="s">
        <v>397</v>
      </c>
      <c r="F76" s="288" t="s">
        <v>25</v>
      </c>
      <c r="G76" s="43" t="s">
        <v>1068</v>
      </c>
      <c r="H76" s="43" t="s">
        <v>166</v>
      </c>
      <c r="I76" s="43" t="s">
        <v>398</v>
      </c>
      <c r="J76" s="43" t="s">
        <v>399</v>
      </c>
      <c r="K76" s="43" t="s">
        <v>400</v>
      </c>
      <c r="L76" s="43" t="s">
        <v>401</v>
      </c>
      <c r="M76" s="43" t="s">
        <v>402</v>
      </c>
      <c r="N76" s="79" t="s">
        <v>403</v>
      </c>
      <c r="O76" s="79" t="s">
        <v>118</v>
      </c>
      <c r="P76" s="79" t="s">
        <v>1246</v>
      </c>
      <c r="Q76" s="44">
        <v>1</v>
      </c>
      <c r="R76" s="44">
        <v>1</v>
      </c>
      <c r="S76" s="288" t="s">
        <v>130</v>
      </c>
      <c r="T76" s="284">
        <v>1118754</v>
      </c>
      <c r="U76" s="413">
        <v>594975</v>
      </c>
      <c r="V76" s="218">
        <v>594975</v>
      </c>
      <c r="W76" s="228">
        <v>301611.02</v>
      </c>
      <c r="X76" s="147"/>
      <c r="Y76" s="147">
        <f>W76+X76</f>
        <v>301611.02</v>
      </c>
      <c r="Z76" s="328">
        <f>Y76/V76</f>
        <v>0.50693057691499643</v>
      </c>
      <c r="AA76" s="135">
        <v>1</v>
      </c>
      <c r="AB76" s="279" t="s">
        <v>1321</v>
      </c>
    </row>
    <row r="77" spans="1:28" ht="164.25" customHeight="1" x14ac:dyDescent="0.25">
      <c r="A77" s="338"/>
      <c r="B77" s="360"/>
      <c r="C77" s="290"/>
      <c r="D77" s="357"/>
      <c r="E77" s="357"/>
      <c r="F77" s="357"/>
      <c r="G77" s="43" t="s">
        <v>1069</v>
      </c>
      <c r="H77" s="43" t="s">
        <v>100</v>
      </c>
      <c r="I77" s="43" t="s">
        <v>1070</v>
      </c>
      <c r="J77" s="43" t="s">
        <v>1071</v>
      </c>
      <c r="K77" s="45">
        <v>0</v>
      </c>
      <c r="L77" s="45">
        <v>0</v>
      </c>
      <c r="M77" s="45">
        <v>5</v>
      </c>
      <c r="N77" s="81" t="s">
        <v>404</v>
      </c>
      <c r="O77" s="81" t="s">
        <v>405</v>
      </c>
      <c r="P77" s="81" t="s">
        <v>1320</v>
      </c>
      <c r="Q77" s="44">
        <v>1</v>
      </c>
      <c r="R77" s="44">
        <v>0</v>
      </c>
      <c r="S77" s="357"/>
      <c r="T77" s="357"/>
      <c r="U77" s="414"/>
      <c r="V77" s="134"/>
      <c r="W77" s="148"/>
      <c r="X77" s="148"/>
      <c r="Y77" s="148"/>
      <c r="Z77" s="393"/>
      <c r="AA77" s="136"/>
      <c r="AB77" s="281"/>
    </row>
    <row r="78" spans="1:28" s="7" customFormat="1" ht="147.75" customHeight="1" x14ac:dyDescent="0.25">
      <c r="A78" s="302" t="s">
        <v>406</v>
      </c>
      <c r="B78" s="288" t="s">
        <v>407</v>
      </c>
      <c r="C78" s="288" t="s">
        <v>408</v>
      </c>
      <c r="D78" s="288" t="s">
        <v>409</v>
      </c>
      <c r="E78" s="288" t="s">
        <v>410</v>
      </c>
      <c r="F78" s="288" t="s">
        <v>411</v>
      </c>
      <c r="G78" s="43" t="s">
        <v>1072</v>
      </c>
      <c r="H78" s="43" t="s">
        <v>412</v>
      </c>
      <c r="I78" s="43" t="s">
        <v>1073</v>
      </c>
      <c r="J78" s="43" t="s">
        <v>413</v>
      </c>
      <c r="K78" s="45">
        <v>93</v>
      </c>
      <c r="L78" s="45">
        <v>90</v>
      </c>
      <c r="M78" s="45">
        <v>87</v>
      </c>
      <c r="N78" s="45" t="s">
        <v>414</v>
      </c>
      <c r="O78" s="45" t="s">
        <v>415</v>
      </c>
      <c r="P78" s="45" t="s">
        <v>1151</v>
      </c>
      <c r="Q78" s="44">
        <v>1</v>
      </c>
      <c r="R78" s="44" t="s">
        <v>1220</v>
      </c>
      <c r="S78" s="288" t="s">
        <v>164</v>
      </c>
      <c r="T78" s="284">
        <v>598808</v>
      </c>
      <c r="U78" s="282">
        <v>87328</v>
      </c>
      <c r="V78" s="279">
        <v>85233</v>
      </c>
      <c r="W78" s="132">
        <v>83769</v>
      </c>
      <c r="X78" s="40"/>
      <c r="Y78" s="147">
        <f>W78+X78</f>
        <v>83769</v>
      </c>
      <c r="Z78" s="328">
        <f>Y78/V78</f>
        <v>0.98282355425715395</v>
      </c>
      <c r="AA78" s="135">
        <v>1</v>
      </c>
      <c r="AB78" s="279" t="s">
        <v>1313</v>
      </c>
    </row>
    <row r="79" spans="1:28" s="7" customFormat="1" ht="91.5" customHeight="1" x14ac:dyDescent="0.25">
      <c r="A79" s="303"/>
      <c r="B79" s="289"/>
      <c r="C79" s="289"/>
      <c r="D79" s="289"/>
      <c r="E79" s="289"/>
      <c r="F79" s="289"/>
      <c r="G79" s="43" t="s">
        <v>1074</v>
      </c>
      <c r="H79" s="43" t="s">
        <v>166</v>
      </c>
      <c r="I79" s="43" t="s">
        <v>1075</v>
      </c>
      <c r="J79" s="43" t="s">
        <v>416</v>
      </c>
      <c r="K79" s="43" t="s">
        <v>417</v>
      </c>
      <c r="L79" s="43" t="s">
        <v>418</v>
      </c>
      <c r="M79" s="43" t="s">
        <v>419</v>
      </c>
      <c r="N79" s="45" t="s">
        <v>420</v>
      </c>
      <c r="O79" s="45" t="s">
        <v>421</v>
      </c>
      <c r="P79" s="45" t="s">
        <v>1150</v>
      </c>
      <c r="Q79" s="44">
        <v>1</v>
      </c>
      <c r="R79" s="44" t="s">
        <v>1221</v>
      </c>
      <c r="S79" s="289"/>
      <c r="T79" s="285"/>
      <c r="U79" s="283"/>
      <c r="V79" s="280"/>
      <c r="W79" s="147"/>
      <c r="X79" s="147"/>
      <c r="Y79" s="147"/>
      <c r="Z79" s="329"/>
      <c r="AA79" s="135"/>
      <c r="AB79" s="280"/>
    </row>
    <row r="80" spans="1:28" s="7" customFormat="1" ht="87.75" customHeight="1" x14ac:dyDescent="0.25">
      <c r="A80" s="303"/>
      <c r="B80" s="289"/>
      <c r="C80" s="290"/>
      <c r="D80" s="290"/>
      <c r="E80" s="290"/>
      <c r="F80" s="290"/>
      <c r="G80" s="43" t="s">
        <v>422</v>
      </c>
      <c r="H80" s="43" t="s">
        <v>31</v>
      </c>
      <c r="I80" s="45" t="s">
        <v>423</v>
      </c>
      <c r="J80" s="45" t="s">
        <v>434</v>
      </c>
      <c r="K80" s="45">
        <v>68</v>
      </c>
      <c r="L80" s="45">
        <v>76</v>
      </c>
      <c r="M80" s="45">
        <v>75</v>
      </c>
      <c r="N80" s="45">
        <v>78</v>
      </c>
      <c r="O80" s="45">
        <v>77</v>
      </c>
      <c r="P80" s="45" t="s">
        <v>1156</v>
      </c>
      <c r="Q80" s="44">
        <v>1</v>
      </c>
      <c r="R80" s="44">
        <v>0</v>
      </c>
      <c r="S80" s="290"/>
      <c r="T80" s="294"/>
      <c r="U80" s="295"/>
      <c r="V80" s="281"/>
      <c r="W80" s="148"/>
      <c r="X80" s="148"/>
      <c r="Y80" s="148"/>
      <c r="Z80" s="393"/>
      <c r="AA80" s="136"/>
      <c r="AB80" s="281"/>
    </row>
    <row r="81" spans="1:28" ht="139.5" customHeight="1" x14ac:dyDescent="0.25">
      <c r="A81" s="303"/>
      <c r="B81" s="289"/>
      <c r="C81" s="297" t="s">
        <v>428</v>
      </c>
      <c r="D81" s="297" t="s">
        <v>429</v>
      </c>
      <c r="E81" s="288" t="s">
        <v>430</v>
      </c>
      <c r="F81" s="288" t="s">
        <v>431</v>
      </c>
      <c r="G81" s="43" t="s">
        <v>432</v>
      </c>
      <c r="H81" s="43" t="s">
        <v>234</v>
      </c>
      <c r="I81" s="43" t="s">
        <v>1076</v>
      </c>
      <c r="J81" s="43" t="s">
        <v>1077</v>
      </c>
      <c r="K81" s="45">
        <v>93</v>
      </c>
      <c r="L81" s="45">
        <v>90</v>
      </c>
      <c r="M81" s="45">
        <f>M78</f>
        <v>87</v>
      </c>
      <c r="N81" s="45" t="s">
        <v>433</v>
      </c>
      <c r="O81" s="45" t="s">
        <v>415</v>
      </c>
      <c r="P81" s="45" t="s">
        <v>1151</v>
      </c>
      <c r="Q81" s="44">
        <v>1</v>
      </c>
      <c r="R81" s="44" t="s">
        <v>1220</v>
      </c>
      <c r="S81" s="288" t="s">
        <v>29</v>
      </c>
      <c r="T81" s="284">
        <v>213928</v>
      </c>
      <c r="U81" s="282">
        <v>120570</v>
      </c>
      <c r="V81" s="279">
        <v>41390</v>
      </c>
      <c r="W81" s="132">
        <v>18842</v>
      </c>
      <c r="X81" s="40"/>
      <c r="Y81" s="147">
        <f>W81+X81</f>
        <v>18842</v>
      </c>
      <c r="Z81" s="329">
        <f>W81/V81</f>
        <v>0.45523073206088427</v>
      </c>
      <c r="AA81" s="259">
        <v>1</v>
      </c>
      <c r="AB81" s="279" t="s">
        <v>1316</v>
      </c>
    </row>
    <row r="82" spans="1:28" ht="78" customHeight="1" x14ac:dyDescent="0.25">
      <c r="A82" s="303"/>
      <c r="B82" s="290"/>
      <c r="C82" s="299"/>
      <c r="D82" s="299"/>
      <c r="E82" s="290"/>
      <c r="F82" s="290"/>
      <c r="G82" s="43" t="s">
        <v>1078</v>
      </c>
      <c r="H82" s="43" t="s">
        <v>166</v>
      </c>
      <c r="I82" s="43" t="s">
        <v>1079</v>
      </c>
      <c r="J82" s="43" t="s">
        <v>416</v>
      </c>
      <c r="K82" s="45">
        <v>68</v>
      </c>
      <c r="L82" s="45">
        <v>76</v>
      </c>
      <c r="M82" s="43" t="s">
        <v>419</v>
      </c>
      <c r="N82" s="45" t="s">
        <v>911</v>
      </c>
      <c r="O82" s="45" t="s">
        <v>898</v>
      </c>
      <c r="P82" s="45" t="s">
        <v>1150</v>
      </c>
      <c r="Q82" s="44">
        <v>1</v>
      </c>
      <c r="R82" s="44" t="s">
        <v>1221</v>
      </c>
      <c r="S82" s="290"/>
      <c r="T82" s="294"/>
      <c r="U82" s="295"/>
      <c r="V82" s="281"/>
      <c r="W82" s="148"/>
      <c r="X82" s="148"/>
      <c r="Y82" s="147"/>
      <c r="Z82" s="393"/>
      <c r="AA82" s="136"/>
      <c r="AB82" s="281"/>
    </row>
    <row r="83" spans="1:28" s="77" customFormat="1" ht="99" customHeight="1" x14ac:dyDescent="0.25">
      <c r="A83" s="303"/>
      <c r="B83" s="205"/>
      <c r="C83" s="205" t="s">
        <v>367</v>
      </c>
      <c r="D83" s="205" t="s">
        <v>961</v>
      </c>
      <c r="E83" s="205" t="s">
        <v>962</v>
      </c>
      <c r="F83" s="205" t="s">
        <v>963</v>
      </c>
      <c r="G83" s="206" t="s">
        <v>964</v>
      </c>
      <c r="H83" s="206" t="s">
        <v>31</v>
      </c>
      <c r="I83" s="206" t="s">
        <v>966</v>
      </c>
      <c r="J83" s="206" t="s">
        <v>967</v>
      </c>
      <c r="K83" s="207"/>
      <c r="L83" s="207"/>
      <c r="M83" s="206"/>
      <c r="N83" s="207"/>
      <c r="O83" s="207"/>
      <c r="P83" s="207" t="s">
        <v>1247</v>
      </c>
      <c r="Q83" s="208">
        <v>0</v>
      </c>
      <c r="R83" s="208">
        <v>0</v>
      </c>
      <c r="S83" s="205" t="s">
        <v>336</v>
      </c>
      <c r="T83" s="209">
        <v>150000</v>
      </c>
      <c r="U83" s="210">
        <v>150000</v>
      </c>
      <c r="V83" s="211">
        <v>50000</v>
      </c>
      <c r="W83" s="212">
        <v>38238.42</v>
      </c>
      <c r="X83" s="212"/>
      <c r="Y83" s="212"/>
      <c r="Z83" s="213">
        <f>W83/V83</f>
        <v>0.76476840000000001</v>
      </c>
      <c r="AA83" s="238">
        <v>1</v>
      </c>
      <c r="AB83" s="211" t="s">
        <v>1314</v>
      </c>
    </row>
    <row r="84" spans="1:28" s="77" customFormat="1" ht="78" customHeight="1" x14ac:dyDescent="0.25">
      <c r="A84" s="303"/>
      <c r="B84" s="205"/>
      <c r="C84" s="205"/>
      <c r="D84" s="205"/>
      <c r="E84" s="205"/>
      <c r="F84" s="205"/>
      <c r="G84" s="206" t="s">
        <v>965</v>
      </c>
      <c r="H84" s="206" t="s">
        <v>100</v>
      </c>
      <c r="I84" s="206" t="s">
        <v>426</v>
      </c>
      <c r="J84" s="206" t="s">
        <v>968</v>
      </c>
      <c r="K84" s="207"/>
      <c r="L84" s="207"/>
      <c r="M84" s="206"/>
      <c r="N84" s="207"/>
      <c r="O84" s="207"/>
      <c r="P84" s="207" t="s">
        <v>1234</v>
      </c>
      <c r="Q84" s="208">
        <v>1</v>
      </c>
      <c r="R84" s="208">
        <v>1</v>
      </c>
      <c r="S84" s="205"/>
      <c r="T84" s="209"/>
      <c r="U84" s="210"/>
      <c r="V84" s="211"/>
      <c r="W84" s="212"/>
      <c r="X84" s="212"/>
      <c r="Y84" s="212"/>
      <c r="Z84" s="213"/>
      <c r="AA84" s="238"/>
      <c r="AB84" s="211"/>
    </row>
    <row r="85" spans="1:28" ht="86.25" customHeight="1" x14ac:dyDescent="0.25">
      <c r="A85" s="303"/>
      <c r="B85" s="288" t="s">
        <v>435</v>
      </c>
      <c r="C85" s="288" t="s">
        <v>182</v>
      </c>
      <c r="D85" s="288" t="s">
        <v>436</v>
      </c>
      <c r="E85" s="288" t="s">
        <v>437</v>
      </c>
      <c r="F85" s="288" t="s">
        <v>438</v>
      </c>
      <c r="G85" s="43" t="s">
        <v>439</v>
      </c>
      <c r="H85" s="43" t="s">
        <v>440</v>
      </c>
      <c r="I85" s="43" t="s">
        <v>441</v>
      </c>
      <c r="J85" s="43" t="s">
        <v>1080</v>
      </c>
      <c r="K85" s="43" t="s">
        <v>116</v>
      </c>
      <c r="L85" s="43" t="s">
        <v>116</v>
      </c>
      <c r="M85" s="43" t="s">
        <v>116</v>
      </c>
      <c r="N85" s="43" t="s">
        <v>116</v>
      </c>
      <c r="O85" s="43" t="s">
        <v>442</v>
      </c>
      <c r="P85" s="43" t="s">
        <v>1186</v>
      </c>
      <c r="Q85" s="44">
        <v>0</v>
      </c>
      <c r="R85" s="44">
        <v>0</v>
      </c>
      <c r="S85" s="288" t="s">
        <v>68</v>
      </c>
      <c r="T85" s="284">
        <v>228658</v>
      </c>
      <c r="U85" s="282">
        <v>50000</v>
      </c>
      <c r="V85" s="279">
        <v>50000</v>
      </c>
      <c r="W85" s="291">
        <v>50000</v>
      </c>
      <c r="X85" s="165"/>
      <c r="Y85" s="147">
        <f>W85+X85</f>
        <v>50000</v>
      </c>
      <c r="Z85" s="328">
        <f>Y85/V85</f>
        <v>1</v>
      </c>
      <c r="AA85" s="291">
        <v>1</v>
      </c>
      <c r="AB85" s="279" t="s">
        <v>1315</v>
      </c>
    </row>
    <row r="86" spans="1:28" ht="66" customHeight="1" x14ac:dyDescent="0.25">
      <c r="A86" s="303"/>
      <c r="B86" s="289"/>
      <c r="C86" s="289"/>
      <c r="D86" s="289"/>
      <c r="E86" s="289"/>
      <c r="F86" s="289"/>
      <c r="G86" s="43" t="s">
        <v>443</v>
      </c>
      <c r="H86" s="43" t="s">
        <v>166</v>
      </c>
      <c r="I86" s="43" t="s">
        <v>444</v>
      </c>
      <c r="J86" s="43" t="s">
        <v>1081</v>
      </c>
      <c r="K86" s="43" t="s">
        <v>116</v>
      </c>
      <c r="L86" s="43" t="s">
        <v>116</v>
      </c>
      <c r="M86" s="43" t="s">
        <v>116</v>
      </c>
      <c r="N86" s="43" t="s">
        <v>445</v>
      </c>
      <c r="O86" s="43" t="s">
        <v>442</v>
      </c>
      <c r="P86" s="43" t="s">
        <v>1187</v>
      </c>
      <c r="Q86" s="44">
        <v>0</v>
      </c>
      <c r="R86" s="44">
        <v>0</v>
      </c>
      <c r="S86" s="289"/>
      <c r="T86" s="285"/>
      <c r="U86" s="283"/>
      <c r="V86" s="280"/>
      <c r="W86" s="323"/>
      <c r="X86" s="166"/>
      <c r="Y86" s="166"/>
      <c r="Z86" s="329"/>
      <c r="AA86" s="323"/>
      <c r="AB86" s="280"/>
    </row>
    <row r="87" spans="1:28" ht="49.5" customHeight="1" x14ac:dyDescent="0.25">
      <c r="A87" s="303"/>
      <c r="B87" s="289"/>
      <c r="C87" s="289"/>
      <c r="D87" s="289"/>
      <c r="E87" s="289"/>
      <c r="F87" s="289"/>
      <c r="G87" s="43" t="s">
        <v>446</v>
      </c>
      <c r="H87" s="43" t="s">
        <v>166</v>
      </c>
      <c r="I87" s="43" t="s">
        <v>447</v>
      </c>
      <c r="J87" s="43" t="s">
        <v>1082</v>
      </c>
      <c r="K87" s="43" t="s">
        <v>116</v>
      </c>
      <c r="L87" s="43" t="s">
        <v>116</v>
      </c>
      <c r="M87" s="43" t="s">
        <v>116</v>
      </c>
      <c r="N87" s="43" t="s">
        <v>448</v>
      </c>
      <c r="O87" s="43" t="s">
        <v>449</v>
      </c>
      <c r="P87" s="43" t="s">
        <v>1188</v>
      </c>
      <c r="Q87" s="44">
        <v>0</v>
      </c>
      <c r="R87" s="44">
        <v>0</v>
      </c>
      <c r="S87" s="289"/>
      <c r="T87" s="285"/>
      <c r="U87" s="283"/>
      <c r="V87" s="280"/>
      <c r="W87" s="147"/>
      <c r="X87" s="147"/>
      <c r="Y87" s="147"/>
      <c r="Z87" s="329"/>
      <c r="AA87" s="135"/>
      <c r="AB87" s="280"/>
    </row>
    <row r="88" spans="1:28" ht="66" customHeight="1" x14ac:dyDescent="0.25">
      <c r="A88" s="303"/>
      <c r="B88" s="289"/>
      <c r="C88" s="289"/>
      <c r="D88" s="289"/>
      <c r="E88" s="289"/>
      <c r="F88" s="289"/>
      <c r="G88" s="43" t="s">
        <v>450</v>
      </c>
      <c r="H88" s="43" t="s">
        <v>166</v>
      </c>
      <c r="I88" s="43" t="s">
        <v>451</v>
      </c>
      <c r="J88" s="43" t="s">
        <v>1083</v>
      </c>
      <c r="K88" s="43" t="s">
        <v>116</v>
      </c>
      <c r="L88" s="43" t="s">
        <v>116</v>
      </c>
      <c r="M88" s="43" t="s">
        <v>116</v>
      </c>
      <c r="N88" s="43" t="s">
        <v>452</v>
      </c>
      <c r="O88" s="43" t="s">
        <v>453</v>
      </c>
      <c r="P88" s="43" t="s">
        <v>1189</v>
      </c>
      <c r="Q88" s="44">
        <v>0</v>
      </c>
      <c r="R88" s="44">
        <v>0</v>
      </c>
      <c r="S88" s="289"/>
      <c r="T88" s="285"/>
      <c r="U88" s="283"/>
      <c r="V88" s="280"/>
      <c r="W88" s="147"/>
      <c r="X88" s="147"/>
      <c r="Y88" s="147"/>
      <c r="Z88" s="329"/>
      <c r="AA88" s="135"/>
      <c r="AB88" s="280"/>
    </row>
    <row r="89" spans="1:28" ht="66" customHeight="1" x14ac:dyDescent="0.25">
      <c r="A89" s="303"/>
      <c r="B89" s="289"/>
      <c r="C89" s="289"/>
      <c r="D89" s="289"/>
      <c r="E89" s="289"/>
      <c r="F89" s="289"/>
      <c r="G89" s="43" t="s">
        <v>1177</v>
      </c>
      <c r="H89" s="43" t="s">
        <v>166</v>
      </c>
      <c r="I89" s="43" t="s">
        <v>955</v>
      </c>
      <c r="J89" s="43" t="s">
        <v>499</v>
      </c>
      <c r="K89" s="43" t="s">
        <v>116</v>
      </c>
      <c r="L89" s="43" t="s">
        <v>116</v>
      </c>
      <c r="M89" s="43" t="s">
        <v>116</v>
      </c>
      <c r="N89" s="43" t="s">
        <v>956</v>
      </c>
      <c r="O89" s="43" t="s">
        <v>453</v>
      </c>
      <c r="P89" s="43" t="s">
        <v>1222</v>
      </c>
      <c r="Q89" s="44">
        <v>0</v>
      </c>
      <c r="R89" s="44">
        <v>0</v>
      </c>
      <c r="S89" s="289"/>
      <c r="T89" s="285"/>
      <c r="U89" s="283"/>
      <c r="V89" s="280"/>
      <c r="W89" s="147"/>
      <c r="X89" s="147"/>
      <c r="Y89" s="147"/>
      <c r="Z89" s="329"/>
      <c r="AA89" s="135"/>
      <c r="AB89" s="280"/>
    </row>
    <row r="90" spans="1:28" ht="66" customHeight="1" x14ac:dyDescent="0.25">
      <c r="A90" s="303"/>
      <c r="B90" s="289"/>
      <c r="C90" s="289"/>
      <c r="D90" s="289"/>
      <c r="E90" s="289"/>
      <c r="F90" s="289"/>
      <c r="G90" s="43" t="s">
        <v>1179</v>
      </c>
      <c r="H90" s="43" t="s">
        <v>31</v>
      </c>
      <c r="I90" s="43" t="s">
        <v>454</v>
      </c>
      <c r="J90" s="43" t="s">
        <v>1084</v>
      </c>
      <c r="K90" s="43" t="s">
        <v>116</v>
      </c>
      <c r="L90" s="43" t="s">
        <v>116</v>
      </c>
      <c r="M90" s="43" t="s">
        <v>116</v>
      </c>
      <c r="N90" s="43" t="s">
        <v>455</v>
      </c>
      <c r="O90" s="45" t="s">
        <v>456</v>
      </c>
      <c r="P90" s="45" t="s">
        <v>1190</v>
      </c>
      <c r="Q90" s="44">
        <v>0</v>
      </c>
      <c r="R90" s="44">
        <v>0</v>
      </c>
      <c r="S90" s="289"/>
      <c r="T90" s="285"/>
      <c r="U90" s="283"/>
      <c r="V90" s="280"/>
      <c r="W90" s="147"/>
      <c r="X90" s="147"/>
      <c r="Y90" s="147"/>
      <c r="Z90" s="329"/>
      <c r="AA90" s="135"/>
      <c r="AB90" s="280"/>
    </row>
    <row r="91" spans="1:28" ht="66" customHeight="1" x14ac:dyDescent="0.25">
      <c r="A91" s="303"/>
      <c r="B91" s="289"/>
      <c r="C91" s="199"/>
      <c r="D91" s="199"/>
      <c r="E91" s="199"/>
      <c r="F91" s="199"/>
      <c r="G91" s="43" t="s">
        <v>1178</v>
      </c>
      <c r="H91" s="43" t="s">
        <v>31</v>
      </c>
      <c r="I91" s="43" t="s">
        <v>457</v>
      </c>
      <c r="J91" s="43" t="s">
        <v>1085</v>
      </c>
      <c r="K91" s="43" t="s">
        <v>116</v>
      </c>
      <c r="L91" s="43" t="s">
        <v>459</v>
      </c>
      <c r="M91" s="231" t="s">
        <v>364</v>
      </c>
      <c r="N91" s="231" t="s">
        <v>460</v>
      </c>
      <c r="O91" s="231" t="s">
        <v>461</v>
      </c>
      <c r="P91" s="43" t="s">
        <v>1167</v>
      </c>
      <c r="Q91" s="44">
        <v>1</v>
      </c>
      <c r="R91" s="44">
        <v>1</v>
      </c>
      <c r="S91" s="199"/>
      <c r="T91" s="200"/>
      <c r="U91" s="169"/>
      <c r="V91" s="197"/>
      <c r="W91" s="202"/>
      <c r="X91" s="202"/>
      <c r="Y91" s="202"/>
      <c r="Z91" s="167"/>
      <c r="AA91" s="198"/>
      <c r="AB91" s="49"/>
    </row>
    <row r="92" spans="1:28" ht="130.5" customHeight="1" x14ac:dyDescent="0.25">
      <c r="A92" s="303"/>
      <c r="B92" s="290"/>
      <c r="C92" s="276" t="s">
        <v>462</v>
      </c>
      <c r="D92" s="276" t="s">
        <v>463</v>
      </c>
      <c r="E92" s="43" t="s">
        <v>464</v>
      </c>
      <c r="F92" s="43" t="s">
        <v>465</v>
      </c>
      <c r="G92" s="43" t="s">
        <v>466</v>
      </c>
      <c r="H92" s="43" t="s">
        <v>31</v>
      </c>
      <c r="I92" s="267" t="s">
        <v>457</v>
      </c>
      <c r="J92" s="267" t="s">
        <v>458</v>
      </c>
      <c r="K92" s="46" t="s">
        <v>116</v>
      </c>
      <c r="L92" s="46" t="s">
        <v>116</v>
      </c>
      <c r="M92" s="46" t="s">
        <v>116</v>
      </c>
      <c r="N92" s="45" t="s">
        <v>460</v>
      </c>
      <c r="O92" s="45" t="s">
        <v>461</v>
      </c>
      <c r="P92" s="45" t="s">
        <v>1167</v>
      </c>
      <c r="Q92" s="44">
        <v>1</v>
      </c>
      <c r="R92" s="44">
        <v>1</v>
      </c>
      <c r="S92" s="43" t="s">
        <v>68</v>
      </c>
      <c r="T92" s="48">
        <v>72400</v>
      </c>
      <c r="U92" s="156">
        <v>17500</v>
      </c>
      <c r="V92" s="86">
        <v>17500</v>
      </c>
      <c r="W92" s="164">
        <v>12741.3</v>
      </c>
      <c r="X92" s="164"/>
      <c r="Y92" s="164">
        <f>W92+X92</f>
        <v>12741.3</v>
      </c>
      <c r="Z92" s="240">
        <f>W92/V92</f>
        <v>0.72807428571428567</v>
      </c>
      <c r="AA92" s="159">
        <v>1</v>
      </c>
      <c r="AB92" s="97" t="s">
        <v>1317</v>
      </c>
    </row>
    <row r="93" spans="1:28" ht="147" customHeight="1" x14ac:dyDescent="0.25">
      <c r="A93" s="303"/>
      <c r="B93" s="260" t="s">
        <v>1312</v>
      </c>
      <c r="C93" s="297" t="s">
        <v>182</v>
      </c>
      <c r="D93" s="297" t="s">
        <v>469</v>
      </c>
      <c r="E93" s="288" t="s">
        <v>470</v>
      </c>
      <c r="F93" s="288" t="s">
        <v>471</v>
      </c>
      <c r="G93" s="43" t="s">
        <v>472</v>
      </c>
      <c r="H93" s="43" t="s">
        <v>100</v>
      </c>
      <c r="I93" s="43" t="s">
        <v>473</v>
      </c>
      <c r="J93" s="43" t="s">
        <v>474</v>
      </c>
      <c r="K93" s="46">
        <v>5700</v>
      </c>
      <c r="L93" s="43" t="s">
        <v>467</v>
      </c>
      <c r="M93" s="46">
        <v>5314</v>
      </c>
      <c r="N93" s="36" t="s">
        <v>425</v>
      </c>
      <c r="O93" s="36" t="s">
        <v>887</v>
      </c>
      <c r="P93" s="36" t="s">
        <v>1203</v>
      </c>
      <c r="Q93" s="44" t="s">
        <v>1223</v>
      </c>
      <c r="R93" s="44" t="s">
        <v>1219</v>
      </c>
      <c r="S93" s="288" t="s">
        <v>68</v>
      </c>
      <c r="T93" s="284">
        <v>186490</v>
      </c>
      <c r="U93" s="282">
        <v>46000</v>
      </c>
      <c r="V93" s="279">
        <v>46000</v>
      </c>
      <c r="W93" s="168">
        <v>45424</v>
      </c>
      <c r="X93" s="168"/>
      <c r="Y93" s="168">
        <f>W93+X93</f>
        <v>45424</v>
      </c>
      <c r="Z93" s="328">
        <f>Y93/V93</f>
        <v>0.98747826086956525</v>
      </c>
      <c r="AA93" s="135">
        <v>1</v>
      </c>
      <c r="AB93" s="279" t="s">
        <v>1318</v>
      </c>
    </row>
    <row r="94" spans="1:28" ht="132" customHeight="1" x14ac:dyDescent="0.25">
      <c r="A94" s="303"/>
      <c r="B94" s="105"/>
      <c r="C94" s="298"/>
      <c r="D94" s="298"/>
      <c r="E94" s="289"/>
      <c r="F94" s="289"/>
      <c r="G94" s="43" t="s">
        <v>475</v>
      </c>
      <c r="H94" s="43" t="s">
        <v>31</v>
      </c>
      <c r="I94" s="43" t="s">
        <v>476</v>
      </c>
      <c r="J94" s="43" t="s">
        <v>477</v>
      </c>
      <c r="K94" s="43" t="s">
        <v>116</v>
      </c>
      <c r="L94" s="43" t="s">
        <v>116</v>
      </c>
      <c r="M94" s="43" t="s">
        <v>116</v>
      </c>
      <c r="N94" s="43" t="s">
        <v>468</v>
      </c>
      <c r="O94" s="43" t="s">
        <v>899</v>
      </c>
      <c r="P94" s="43" t="s">
        <v>1218</v>
      </c>
      <c r="Q94" s="44" t="s">
        <v>1223</v>
      </c>
      <c r="R94" s="44" t="s">
        <v>1202</v>
      </c>
      <c r="S94" s="289"/>
      <c r="T94" s="285"/>
      <c r="U94" s="283"/>
      <c r="V94" s="280"/>
      <c r="W94" s="147"/>
      <c r="X94" s="147"/>
      <c r="Y94" s="147"/>
      <c r="Z94" s="329"/>
      <c r="AA94" s="135"/>
      <c r="AB94" s="280"/>
    </row>
    <row r="95" spans="1:28" ht="148.5" customHeight="1" x14ac:dyDescent="0.25">
      <c r="A95" s="304"/>
      <c r="B95" s="106"/>
      <c r="C95" s="299"/>
      <c r="D95" s="299"/>
      <c r="E95" s="290"/>
      <c r="F95" s="290"/>
      <c r="G95" s="43" t="s">
        <v>478</v>
      </c>
      <c r="H95" s="43" t="s">
        <v>31</v>
      </c>
      <c r="I95" s="43" t="s">
        <v>479</v>
      </c>
      <c r="J95" s="43" t="s">
        <v>901</v>
      </c>
      <c r="K95" s="43" t="s">
        <v>116</v>
      </c>
      <c r="L95" s="43" t="s">
        <v>116</v>
      </c>
      <c r="M95" s="43" t="s">
        <v>116</v>
      </c>
      <c r="N95" s="43" t="s">
        <v>468</v>
      </c>
      <c r="O95" s="43" t="s">
        <v>925</v>
      </c>
      <c r="P95" s="43" t="s">
        <v>1191</v>
      </c>
      <c r="Q95" s="44">
        <v>0</v>
      </c>
      <c r="R95" s="44">
        <v>0</v>
      </c>
      <c r="S95" s="290"/>
      <c r="T95" s="294"/>
      <c r="U95" s="295"/>
      <c r="V95" s="281"/>
      <c r="W95" s="148"/>
      <c r="X95" s="148"/>
      <c r="Y95" s="148"/>
      <c r="Z95" s="393"/>
      <c r="AA95" s="136"/>
      <c r="AB95" s="281"/>
    </row>
    <row r="96" spans="1:28" ht="272.25" customHeight="1" x14ac:dyDescent="0.25">
      <c r="A96" s="113" t="s">
        <v>480</v>
      </c>
      <c r="B96" s="288" t="s">
        <v>481</v>
      </c>
      <c r="C96" s="114" t="s">
        <v>408</v>
      </c>
      <c r="D96" s="115" t="s">
        <v>482</v>
      </c>
      <c r="E96" s="114" t="s">
        <v>483</v>
      </c>
      <c r="F96" s="114" t="s">
        <v>484</v>
      </c>
      <c r="G96" s="43" t="s">
        <v>485</v>
      </c>
      <c r="H96" s="114" t="s">
        <v>486</v>
      </c>
      <c r="I96" s="114" t="s">
        <v>1086</v>
      </c>
      <c r="J96" s="43" t="s">
        <v>1087</v>
      </c>
      <c r="K96" s="46">
        <v>46</v>
      </c>
      <c r="L96" s="46">
        <v>51</v>
      </c>
      <c r="M96" s="45" t="s">
        <v>487</v>
      </c>
      <c r="N96" s="45" t="s">
        <v>487</v>
      </c>
      <c r="O96" s="45" t="s">
        <v>488</v>
      </c>
      <c r="P96" s="45" t="s">
        <v>1157</v>
      </c>
      <c r="Q96" s="44">
        <v>1</v>
      </c>
      <c r="R96" s="44">
        <v>0</v>
      </c>
      <c r="S96" s="114" t="s">
        <v>164</v>
      </c>
      <c r="T96" s="117">
        <v>794341</v>
      </c>
      <c r="U96" s="169">
        <v>185568</v>
      </c>
      <c r="V96" s="133">
        <v>172270</v>
      </c>
      <c r="W96" s="86">
        <v>170315</v>
      </c>
      <c r="X96" s="146"/>
      <c r="Y96" s="147">
        <f>W96+X96</f>
        <v>170315</v>
      </c>
      <c r="Z96" s="157">
        <f>Y96/V96</f>
        <v>0.98865153538050732</v>
      </c>
      <c r="AA96" s="135">
        <v>1</v>
      </c>
      <c r="AB96" s="49" t="s">
        <v>1313</v>
      </c>
    </row>
    <row r="97" spans="1:28" ht="214.5" customHeight="1" x14ac:dyDescent="0.25">
      <c r="A97" s="54"/>
      <c r="B97" s="289"/>
      <c r="C97" s="43" t="s">
        <v>428</v>
      </c>
      <c r="D97" s="43" t="s">
        <v>489</v>
      </c>
      <c r="E97" s="43" t="s">
        <v>490</v>
      </c>
      <c r="F97" s="43" t="s">
        <v>491</v>
      </c>
      <c r="G97" s="43" t="s">
        <v>492</v>
      </c>
      <c r="H97" s="45" t="s">
        <v>486</v>
      </c>
      <c r="I97" s="45" t="s">
        <v>1088</v>
      </c>
      <c r="J97" s="43" t="s">
        <v>399</v>
      </c>
      <c r="K97" s="45">
        <f>K96</f>
        <v>46</v>
      </c>
      <c r="L97" s="45">
        <f>L96</f>
        <v>51</v>
      </c>
      <c r="M97" s="45" t="str">
        <f>M96</f>
        <v>36 (iš jų, 11 visiškai sutinka)</v>
      </c>
      <c r="N97" s="45" t="s">
        <v>487</v>
      </c>
      <c r="O97" s="45" t="s">
        <v>488</v>
      </c>
      <c r="P97" s="45" t="s">
        <v>1157</v>
      </c>
      <c r="Q97" s="44">
        <v>1</v>
      </c>
      <c r="R97" s="44">
        <v>0</v>
      </c>
      <c r="S97" s="43" t="s">
        <v>29</v>
      </c>
      <c r="T97" s="48">
        <v>94247</v>
      </c>
      <c r="U97" s="156">
        <v>32226</v>
      </c>
      <c r="V97" s="86">
        <v>12548</v>
      </c>
      <c r="W97" s="86">
        <v>11576</v>
      </c>
      <c r="X97" s="163"/>
      <c r="Y97" s="164">
        <f>W97+X97</f>
        <v>11576</v>
      </c>
      <c r="Z97" s="170">
        <f>W97/V97</f>
        <v>0.92253745616831373</v>
      </c>
      <c r="AA97" s="159">
        <v>1</v>
      </c>
      <c r="AB97" s="97" t="s">
        <v>1316</v>
      </c>
    </row>
    <row r="98" spans="1:28" ht="140.25" customHeight="1" x14ac:dyDescent="0.25">
      <c r="A98" s="54"/>
      <c r="B98" s="286" t="s">
        <v>493</v>
      </c>
      <c r="C98" s="286" t="s">
        <v>315</v>
      </c>
      <c r="D98" s="286" t="s">
        <v>494</v>
      </c>
      <c r="E98" s="286" t="s">
        <v>495</v>
      </c>
      <c r="F98" s="286" t="s">
        <v>496</v>
      </c>
      <c r="G98" s="119" t="s">
        <v>497</v>
      </c>
      <c r="H98" s="119" t="s">
        <v>187</v>
      </c>
      <c r="I98" s="119" t="s">
        <v>498</v>
      </c>
      <c r="J98" s="119" t="s">
        <v>1089</v>
      </c>
      <c r="K98" s="119" t="str">
        <f>I98</f>
        <v xml:space="preserve">26 (2016 m. III ketv.)
</v>
      </c>
      <c r="L98" s="43" t="s">
        <v>500</v>
      </c>
      <c r="M98" s="119" t="s">
        <v>501</v>
      </c>
      <c r="N98" s="119" t="s">
        <v>502</v>
      </c>
      <c r="O98" s="139" t="s">
        <v>894</v>
      </c>
      <c r="P98" s="227" t="s">
        <v>1224</v>
      </c>
      <c r="Q98" s="44" t="s">
        <v>1223</v>
      </c>
      <c r="R98" s="241" t="s">
        <v>1224</v>
      </c>
      <c r="S98" s="286" t="s">
        <v>164</v>
      </c>
      <c r="T98" s="284">
        <v>148028</v>
      </c>
      <c r="U98" s="282">
        <v>25756</v>
      </c>
      <c r="V98" s="404">
        <v>18730</v>
      </c>
      <c r="W98" s="324">
        <v>5985</v>
      </c>
      <c r="X98" s="171"/>
      <c r="Y98" s="171">
        <f>W98+X98</f>
        <v>5985</v>
      </c>
      <c r="Z98" s="328">
        <f>W98/V98</f>
        <v>0.31954084356647089</v>
      </c>
      <c r="AA98" s="160">
        <v>1</v>
      </c>
      <c r="AB98" s="324" t="s">
        <v>1319</v>
      </c>
    </row>
    <row r="99" spans="1:28" ht="66.75" customHeight="1" x14ac:dyDescent="0.25">
      <c r="A99" s="54"/>
      <c r="B99" s="296"/>
      <c r="C99" s="296"/>
      <c r="D99" s="296"/>
      <c r="E99" s="296"/>
      <c r="F99" s="296"/>
      <c r="G99" s="119" t="s">
        <v>503</v>
      </c>
      <c r="H99" s="119" t="s">
        <v>504</v>
      </c>
      <c r="I99" s="119" t="s">
        <v>505</v>
      </c>
      <c r="J99" s="119" t="s">
        <v>1090</v>
      </c>
      <c r="K99" s="119" t="s">
        <v>507</v>
      </c>
      <c r="L99" s="119" t="s">
        <v>508</v>
      </c>
      <c r="M99" s="119" t="s">
        <v>509</v>
      </c>
      <c r="N99" s="83" t="s">
        <v>510</v>
      </c>
      <c r="O99" s="83" t="s">
        <v>923</v>
      </c>
      <c r="P99" s="83" t="s">
        <v>1248</v>
      </c>
      <c r="Q99" s="44">
        <v>1</v>
      </c>
      <c r="R99" s="44">
        <v>1</v>
      </c>
      <c r="S99" s="296"/>
      <c r="T99" s="294"/>
      <c r="U99" s="295"/>
      <c r="V99" s="405"/>
      <c r="W99" s="401"/>
      <c r="X99" s="161"/>
      <c r="Y99" s="161"/>
      <c r="Z99" s="393"/>
      <c r="AA99" s="172"/>
      <c r="AB99" s="325"/>
    </row>
    <row r="100" spans="1:28" ht="147.75" customHeight="1" x14ac:dyDescent="0.25">
      <c r="A100" s="305" t="s">
        <v>511</v>
      </c>
      <c r="B100" s="286" t="s">
        <v>512</v>
      </c>
      <c r="C100" s="435" t="s">
        <v>408</v>
      </c>
      <c r="D100" s="435" t="s">
        <v>513</v>
      </c>
      <c r="E100" s="286" t="s">
        <v>514</v>
      </c>
      <c r="F100" s="286" t="s">
        <v>515</v>
      </c>
      <c r="G100" s="119" t="s">
        <v>1091</v>
      </c>
      <c r="H100" s="119" t="s">
        <v>187</v>
      </c>
      <c r="I100" s="119" t="s">
        <v>1092</v>
      </c>
      <c r="J100" s="119" t="s">
        <v>516</v>
      </c>
      <c r="K100" s="119" t="s">
        <v>517</v>
      </c>
      <c r="L100" s="119" t="s">
        <v>518</v>
      </c>
      <c r="M100" s="119" t="s">
        <v>359</v>
      </c>
      <c r="N100" s="119" t="s">
        <v>519</v>
      </c>
      <c r="O100" s="139" t="s">
        <v>520</v>
      </c>
      <c r="P100" s="44" t="s">
        <v>1224</v>
      </c>
      <c r="Q100" s="44" t="s">
        <v>1223</v>
      </c>
      <c r="R100" s="44" t="s">
        <v>1224</v>
      </c>
      <c r="S100" s="286" t="s">
        <v>164</v>
      </c>
      <c r="T100" s="284">
        <v>212275</v>
      </c>
      <c r="U100" s="282">
        <v>33861</v>
      </c>
      <c r="V100" s="132">
        <v>0</v>
      </c>
      <c r="W100" s="132">
        <v>0</v>
      </c>
      <c r="X100" s="154"/>
      <c r="Y100" s="154">
        <f>W100+X100</f>
        <v>0</v>
      </c>
      <c r="Z100" s="328">
        <v>0</v>
      </c>
      <c r="AA100" s="154">
        <v>0</v>
      </c>
      <c r="AB100" s="279" t="s">
        <v>1180</v>
      </c>
    </row>
    <row r="101" spans="1:28" ht="54.75" customHeight="1" x14ac:dyDescent="0.25">
      <c r="A101" s="306"/>
      <c r="B101" s="287"/>
      <c r="C101" s="436"/>
      <c r="D101" s="436"/>
      <c r="E101" s="287"/>
      <c r="F101" s="287"/>
      <c r="G101" s="119" t="s">
        <v>1093</v>
      </c>
      <c r="H101" s="119" t="s">
        <v>31</v>
      </c>
      <c r="I101" s="119" t="s">
        <v>1094</v>
      </c>
      <c r="J101" s="119" t="s">
        <v>1095</v>
      </c>
      <c r="K101" s="119" t="s">
        <v>521</v>
      </c>
      <c r="L101" s="119" t="s">
        <v>522</v>
      </c>
      <c r="M101" s="119" t="str">
        <f>M100</f>
        <v>83 (2018 m. lapkritis)</v>
      </c>
      <c r="N101" s="119" t="s">
        <v>523</v>
      </c>
      <c r="O101" s="139" t="s">
        <v>524</v>
      </c>
      <c r="P101" s="227" t="s">
        <v>1158</v>
      </c>
      <c r="Q101" s="44">
        <v>1</v>
      </c>
      <c r="R101" s="44">
        <v>1</v>
      </c>
      <c r="S101" s="287"/>
      <c r="T101" s="285"/>
      <c r="U101" s="283"/>
      <c r="V101" s="133"/>
      <c r="W101" s="147"/>
      <c r="X101" s="147"/>
      <c r="Y101" s="147"/>
      <c r="Z101" s="329"/>
      <c r="AA101" s="135"/>
      <c r="AB101" s="280"/>
    </row>
    <row r="102" spans="1:28" ht="82.5" customHeight="1" x14ac:dyDescent="0.25">
      <c r="A102" s="306"/>
      <c r="B102" s="287"/>
      <c r="C102" s="286" t="s">
        <v>182</v>
      </c>
      <c r="D102" s="286" t="s">
        <v>528</v>
      </c>
      <c r="E102" s="286" t="s">
        <v>529</v>
      </c>
      <c r="F102" s="286" t="s">
        <v>530</v>
      </c>
      <c r="G102" s="119" t="s">
        <v>531</v>
      </c>
      <c r="H102" s="119" t="s">
        <v>486</v>
      </c>
      <c r="I102" s="119" t="s">
        <v>1096</v>
      </c>
      <c r="J102" s="227" t="s">
        <v>1097</v>
      </c>
      <c r="K102" s="119" t="s">
        <v>532</v>
      </c>
      <c r="L102" s="119" t="s">
        <v>533</v>
      </c>
      <c r="M102" s="119" t="s">
        <v>534</v>
      </c>
      <c r="N102" s="83" t="s">
        <v>535</v>
      </c>
      <c r="O102" s="83" t="s">
        <v>536</v>
      </c>
      <c r="P102" s="83" t="s">
        <v>1249</v>
      </c>
      <c r="Q102" s="44">
        <v>0</v>
      </c>
      <c r="R102" s="44">
        <v>0</v>
      </c>
      <c r="S102" s="286" t="s">
        <v>68</v>
      </c>
      <c r="T102" s="284">
        <v>232839</v>
      </c>
      <c r="U102" s="282">
        <v>66000</v>
      </c>
      <c r="V102" s="132">
        <v>66000</v>
      </c>
      <c r="W102" s="291">
        <v>0</v>
      </c>
      <c r="X102" s="155"/>
      <c r="Y102" s="155">
        <f>W102+X102</f>
        <v>0</v>
      </c>
      <c r="Z102" s="328">
        <f>Y102/V102</f>
        <v>0</v>
      </c>
      <c r="AA102" s="154">
        <v>0</v>
      </c>
      <c r="AB102" s="279" t="s">
        <v>1215</v>
      </c>
    </row>
    <row r="103" spans="1:28" ht="82.5" customHeight="1" x14ac:dyDescent="0.25">
      <c r="A103" s="306"/>
      <c r="B103" s="287"/>
      <c r="C103" s="287"/>
      <c r="D103" s="287"/>
      <c r="E103" s="287"/>
      <c r="F103" s="287"/>
      <c r="G103" s="119" t="s">
        <v>537</v>
      </c>
      <c r="H103" s="119" t="s">
        <v>31</v>
      </c>
      <c r="I103" s="119" t="s">
        <v>1098</v>
      </c>
      <c r="J103" s="227" t="s">
        <v>1097</v>
      </c>
      <c r="K103" s="119" t="s">
        <v>538</v>
      </c>
      <c r="L103" s="119" t="s">
        <v>539</v>
      </c>
      <c r="M103" s="119" t="s">
        <v>540</v>
      </c>
      <c r="N103" s="83" t="s">
        <v>541</v>
      </c>
      <c r="O103" s="83" t="s">
        <v>542</v>
      </c>
      <c r="P103" s="83" t="s">
        <v>1250</v>
      </c>
      <c r="Q103" s="44">
        <v>0</v>
      </c>
      <c r="R103" s="44">
        <v>0</v>
      </c>
      <c r="S103" s="374"/>
      <c r="T103" s="285"/>
      <c r="U103" s="283"/>
      <c r="V103" s="133"/>
      <c r="W103" s="400"/>
      <c r="X103" s="162"/>
      <c r="Y103" s="162"/>
      <c r="Z103" s="329"/>
      <c r="AA103" s="173"/>
      <c r="AB103" s="280"/>
    </row>
    <row r="104" spans="1:28" ht="82.5" customHeight="1" x14ac:dyDescent="0.25">
      <c r="A104" s="306"/>
      <c r="B104" s="287"/>
      <c r="C104" s="287"/>
      <c r="D104" s="287"/>
      <c r="E104" s="287"/>
      <c r="F104" s="287"/>
      <c r="G104" s="122" t="s">
        <v>543</v>
      </c>
      <c r="H104" s="110" t="s">
        <v>31</v>
      </c>
      <c r="I104" s="122" t="s">
        <v>1099</v>
      </c>
      <c r="J104" s="55" t="s">
        <v>1100</v>
      </c>
      <c r="K104" s="55">
        <v>76</v>
      </c>
      <c r="L104" s="55">
        <v>76</v>
      </c>
      <c r="M104" s="55">
        <v>76</v>
      </c>
      <c r="N104" s="84" t="s">
        <v>163</v>
      </c>
      <c r="O104" s="84" t="s">
        <v>170</v>
      </c>
      <c r="P104" s="84" t="s">
        <v>1251</v>
      </c>
      <c r="Q104" s="44">
        <v>0</v>
      </c>
      <c r="R104" s="44">
        <v>0</v>
      </c>
      <c r="S104" s="374"/>
      <c r="T104" s="285"/>
      <c r="U104" s="283"/>
      <c r="V104" s="133"/>
      <c r="W104" s="162"/>
      <c r="X104" s="162"/>
      <c r="Y104" s="162"/>
      <c r="Z104" s="329"/>
      <c r="AA104" s="173"/>
      <c r="AB104" s="280"/>
    </row>
    <row r="105" spans="1:28" ht="65.25" customHeight="1" x14ac:dyDescent="0.25">
      <c r="A105" s="306"/>
      <c r="B105" s="288" t="s">
        <v>549</v>
      </c>
      <c r="C105" s="288" t="s">
        <v>182</v>
      </c>
      <c r="D105" s="286" t="s">
        <v>550</v>
      </c>
      <c r="E105" s="286" t="s">
        <v>551</v>
      </c>
      <c r="F105" s="286" t="s">
        <v>552</v>
      </c>
      <c r="G105" s="119" t="s">
        <v>553</v>
      </c>
      <c r="H105" s="119" t="s">
        <v>166</v>
      </c>
      <c r="I105" s="119" t="s">
        <v>554</v>
      </c>
      <c r="J105" s="227" t="s">
        <v>627</v>
      </c>
      <c r="K105" s="119" t="s">
        <v>116</v>
      </c>
      <c r="L105" s="119" t="s">
        <v>116</v>
      </c>
      <c r="M105" s="119" t="s">
        <v>116</v>
      </c>
      <c r="N105" s="119" t="s">
        <v>555</v>
      </c>
      <c r="O105" s="139" t="s">
        <v>556</v>
      </c>
      <c r="P105" s="227" t="s">
        <v>1192</v>
      </c>
      <c r="Q105" s="44">
        <v>1</v>
      </c>
      <c r="R105" s="44">
        <v>1</v>
      </c>
      <c r="S105" s="313" t="s">
        <v>68</v>
      </c>
      <c r="T105" s="284">
        <v>100995</v>
      </c>
      <c r="U105" s="282">
        <v>46000</v>
      </c>
      <c r="V105" s="132">
        <v>46000</v>
      </c>
      <c r="W105" s="291">
        <v>42960</v>
      </c>
      <c r="X105" s="155"/>
      <c r="Y105" s="155">
        <f>W105+X105</f>
        <v>42960</v>
      </c>
      <c r="Z105" s="328">
        <f>Y105/V105</f>
        <v>0.93391304347826087</v>
      </c>
      <c r="AA105" s="154">
        <v>1</v>
      </c>
      <c r="AB105" s="415" t="s">
        <v>1216</v>
      </c>
    </row>
    <row r="106" spans="1:28" ht="48" customHeight="1" x14ac:dyDescent="0.25">
      <c r="A106" s="306"/>
      <c r="B106" s="289"/>
      <c r="C106" s="289"/>
      <c r="D106" s="287"/>
      <c r="E106" s="287"/>
      <c r="F106" s="287"/>
      <c r="G106" s="119" t="s">
        <v>557</v>
      </c>
      <c r="H106" s="119" t="s">
        <v>166</v>
      </c>
      <c r="I106" s="119" t="s">
        <v>558</v>
      </c>
      <c r="J106" s="227" t="s">
        <v>1101</v>
      </c>
      <c r="K106" s="119" t="s">
        <v>116</v>
      </c>
      <c r="L106" s="119" t="s">
        <v>116</v>
      </c>
      <c r="M106" s="119" t="s">
        <v>116</v>
      </c>
      <c r="N106" s="119" t="s">
        <v>559</v>
      </c>
      <c r="O106" s="139" t="s">
        <v>556</v>
      </c>
      <c r="P106" s="227" t="s">
        <v>1193</v>
      </c>
      <c r="Q106" s="44">
        <v>1</v>
      </c>
      <c r="R106" s="44">
        <v>1</v>
      </c>
      <c r="S106" s="314"/>
      <c r="T106" s="285"/>
      <c r="U106" s="283"/>
      <c r="V106" s="133"/>
      <c r="W106" s="400"/>
      <c r="X106" s="162"/>
      <c r="Y106" s="162"/>
      <c r="Z106" s="329"/>
      <c r="AA106" s="173"/>
      <c r="AB106" s="416"/>
    </row>
    <row r="107" spans="1:28" ht="39" customHeight="1" x14ac:dyDescent="0.25">
      <c r="A107" s="306"/>
      <c r="B107" s="289"/>
      <c r="C107" s="289"/>
      <c r="D107" s="287"/>
      <c r="E107" s="287"/>
      <c r="F107" s="287"/>
      <c r="G107" s="119" t="s">
        <v>560</v>
      </c>
      <c r="H107" s="119" t="s">
        <v>166</v>
      </c>
      <c r="I107" s="119" t="s">
        <v>561</v>
      </c>
      <c r="J107" s="227" t="s">
        <v>627</v>
      </c>
      <c r="K107" s="119" t="s">
        <v>116</v>
      </c>
      <c r="L107" s="119" t="s">
        <v>116</v>
      </c>
      <c r="M107" s="119" t="s">
        <v>116</v>
      </c>
      <c r="N107" s="119" t="s">
        <v>116</v>
      </c>
      <c r="O107" s="139" t="s">
        <v>442</v>
      </c>
      <c r="P107" s="227" t="s">
        <v>1194</v>
      </c>
      <c r="Q107" s="44">
        <v>1</v>
      </c>
      <c r="R107" s="44">
        <v>0</v>
      </c>
      <c r="S107" s="314"/>
      <c r="T107" s="285"/>
      <c r="U107" s="283"/>
      <c r="V107" s="133"/>
      <c r="W107" s="147"/>
      <c r="X107" s="147"/>
      <c r="Y107" s="147"/>
      <c r="Z107" s="329"/>
      <c r="AA107" s="135"/>
      <c r="AB107" s="416"/>
    </row>
    <row r="108" spans="1:28" ht="39.75" customHeight="1" x14ac:dyDescent="0.25">
      <c r="A108" s="306"/>
      <c r="B108" s="289"/>
      <c r="C108" s="289"/>
      <c r="D108" s="287"/>
      <c r="E108" s="287"/>
      <c r="F108" s="287"/>
      <c r="G108" s="119" t="s">
        <v>562</v>
      </c>
      <c r="H108" s="119" t="s">
        <v>166</v>
      </c>
      <c r="I108" s="119" t="s">
        <v>563</v>
      </c>
      <c r="J108" s="227" t="s">
        <v>525</v>
      </c>
      <c r="K108" s="119" t="s">
        <v>116</v>
      </c>
      <c r="L108" s="119" t="s">
        <v>116</v>
      </c>
      <c r="M108" s="119" t="s">
        <v>116</v>
      </c>
      <c r="N108" s="119" t="s">
        <v>116</v>
      </c>
      <c r="O108" s="139" t="s">
        <v>442</v>
      </c>
      <c r="P108" s="227" t="s">
        <v>1195</v>
      </c>
      <c r="Q108" s="44">
        <v>1</v>
      </c>
      <c r="R108" s="44">
        <v>1</v>
      </c>
      <c r="S108" s="314"/>
      <c r="T108" s="285"/>
      <c r="U108" s="283"/>
      <c r="V108" s="133"/>
      <c r="W108" s="147"/>
      <c r="X108" s="147"/>
      <c r="Y108" s="147"/>
      <c r="Z108" s="329"/>
      <c r="AA108" s="135"/>
      <c r="AB108" s="416"/>
    </row>
    <row r="109" spans="1:28" ht="49.5" customHeight="1" x14ac:dyDescent="0.25">
      <c r="A109" s="306"/>
      <c r="B109" s="289"/>
      <c r="C109" s="289"/>
      <c r="D109" s="287"/>
      <c r="E109" s="287"/>
      <c r="F109" s="287"/>
      <c r="G109" s="119" t="s">
        <v>564</v>
      </c>
      <c r="H109" s="119" t="s">
        <v>166</v>
      </c>
      <c r="I109" s="119" t="s">
        <v>565</v>
      </c>
      <c r="J109" s="227" t="s">
        <v>1102</v>
      </c>
      <c r="K109" s="119" t="s">
        <v>566</v>
      </c>
      <c r="L109" s="119" t="s">
        <v>567</v>
      </c>
      <c r="M109" s="119" t="s">
        <v>568</v>
      </c>
      <c r="N109" s="83" t="s">
        <v>569</v>
      </c>
      <c r="O109" s="83" t="s">
        <v>570</v>
      </c>
      <c r="P109" s="83" t="s">
        <v>1252</v>
      </c>
      <c r="Q109" s="44">
        <v>1</v>
      </c>
      <c r="R109" s="44">
        <v>0</v>
      </c>
      <c r="S109" s="314"/>
      <c r="T109" s="285"/>
      <c r="U109" s="283"/>
      <c r="V109" s="133"/>
      <c r="W109" s="147"/>
      <c r="X109" s="147"/>
      <c r="Y109" s="147"/>
      <c r="Z109" s="329"/>
      <c r="AA109" s="135"/>
      <c r="AB109" s="416"/>
    </row>
    <row r="110" spans="1:28" ht="99" customHeight="1" x14ac:dyDescent="0.25">
      <c r="A110" s="306"/>
      <c r="B110" s="289"/>
      <c r="C110" s="290"/>
      <c r="D110" s="296"/>
      <c r="E110" s="296"/>
      <c r="F110" s="296"/>
      <c r="G110" s="119" t="s">
        <v>571</v>
      </c>
      <c r="H110" s="119" t="s">
        <v>166</v>
      </c>
      <c r="I110" s="119" t="s">
        <v>1103</v>
      </c>
      <c r="J110" s="227" t="s">
        <v>1104</v>
      </c>
      <c r="K110" s="119" t="s">
        <v>572</v>
      </c>
      <c r="L110" s="119" t="s">
        <v>573</v>
      </c>
      <c r="M110" s="119" t="s">
        <v>574</v>
      </c>
      <c r="N110" s="83" t="s">
        <v>575</v>
      </c>
      <c r="O110" s="83" t="s">
        <v>576</v>
      </c>
      <c r="P110" s="83" t="s">
        <v>1253</v>
      </c>
      <c r="Q110" s="44">
        <v>0</v>
      </c>
      <c r="R110" s="44">
        <v>0</v>
      </c>
      <c r="S110" s="315"/>
      <c r="T110" s="294"/>
      <c r="U110" s="295"/>
      <c r="V110" s="133"/>
      <c r="W110" s="136"/>
      <c r="X110" s="147"/>
      <c r="Y110" s="136"/>
      <c r="Z110" s="393"/>
      <c r="AA110" s="135"/>
      <c r="AB110" s="417"/>
    </row>
    <row r="111" spans="1:28" s="77" customFormat="1" ht="177" customHeight="1" x14ac:dyDescent="0.25">
      <c r="A111" s="338"/>
      <c r="B111" s="290"/>
      <c r="C111" s="437" t="s">
        <v>577</v>
      </c>
      <c r="D111" s="438" t="s">
        <v>578</v>
      </c>
      <c r="E111" s="110" t="s">
        <v>579</v>
      </c>
      <c r="F111" s="110" t="s">
        <v>580</v>
      </c>
      <c r="G111" s="119" t="s">
        <v>581</v>
      </c>
      <c r="H111" s="119" t="s">
        <v>31</v>
      </c>
      <c r="I111" s="119" t="s">
        <v>1175</v>
      </c>
      <c r="J111" s="119" t="s">
        <v>1105</v>
      </c>
      <c r="K111" s="119"/>
      <c r="L111" s="119"/>
      <c r="M111" s="119"/>
      <c r="N111" s="119"/>
      <c r="O111" s="139" t="s">
        <v>582</v>
      </c>
      <c r="P111" s="227" t="s">
        <v>1176</v>
      </c>
      <c r="Q111" s="44">
        <v>1</v>
      </c>
      <c r="R111" s="44">
        <v>1</v>
      </c>
      <c r="S111" s="118" t="s">
        <v>68</v>
      </c>
      <c r="T111" s="224">
        <v>55000</v>
      </c>
      <c r="U111" s="223">
        <v>50000</v>
      </c>
      <c r="V111" s="86">
        <v>50000</v>
      </c>
      <c r="W111" s="234">
        <v>44213.4</v>
      </c>
      <c r="X111" s="159"/>
      <c r="Y111" s="148"/>
      <c r="Z111" s="167">
        <f>W111/V111</f>
        <v>0.88426800000000005</v>
      </c>
      <c r="AA111" s="159">
        <v>1</v>
      </c>
      <c r="AB111" s="129" t="s">
        <v>1207</v>
      </c>
    </row>
    <row r="112" spans="1:28" ht="87.75" customHeight="1" x14ac:dyDescent="0.25">
      <c r="A112" s="305" t="s">
        <v>583</v>
      </c>
      <c r="B112" s="286" t="s">
        <v>584</v>
      </c>
      <c r="C112" s="286" t="s">
        <v>182</v>
      </c>
      <c r="D112" s="286" t="s">
        <v>584</v>
      </c>
      <c r="E112" s="286" t="s">
        <v>585</v>
      </c>
      <c r="F112" s="286" t="s">
        <v>586</v>
      </c>
      <c r="G112" s="119" t="s">
        <v>587</v>
      </c>
      <c r="H112" s="119" t="s">
        <v>588</v>
      </c>
      <c r="I112" s="119" t="s">
        <v>589</v>
      </c>
      <c r="J112" s="119" t="s">
        <v>1106</v>
      </c>
      <c r="K112" s="119">
        <v>47</v>
      </c>
      <c r="L112" s="119" t="s">
        <v>172</v>
      </c>
      <c r="M112" s="119" t="s">
        <v>172</v>
      </c>
      <c r="N112" s="119" t="s">
        <v>590</v>
      </c>
      <c r="O112" s="139" t="s">
        <v>442</v>
      </c>
      <c r="P112" s="227" t="s">
        <v>1196</v>
      </c>
      <c r="Q112" s="44">
        <v>0</v>
      </c>
      <c r="R112" s="44">
        <v>0</v>
      </c>
      <c r="S112" s="313" t="s">
        <v>68</v>
      </c>
      <c r="T112" s="284">
        <v>504508</v>
      </c>
      <c r="U112" s="282">
        <v>47959</v>
      </c>
      <c r="V112" s="132">
        <v>47959</v>
      </c>
      <c r="W112" s="291">
        <v>37607</v>
      </c>
      <c r="X112" s="155"/>
      <c r="Y112" s="155">
        <f>W112+X112</f>
        <v>37607</v>
      </c>
      <c r="Z112" s="328">
        <f>Y112/V112</f>
        <v>0.78414896057048733</v>
      </c>
      <c r="AA112" s="154">
        <v>1</v>
      </c>
      <c r="AB112" s="279" t="s">
        <v>1214</v>
      </c>
    </row>
    <row r="113" spans="1:28" ht="49.5" customHeight="1" x14ac:dyDescent="0.25">
      <c r="A113" s="306"/>
      <c r="B113" s="287"/>
      <c r="C113" s="287"/>
      <c r="D113" s="287"/>
      <c r="E113" s="287"/>
      <c r="F113" s="287"/>
      <c r="G113" s="119" t="s">
        <v>591</v>
      </c>
      <c r="H113" s="119" t="s">
        <v>166</v>
      </c>
      <c r="I113" s="119" t="s">
        <v>592</v>
      </c>
      <c r="J113" s="139" t="s">
        <v>1107</v>
      </c>
      <c r="K113" s="119" t="s">
        <v>592</v>
      </c>
      <c r="L113" s="119" t="s">
        <v>172</v>
      </c>
      <c r="M113" s="119" t="s">
        <v>172</v>
      </c>
      <c r="N113" s="119" t="s">
        <v>593</v>
      </c>
      <c r="O113" s="139" t="s">
        <v>442</v>
      </c>
      <c r="P113" s="227" t="s">
        <v>1197</v>
      </c>
      <c r="Q113" s="44">
        <v>0</v>
      </c>
      <c r="R113" s="44">
        <v>0</v>
      </c>
      <c r="S113" s="314"/>
      <c r="T113" s="285"/>
      <c r="U113" s="283"/>
      <c r="V113" s="133"/>
      <c r="W113" s="323"/>
      <c r="X113" s="175"/>
      <c r="Y113" s="175"/>
      <c r="Z113" s="329"/>
      <c r="AA113" s="173"/>
      <c r="AB113" s="280"/>
    </row>
    <row r="114" spans="1:28" ht="69" customHeight="1" x14ac:dyDescent="0.25">
      <c r="A114" s="306"/>
      <c r="B114" s="287"/>
      <c r="C114" s="287"/>
      <c r="D114" s="287"/>
      <c r="E114" s="287"/>
      <c r="F114" s="287"/>
      <c r="G114" s="201" t="s">
        <v>594</v>
      </c>
      <c r="H114" s="119" t="s">
        <v>424</v>
      </c>
      <c r="I114" s="119" t="s">
        <v>595</v>
      </c>
      <c r="J114" s="119" t="s">
        <v>596</v>
      </c>
      <c r="K114" s="119" t="s">
        <v>116</v>
      </c>
      <c r="L114" s="119">
        <v>51</v>
      </c>
      <c r="M114" s="119">
        <v>178</v>
      </c>
      <c r="N114" s="119" t="s">
        <v>544</v>
      </c>
      <c r="O114" s="139" t="s">
        <v>924</v>
      </c>
      <c r="P114" s="241" t="s">
        <v>1229</v>
      </c>
      <c r="Q114" s="44" t="s">
        <v>1223</v>
      </c>
      <c r="R114" s="44" t="s">
        <v>1223</v>
      </c>
      <c r="S114" s="314"/>
      <c r="T114" s="285"/>
      <c r="U114" s="283"/>
      <c r="V114" s="133"/>
      <c r="W114" s="147"/>
      <c r="X114" s="147"/>
      <c r="Y114" s="147"/>
      <c r="Z114" s="329"/>
      <c r="AA114" s="135"/>
      <c r="AB114" s="280"/>
    </row>
    <row r="115" spans="1:28" ht="38.25" customHeight="1" x14ac:dyDescent="0.25">
      <c r="A115" s="306"/>
      <c r="B115" s="287"/>
      <c r="C115" s="287"/>
      <c r="D115" s="287"/>
      <c r="E115" s="287"/>
      <c r="F115" s="287"/>
      <c r="G115" s="119" t="s">
        <v>597</v>
      </c>
      <c r="H115" s="119" t="s">
        <v>166</v>
      </c>
      <c r="I115" s="119" t="s">
        <v>598</v>
      </c>
      <c r="J115" s="119" t="s">
        <v>902</v>
      </c>
      <c r="K115" s="119">
        <v>35</v>
      </c>
      <c r="L115" s="119" t="s">
        <v>599</v>
      </c>
      <c r="M115" s="119" t="s">
        <v>116</v>
      </c>
      <c r="N115" s="119" t="s">
        <v>600</v>
      </c>
      <c r="O115" s="139" t="s">
        <v>556</v>
      </c>
      <c r="P115" s="227" t="s">
        <v>1198</v>
      </c>
      <c r="Q115" s="44">
        <v>1</v>
      </c>
      <c r="R115" s="44">
        <v>1</v>
      </c>
      <c r="S115" s="314"/>
      <c r="T115" s="285"/>
      <c r="U115" s="283"/>
      <c r="V115" s="133"/>
      <c r="W115" s="147"/>
      <c r="X115" s="147"/>
      <c r="Y115" s="147"/>
      <c r="Z115" s="329"/>
      <c r="AA115" s="135"/>
      <c r="AB115" s="280"/>
    </row>
    <row r="116" spans="1:28" ht="102" customHeight="1" x14ac:dyDescent="0.25">
      <c r="A116" s="306"/>
      <c r="B116" s="296"/>
      <c r="C116" s="296"/>
      <c r="D116" s="296"/>
      <c r="E116" s="296"/>
      <c r="F116" s="296"/>
      <c r="G116" s="119" t="s">
        <v>601</v>
      </c>
      <c r="H116" s="119" t="s">
        <v>31</v>
      </c>
      <c r="I116" s="119" t="s">
        <v>602</v>
      </c>
      <c r="J116" s="119" t="s">
        <v>1108</v>
      </c>
      <c r="K116" s="119"/>
      <c r="L116" s="119"/>
      <c r="M116" s="119"/>
      <c r="N116" s="119" t="s">
        <v>603</v>
      </c>
      <c r="O116" s="139" t="s">
        <v>449</v>
      </c>
      <c r="P116" s="227" t="s">
        <v>1199</v>
      </c>
      <c r="Q116" s="44">
        <v>1</v>
      </c>
      <c r="R116" s="44">
        <v>0</v>
      </c>
      <c r="S116" s="315"/>
      <c r="T116" s="294"/>
      <c r="U116" s="295"/>
      <c r="V116" s="133"/>
      <c r="W116" s="147"/>
      <c r="X116" s="147"/>
      <c r="Y116" s="147"/>
      <c r="Z116" s="393"/>
      <c r="AA116" s="135"/>
      <c r="AB116" s="281"/>
    </row>
    <row r="117" spans="1:28" ht="145.5" customHeight="1" x14ac:dyDescent="0.25">
      <c r="A117" s="306"/>
      <c r="B117" s="286" t="s">
        <v>604</v>
      </c>
      <c r="C117" s="286" t="s">
        <v>605</v>
      </c>
      <c r="D117" s="286" t="s">
        <v>606</v>
      </c>
      <c r="E117" s="286" t="s">
        <v>607</v>
      </c>
      <c r="F117" s="286" t="s">
        <v>608</v>
      </c>
      <c r="G117" s="119" t="s">
        <v>609</v>
      </c>
      <c r="H117" s="119" t="s">
        <v>610</v>
      </c>
      <c r="I117" s="119" t="s">
        <v>611</v>
      </c>
      <c r="J117" s="119" t="s">
        <v>1109</v>
      </c>
      <c r="K117" s="119" t="s">
        <v>116</v>
      </c>
      <c r="L117" s="119" t="s">
        <v>116</v>
      </c>
      <c r="M117" s="119" t="s">
        <v>116</v>
      </c>
      <c r="N117" s="119" t="s">
        <v>612</v>
      </c>
      <c r="O117" s="139" t="s">
        <v>556</v>
      </c>
      <c r="P117" s="227" t="s">
        <v>1200</v>
      </c>
      <c r="Q117" s="44">
        <v>0</v>
      </c>
      <c r="R117" s="44">
        <v>0</v>
      </c>
      <c r="S117" s="313" t="s">
        <v>68</v>
      </c>
      <c r="T117" s="284">
        <v>278548</v>
      </c>
      <c r="U117" s="282">
        <v>45308</v>
      </c>
      <c r="V117" s="132">
        <v>45308</v>
      </c>
      <c r="W117" s="291">
        <v>45307</v>
      </c>
      <c r="X117" s="155"/>
      <c r="Y117" s="155">
        <f>W117+X117</f>
        <v>45307</v>
      </c>
      <c r="Z117" s="329">
        <f>Y117/V117</f>
        <v>0.99997792884258851</v>
      </c>
      <c r="AA117" s="154">
        <v>1</v>
      </c>
      <c r="AB117" s="279"/>
    </row>
    <row r="118" spans="1:28" ht="49.5" customHeight="1" x14ac:dyDescent="0.25">
      <c r="A118" s="306"/>
      <c r="B118" s="287"/>
      <c r="C118" s="287"/>
      <c r="D118" s="287"/>
      <c r="E118" s="287"/>
      <c r="F118" s="287"/>
      <c r="G118" s="119" t="s">
        <v>613</v>
      </c>
      <c r="H118" s="119" t="s">
        <v>166</v>
      </c>
      <c r="I118" s="119" t="s">
        <v>614</v>
      </c>
      <c r="J118" s="119" t="s">
        <v>1110</v>
      </c>
      <c r="K118" s="119" t="s">
        <v>116</v>
      </c>
      <c r="L118" s="119" t="s">
        <v>615</v>
      </c>
      <c r="M118" s="119" t="s">
        <v>616</v>
      </c>
      <c r="N118" s="119" t="s">
        <v>617</v>
      </c>
      <c r="O118" s="139" t="s">
        <v>618</v>
      </c>
      <c r="P118" s="227" t="s">
        <v>1168</v>
      </c>
      <c r="Q118" s="44">
        <v>0</v>
      </c>
      <c r="R118" s="44">
        <v>0</v>
      </c>
      <c r="S118" s="314"/>
      <c r="T118" s="285"/>
      <c r="U118" s="283"/>
      <c r="V118" s="133"/>
      <c r="W118" s="323"/>
      <c r="X118" s="175"/>
      <c r="Y118" s="175"/>
      <c r="Z118" s="329"/>
      <c r="AA118" s="173"/>
      <c r="AB118" s="280"/>
    </row>
    <row r="119" spans="1:28" ht="87" customHeight="1" x14ac:dyDescent="0.25">
      <c r="A119" s="306"/>
      <c r="B119" s="287"/>
      <c r="C119" s="296"/>
      <c r="D119" s="296"/>
      <c r="E119" s="296"/>
      <c r="F119" s="296"/>
      <c r="G119" s="119" t="s">
        <v>1111</v>
      </c>
      <c r="H119" s="119" t="s">
        <v>166</v>
      </c>
      <c r="I119" s="119" t="s">
        <v>1112</v>
      </c>
      <c r="J119" s="119" t="s">
        <v>900</v>
      </c>
      <c r="K119" s="119" t="s">
        <v>619</v>
      </c>
      <c r="L119" s="119" t="s">
        <v>83</v>
      </c>
      <c r="M119" s="119" t="s">
        <v>620</v>
      </c>
      <c r="N119" s="119" t="s">
        <v>621</v>
      </c>
      <c r="O119" s="139" t="s">
        <v>622</v>
      </c>
      <c r="P119" s="227" t="s">
        <v>1172</v>
      </c>
      <c r="Q119" s="44">
        <v>1</v>
      </c>
      <c r="R119" s="44">
        <v>0</v>
      </c>
      <c r="S119" s="315"/>
      <c r="T119" s="294"/>
      <c r="U119" s="295"/>
      <c r="V119" s="134"/>
      <c r="W119" s="147"/>
      <c r="X119" s="147"/>
      <c r="Y119" s="147"/>
      <c r="Z119" s="393"/>
      <c r="AA119" s="135"/>
      <c r="AB119" s="281"/>
    </row>
    <row r="120" spans="1:28" ht="69" customHeight="1" x14ac:dyDescent="0.25">
      <c r="A120" s="306"/>
      <c r="B120" s="287"/>
      <c r="C120" s="277" t="s">
        <v>462</v>
      </c>
      <c r="D120" s="277" t="s">
        <v>623</v>
      </c>
      <c r="E120" s="119" t="s">
        <v>624</v>
      </c>
      <c r="F120" s="119" t="s">
        <v>625</v>
      </c>
      <c r="G120" s="119" t="s">
        <v>626</v>
      </c>
      <c r="H120" s="119" t="s">
        <v>31</v>
      </c>
      <c r="I120" s="119" t="s">
        <v>822</v>
      </c>
      <c r="J120" s="119" t="s">
        <v>627</v>
      </c>
      <c r="K120" s="119" t="s">
        <v>628</v>
      </c>
      <c r="L120" s="119" t="s">
        <v>526</v>
      </c>
      <c r="M120" s="119" t="s">
        <v>629</v>
      </c>
      <c r="N120" s="119" t="s">
        <v>527</v>
      </c>
      <c r="O120" s="139" t="s">
        <v>630</v>
      </c>
      <c r="P120" s="227" t="s">
        <v>1169</v>
      </c>
      <c r="Q120" s="44">
        <v>1</v>
      </c>
      <c r="R120" s="44">
        <v>1</v>
      </c>
      <c r="S120" s="56" t="s">
        <v>545</v>
      </c>
      <c r="T120" s="48">
        <v>105340</v>
      </c>
      <c r="U120" s="156">
        <v>26348</v>
      </c>
      <c r="V120" s="86">
        <v>26348</v>
      </c>
      <c r="W120" s="164">
        <v>9900.4599999999991</v>
      </c>
      <c r="X120" s="164"/>
      <c r="Y120" s="164">
        <f>W120+X120</f>
        <v>9900.4599999999991</v>
      </c>
      <c r="Z120" s="157">
        <f>W120/V120</f>
        <v>0.37575755275542733</v>
      </c>
      <c r="AA120" s="159">
        <v>1</v>
      </c>
      <c r="AB120" s="97" t="s">
        <v>1324</v>
      </c>
    </row>
    <row r="121" spans="1:28" ht="101.25" customHeight="1" x14ac:dyDescent="0.25">
      <c r="A121" s="300" t="s">
        <v>632</v>
      </c>
      <c r="B121" s="286" t="s">
        <v>633</v>
      </c>
      <c r="C121" s="435" t="s">
        <v>266</v>
      </c>
      <c r="D121" s="435" t="s">
        <v>634</v>
      </c>
      <c r="E121" s="286" t="s">
        <v>635</v>
      </c>
      <c r="F121" s="286" t="s">
        <v>636</v>
      </c>
      <c r="G121" s="119" t="s">
        <v>637</v>
      </c>
      <c r="H121" s="119" t="s">
        <v>295</v>
      </c>
      <c r="I121" s="119" t="s">
        <v>1113</v>
      </c>
      <c r="J121" s="119" t="s">
        <v>1114</v>
      </c>
      <c r="K121" s="119" t="s">
        <v>638</v>
      </c>
      <c r="L121" s="119" t="s">
        <v>639</v>
      </c>
      <c r="M121" s="119" t="s">
        <v>640</v>
      </c>
      <c r="N121" s="119" t="s">
        <v>641</v>
      </c>
      <c r="O121" s="139" t="s">
        <v>642</v>
      </c>
      <c r="P121" s="227" t="s">
        <v>1173</v>
      </c>
      <c r="Q121" s="44">
        <v>1</v>
      </c>
      <c r="R121" s="44">
        <v>1</v>
      </c>
      <c r="S121" s="286" t="s">
        <v>545</v>
      </c>
      <c r="T121" s="284">
        <v>362680</v>
      </c>
      <c r="U121" s="282">
        <v>62605</v>
      </c>
      <c r="V121" s="218">
        <v>63344</v>
      </c>
      <c r="W121" s="154">
        <v>47936.95</v>
      </c>
      <c r="X121" s="147"/>
      <c r="Y121" s="147">
        <f>W121+X121</f>
        <v>47936.95</v>
      </c>
      <c r="Z121" s="328">
        <f>W121/V121</f>
        <v>0.75677175423086629</v>
      </c>
      <c r="AA121" s="154">
        <v>1</v>
      </c>
      <c r="AB121" s="279" t="s">
        <v>1185</v>
      </c>
    </row>
    <row r="122" spans="1:28" ht="102" customHeight="1" x14ac:dyDescent="0.25">
      <c r="A122" s="301"/>
      <c r="B122" s="287"/>
      <c r="C122" s="436"/>
      <c r="D122" s="436"/>
      <c r="E122" s="287"/>
      <c r="F122" s="287"/>
      <c r="G122" s="119" t="s">
        <v>643</v>
      </c>
      <c r="H122" s="119" t="s">
        <v>31</v>
      </c>
      <c r="I122" s="119" t="s">
        <v>644</v>
      </c>
      <c r="J122" s="119" t="s">
        <v>1115</v>
      </c>
      <c r="K122" s="119" t="s">
        <v>645</v>
      </c>
      <c r="L122" s="119" t="s">
        <v>905</v>
      </c>
      <c r="M122" s="119" t="s">
        <v>904</v>
      </c>
      <c r="N122" s="83" t="s">
        <v>903</v>
      </c>
      <c r="O122" s="83" t="s">
        <v>646</v>
      </c>
      <c r="P122" s="83" t="s">
        <v>1254</v>
      </c>
      <c r="Q122" s="44">
        <v>0</v>
      </c>
      <c r="R122" s="44">
        <v>0</v>
      </c>
      <c r="S122" s="287"/>
      <c r="T122" s="285"/>
      <c r="U122" s="283"/>
      <c r="V122" s="133"/>
      <c r="W122" s="135"/>
      <c r="X122" s="147"/>
      <c r="Y122" s="147"/>
      <c r="Z122" s="329"/>
      <c r="AA122" s="135"/>
      <c r="AB122" s="280"/>
    </row>
    <row r="123" spans="1:28" ht="72.75" customHeight="1" x14ac:dyDescent="0.25">
      <c r="A123" s="301"/>
      <c r="B123" s="287"/>
      <c r="C123" s="436"/>
      <c r="D123" s="436"/>
      <c r="E123" s="287"/>
      <c r="F123" s="287"/>
      <c r="G123" s="119" t="s">
        <v>647</v>
      </c>
      <c r="H123" s="119" t="s">
        <v>31</v>
      </c>
      <c r="I123" s="119" t="s">
        <v>648</v>
      </c>
      <c r="J123" s="119" t="s">
        <v>995</v>
      </c>
      <c r="K123" s="119" t="s">
        <v>649</v>
      </c>
      <c r="L123" s="119" t="s">
        <v>650</v>
      </c>
      <c r="M123" s="119" t="s">
        <v>651</v>
      </c>
      <c r="N123" s="119" t="s">
        <v>652</v>
      </c>
      <c r="O123" s="139" t="s">
        <v>421</v>
      </c>
      <c r="P123" s="227" t="s">
        <v>1174</v>
      </c>
      <c r="Q123" s="44">
        <v>1</v>
      </c>
      <c r="R123" s="44">
        <v>1</v>
      </c>
      <c r="S123" s="287"/>
      <c r="T123" s="285"/>
      <c r="U123" s="283"/>
      <c r="V123" s="133"/>
      <c r="W123" s="147"/>
      <c r="X123" s="147"/>
      <c r="Y123" s="147"/>
      <c r="Z123" s="329"/>
      <c r="AA123" s="135"/>
      <c r="AB123" s="280"/>
    </row>
    <row r="124" spans="1:28" ht="112.5" customHeight="1" x14ac:dyDescent="0.25">
      <c r="A124" s="301"/>
      <c r="B124" s="287"/>
      <c r="C124" s="439"/>
      <c r="D124" s="439"/>
      <c r="E124" s="296"/>
      <c r="F124" s="296"/>
      <c r="G124" s="119" t="s">
        <v>653</v>
      </c>
      <c r="H124" s="119" t="s">
        <v>31</v>
      </c>
      <c r="I124" s="119" t="s">
        <v>654</v>
      </c>
      <c r="J124" s="119" t="s">
        <v>1116</v>
      </c>
      <c r="K124" s="119" t="s">
        <v>655</v>
      </c>
      <c r="L124" s="119" t="s">
        <v>656</v>
      </c>
      <c r="M124" s="119" t="s">
        <v>657</v>
      </c>
      <c r="N124" s="139" t="s">
        <v>906</v>
      </c>
      <c r="O124" s="139" t="s">
        <v>658</v>
      </c>
      <c r="P124" s="227" t="s">
        <v>1255</v>
      </c>
      <c r="Q124" s="44">
        <v>0</v>
      </c>
      <c r="R124" s="44">
        <v>0</v>
      </c>
      <c r="S124" s="296"/>
      <c r="T124" s="294"/>
      <c r="U124" s="295"/>
      <c r="V124" s="134"/>
      <c r="W124" s="148"/>
      <c r="X124" s="148"/>
      <c r="Y124" s="148"/>
      <c r="Z124" s="393"/>
      <c r="AA124" s="136"/>
      <c r="AB124" s="281"/>
    </row>
    <row r="125" spans="1:28" s="77" customFormat="1" ht="189" customHeight="1" thickBot="1" x14ac:dyDescent="0.3">
      <c r="A125" s="301"/>
      <c r="B125" s="296"/>
      <c r="C125" s="119" t="s">
        <v>387</v>
      </c>
      <c r="D125" s="119" t="s">
        <v>659</v>
      </c>
      <c r="E125" s="119" t="s">
        <v>660</v>
      </c>
      <c r="F125" s="119" t="s">
        <v>661</v>
      </c>
      <c r="G125" s="119" t="s">
        <v>662</v>
      </c>
      <c r="H125" s="119" t="s">
        <v>31</v>
      </c>
      <c r="I125" s="119" t="s">
        <v>1117</v>
      </c>
      <c r="J125" s="119" t="s">
        <v>900</v>
      </c>
      <c r="K125" s="103"/>
      <c r="L125" s="103"/>
      <c r="M125" s="103"/>
      <c r="N125" s="119" t="s">
        <v>289</v>
      </c>
      <c r="O125" s="139" t="s">
        <v>663</v>
      </c>
      <c r="P125" s="227" t="s">
        <v>1256</v>
      </c>
      <c r="Q125" s="44">
        <v>0</v>
      </c>
      <c r="R125" s="44">
        <v>0</v>
      </c>
      <c r="S125" s="119" t="s">
        <v>385</v>
      </c>
      <c r="T125" s="48">
        <v>50000</v>
      </c>
      <c r="U125" s="174">
        <v>38010</v>
      </c>
      <c r="V125" s="86">
        <v>38010</v>
      </c>
      <c r="W125" s="239">
        <v>20000</v>
      </c>
      <c r="X125" s="239"/>
      <c r="Y125" s="239">
        <f>W125+X125</f>
        <v>20000</v>
      </c>
      <c r="Z125" s="167">
        <f>W125/V125</f>
        <v>0.52617732175743226</v>
      </c>
      <c r="AA125" s="159">
        <v>1</v>
      </c>
      <c r="AB125" s="49" t="s">
        <v>1204</v>
      </c>
    </row>
    <row r="126" spans="1:28" s="77" customFormat="1" ht="175.5" customHeight="1" x14ac:dyDescent="0.25">
      <c r="A126" s="235"/>
      <c r="B126" s="236"/>
      <c r="C126" s="440" t="s">
        <v>153</v>
      </c>
      <c r="D126" s="440" t="s">
        <v>969</v>
      </c>
      <c r="E126" s="236" t="s">
        <v>970</v>
      </c>
      <c r="F126" s="236" t="s">
        <v>971</v>
      </c>
      <c r="G126" s="214" t="s">
        <v>972</v>
      </c>
      <c r="H126" s="214" t="s">
        <v>31</v>
      </c>
      <c r="I126" s="214" t="s">
        <v>1257</v>
      </c>
      <c r="J126" s="343" t="s">
        <v>974</v>
      </c>
      <c r="K126" s="214"/>
      <c r="L126" s="214"/>
      <c r="M126" s="214"/>
      <c r="N126" s="214"/>
      <c r="O126" s="214"/>
      <c r="P126" s="214" t="s">
        <v>1254</v>
      </c>
      <c r="Q126" s="208">
        <v>0</v>
      </c>
      <c r="R126" s="208">
        <v>0</v>
      </c>
      <c r="S126" s="372" t="s">
        <v>975</v>
      </c>
      <c r="T126" s="402">
        <v>50000</v>
      </c>
      <c r="U126" s="409">
        <v>50000</v>
      </c>
      <c r="V126" s="391">
        <v>50000</v>
      </c>
      <c r="W126" s="411">
        <v>44000</v>
      </c>
      <c r="X126" s="243"/>
      <c r="Y126" s="242"/>
      <c r="Z126" s="419">
        <f>W126/V126</f>
        <v>0.88</v>
      </c>
      <c r="AA126" s="389">
        <v>1</v>
      </c>
      <c r="AB126" s="421" t="s">
        <v>1208</v>
      </c>
    </row>
    <row r="127" spans="1:28" s="176" customFormat="1" ht="87" customHeight="1" x14ac:dyDescent="0.25">
      <c r="A127" s="235"/>
      <c r="B127" s="236"/>
      <c r="C127" s="440"/>
      <c r="D127" s="440"/>
      <c r="E127" s="236"/>
      <c r="F127" s="236"/>
      <c r="G127" s="214" t="s">
        <v>973</v>
      </c>
      <c r="H127" s="214" t="s">
        <v>31</v>
      </c>
      <c r="I127" s="214" t="s">
        <v>663</v>
      </c>
      <c r="J127" s="344"/>
      <c r="K127" s="214"/>
      <c r="L127" s="214"/>
      <c r="M127" s="214"/>
      <c r="N127" s="214"/>
      <c r="O127" s="214"/>
      <c r="P127" s="214" t="s">
        <v>1256</v>
      </c>
      <c r="Q127" s="208">
        <v>0</v>
      </c>
      <c r="R127" s="208">
        <v>0</v>
      </c>
      <c r="S127" s="373"/>
      <c r="T127" s="403"/>
      <c r="U127" s="410"/>
      <c r="V127" s="392"/>
      <c r="W127" s="412"/>
      <c r="X127" s="246"/>
      <c r="Y127" s="245"/>
      <c r="Z127" s="420"/>
      <c r="AA127" s="390"/>
      <c r="AB127" s="422"/>
    </row>
    <row r="128" spans="1:28" s="77" customFormat="1" ht="181.5" customHeight="1" x14ac:dyDescent="0.25">
      <c r="A128" s="235"/>
      <c r="B128" s="214" t="s">
        <v>976</v>
      </c>
      <c r="C128" s="214" t="s">
        <v>548</v>
      </c>
      <c r="D128" s="214" t="s">
        <v>977</v>
      </c>
      <c r="E128" s="214" t="s">
        <v>978</v>
      </c>
      <c r="F128" s="214" t="s">
        <v>979</v>
      </c>
      <c r="G128" s="214" t="s">
        <v>1170</v>
      </c>
      <c r="H128" s="214" t="s">
        <v>31</v>
      </c>
      <c r="I128" s="214" t="s">
        <v>980</v>
      </c>
      <c r="J128" s="214" t="s">
        <v>981</v>
      </c>
      <c r="K128" s="214"/>
      <c r="L128" s="214"/>
      <c r="M128" s="214"/>
      <c r="N128" s="214"/>
      <c r="O128" s="214"/>
      <c r="P128" s="214" t="s">
        <v>1171</v>
      </c>
      <c r="Q128" s="208">
        <v>1</v>
      </c>
      <c r="R128" s="208">
        <v>0</v>
      </c>
      <c r="S128" s="236" t="s">
        <v>336</v>
      </c>
      <c r="T128" s="209">
        <v>396480</v>
      </c>
      <c r="U128" s="210">
        <v>250000</v>
      </c>
      <c r="V128" s="211">
        <v>70000</v>
      </c>
      <c r="W128" s="212">
        <v>65957.100000000006</v>
      </c>
      <c r="X128" s="215"/>
      <c r="Y128" s="212"/>
      <c r="Z128" s="232">
        <f>W128/V128</f>
        <v>0.94224428571428576</v>
      </c>
      <c r="AA128" s="238">
        <v>1</v>
      </c>
      <c r="AB128" s="233" t="s">
        <v>1201</v>
      </c>
    </row>
    <row r="129" spans="1:28" ht="66.75" customHeight="1" x14ac:dyDescent="0.25">
      <c r="A129" s="334" t="s">
        <v>665</v>
      </c>
      <c r="B129" s="286" t="s">
        <v>666</v>
      </c>
      <c r="C129" s="286" t="s">
        <v>388</v>
      </c>
      <c r="D129" s="286" t="s">
        <v>667</v>
      </c>
      <c r="E129" s="286" t="s">
        <v>668</v>
      </c>
      <c r="F129" s="286" t="s">
        <v>669</v>
      </c>
      <c r="G129" s="119" t="s">
        <v>670</v>
      </c>
      <c r="H129" s="119" t="s">
        <v>671</v>
      </c>
      <c r="I129" s="119" t="s">
        <v>672</v>
      </c>
      <c r="J129" s="119" t="s">
        <v>1118</v>
      </c>
      <c r="K129" s="119" t="s">
        <v>116</v>
      </c>
      <c r="L129" s="119" t="s">
        <v>673</v>
      </c>
      <c r="M129" s="119" t="s">
        <v>674</v>
      </c>
      <c r="N129" s="83" t="s">
        <v>675</v>
      </c>
      <c r="O129" s="83" t="s">
        <v>676</v>
      </c>
      <c r="P129" s="83" t="s">
        <v>1162</v>
      </c>
      <c r="Q129" s="44">
        <v>0</v>
      </c>
      <c r="R129" s="44">
        <v>0</v>
      </c>
      <c r="S129" s="286" t="s">
        <v>336</v>
      </c>
      <c r="T129" s="284">
        <v>1116130</v>
      </c>
      <c r="U129" s="282">
        <v>487600</v>
      </c>
      <c r="V129" s="279">
        <v>183000</v>
      </c>
      <c r="W129" s="279">
        <v>179180</v>
      </c>
      <c r="X129" s="146"/>
      <c r="Y129" s="155">
        <f>W129+X129</f>
        <v>179180</v>
      </c>
      <c r="Z129" s="328">
        <f>W129/V129</f>
        <v>0.97912568306010928</v>
      </c>
      <c r="AA129" s="154">
        <v>1</v>
      </c>
      <c r="AB129" s="279" t="s">
        <v>1210</v>
      </c>
    </row>
    <row r="130" spans="1:28" ht="62.25" customHeight="1" x14ac:dyDescent="0.25">
      <c r="A130" s="335"/>
      <c r="B130" s="287"/>
      <c r="C130" s="287"/>
      <c r="D130" s="287"/>
      <c r="E130" s="287"/>
      <c r="F130" s="287"/>
      <c r="G130" s="119" t="s">
        <v>677</v>
      </c>
      <c r="H130" s="119" t="s">
        <v>166</v>
      </c>
      <c r="I130" s="119" t="s">
        <v>678</v>
      </c>
      <c r="J130" s="119" t="s">
        <v>238</v>
      </c>
      <c r="K130" s="119" t="s">
        <v>116</v>
      </c>
      <c r="L130" s="119" t="s">
        <v>116</v>
      </c>
      <c r="M130" s="119" t="s">
        <v>679</v>
      </c>
      <c r="N130" s="83" t="s">
        <v>680</v>
      </c>
      <c r="O130" s="83" t="s">
        <v>895</v>
      </c>
      <c r="P130" s="83" t="s">
        <v>1166</v>
      </c>
      <c r="Q130" s="44">
        <v>1</v>
      </c>
      <c r="R130" s="44">
        <v>1</v>
      </c>
      <c r="S130" s="287"/>
      <c r="T130" s="285"/>
      <c r="U130" s="283"/>
      <c r="V130" s="280"/>
      <c r="W130" s="280"/>
      <c r="X130" s="147"/>
      <c r="Y130" s="147"/>
      <c r="Z130" s="329"/>
      <c r="AA130" s="292"/>
      <c r="AB130" s="280"/>
    </row>
    <row r="131" spans="1:28" ht="49.5" customHeight="1" x14ac:dyDescent="0.25">
      <c r="A131" s="335"/>
      <c r="B131" s="287"/>
      <c r="C131" s="287"/>
      <c r="D131" s="287"/>
      <c r="E131" s="287"/>
      <c r="F131" s="287"/>
      <c r="G131" s="119" t="s">
        <v>681</v>
      </c>
      <c r="H131" s="119" t="s">
        <v>166</v>
      </c>
      <c r="I131" s="119" t="s">
        <v>682</v>
      </c>
      <c r="J131" s="119" t="s">
        <v>1119</v>
      </c>
      <c r="K131" s="119" t="s">
        <v>116</v>
      </c>
      <c r="L131" s="119" t="s">
        <v>683</v>
      </c>
      <c r="M131" s="119" t="s">
        <v>116</v>
      </c>
      <c r="N131" s="83" t="s">
        <v>684</v>
      </c>
      <c r="O131" s="83" t="s">
        <v>895</v>
      </c>
      <c r="P131" s="83" t="s">
        <v>1163</v>
      </c>
      <c r="Q131" s="44">
        <v>1</v>
      </c>
      <c r="R131" s="44">
        <v>0</v>
      </c>
      <c r="S131" s="287"/>
      <c r="T131" s="285"/>
      <c r="U131" s="283"/>
      <c r="V131" s="280"/>
      <c r="W131" s="280"/>
      <c r="X131" s="148"/>
      <c r="Y131" s="148"/>
      <c r="Z131" s="329"/>
      <c r="AA131" s="292"/>
      <c r="AB131" s="280"/>
    </row>
    <row r="132" spans="1:28" ht="49.5" customHeight="1" x14ac:dyDescent="0.25">
      <c r="A132" s="226"/>
      <c r="B132" s="221"/>
      <c r="C132" s="296"/>
      <c r="D132" s="296"/>
      <c r="E132" s="296"/>
      <c r="F132" s="296"/>
      <c r="G132" s="227" t="s">
        <v>1120</v>
      </c>
      <c r="H132" s="227" t="s">
        <v>31</v>
      </c>
      <c r="I132" s="227" t="s">
        <v>1165</v>
      </c>
      <c r="J132" s="227" t="s">
        <v>1121</v>
      </c>
      <c r="K132" s="227"/>
      <c r="L132" s="227"/>
      <c r="M132" s="227"/>
      <c r="N132" s="83"/>
      <c r="O132" s="83"/>
      <c r="P132" s="83" t="s">
        <v>1164</v>
      </c>
      <c r="Q132" s="44">
        <v>1</v>
      </c>
      <c r="R132" s="44">
        <v>0</v>
      </c>
      <c r="S132" s="296"/>
      <c r="T132" s="294"/>
      <c r="U132" s="295"/>
      <c r="V132" s="281"/>
      <c r="W132" s="281"/>
      <c r="X132" s="228"/>
      <c r="Y132" s="228"/>
      <c r="Z132" s="393"/>
      <c r="AA132" s="293"/>
      <c r="AB132" s="281"/>
    </row>
    <row r="133" spans="1:28" ht="129" customHeight="1" x14ac:dyDescent="0.25">
      <c r="A133" s="305" t="s">
        <v>685</v>
      </c>
      <c r="B133" s="286" t="s">
        <v>686</v>
      </c>
      <c r="C133" s="286" t="s">
        <v>687</v>
      </c>
      <c r="D133" s="406" t="s">
        <v>688</v>
      </c>
      <c r="E133" s="286" t="s">
        <v>689</v>
      </c>
      <c r="F133" s="286" t="s">
        <v>690</v>
      </c>
      <c r="G133" s="119" t="s">
        <v>691</v>
      </c>
      <c r="H133" s="119" t="s">
        <v>546</v>
      </c>
      <c r="I133" s="119" t="s">
        <v>692</v>
      </c>
      <c r="J133" s="119" t="s">
        <v>953</v>
      </c>
      <c r="K133" s="119" t="s">
        <v>693</v>
      </c>
      <c r="L133" s="119" t="s">
        <v>694</v>
      </c>
      <c r="M133" s="119" t="s">
        <v>695</v>
      </c>
      <c r="N133" s="119" t="s">
        <v>696</v>
      </c>
      <c r="O133" s="139" t="s">
        <v>697</v>
      </c>
      <c r="P133" s="227" t="s">
        <v>1159</v>
      </c>
      <c r="Q133" s="44">
        <v>0</v>
      </c>
      <c r="R133" s="44">
        <v>0</v>
      </c>
      <c r="S133" s="286" t="s">
        <v>336</v>
      </c>
      <c r="T133" s="284">
        <v>1486707</v>
      </c>
      <c r="U133" s="282">
        <v>660000</v>
      </c>
      <c r="V133" s="132">
        <v>220000</v>
      </c>
      <c r="W133" s="177">
        <v>208115</v>
      </c>
      <c r="X133" s="178"/>
      <c r="Y133" s="178">
        <f>W133+X133</f>
        <v>208115</v>
      </c>
      <c r="Z133" s="328">
        <f>Y133/V133</f>
        <v>0.94597727272727272</v>
      </c>
      <c r="AA133" s="132">
        <v>1</v>
      </c>
      <c r="AB133" s="279" t="s">
        <v>1181</v>
      </c>
    </row>
    <row r="134" spans="1:28" ht="114.75" customHeight="1" x14ac:dyDescent="0.25">
      <c r="A134" s="306"/>
      <c r="B134" s="287"/>
      <c r="C134" s="287"/>
      <c r="D134" s="407"/>
      <c r="E134" s="287"/>
      <c r="F134" s="287"/>
      <c r="G134" s="119" t="s">
        <v>698</v>
      </c>
      <c r="H134" s="119" t="s">
        <v>166</v>
      </c>
      <c r="I134" s="119" t="s">
        <v>699</v>
      </c>
      <c r="J134" s="119" t="s">
        <v>954</v>
      </c>
      <c r="K134" s="119" t="s">
        <v>700</v>
      </c>
      <c r="L134" s="119" t="s">
        <v>701</v>
      </c>
      <c r="M134" s="119" t="s">
        <v>702</v>
      </c>
      <c r="N134" s="119" t="s">
        <v>703</v>
      </c>
      <c r="O134" s="139" t="s">
        <v>704</v>
      </c>
      <c r="P134" s="227" t="s">
        <v>1160</v>
      </c>
      <c r="Q134" s="44">
        <v>0</v>
      </c>
      <c r="R134" s="44">
        <v>0</v>
      </c>
      <c r="S134" s="287"/>
      <c r="T134" s="285"/>
      <c r="U134" s="350"/>
      <c r="V134" s="133"/>
      <c r="W134" s="147"/>
      <c r="X134" s="147"/>
      <c r="Y134" s="147"/>
      <c r="Z134" s="329"/>
      <c r="AA134" s="135"/>
      <c r="AB134" s="280"/>
    </row>
    <row r="135" spans="1:28" ht="99" customHeight="1" x14ac:dyDescent="0.25">
      <c r="A135" s="306"/>
      <c r="B135" s="287"/>
      <c r="C135" s="296"/>
      <c r="D135" s="408"/>
      <c r="E135" s="296"/>
      <c r="F135" s="296"/>
      <c r="G135" s="119" t="s">
        <v>705</v>
      </c>
      <c r="H135" s="119" t="s">
        <v>166</v>
      </c>
      <c r="I135" s="119" t="s">
        <v>706</v>
      </c>
      <c r="J135" s="119" t="s">
        <v>907</v>
      </c>
      <c r="K135" s="119" t="s">
        <v>707</v>
      </c>
      <c r="L135" s="119" t="s">
        <v>708</v>
      </c>
      <c r="M135" s="119" t="s">
        <v>709</v>
      </c>
      <c r="N135" s="119" t="s">
        <v>710</v>
      </c>
      <c r="O135" s="139" t="s">
        <v>711</v>
      </c>
      <c r="P135" s="227" t="s">
        <v>1161</v>
      </c>
      <c r="Q135" s="44">
        <v>0</v>
      </c>
      <c r="R135" s="44">
        <v>0</v>
      </c>
      <c r="S135" s="296"/>
      <c r="T135" s="294"/>
      <c r="U135" s="351"/>
      <c r="V135" s="134"/>
      <c r="W135" s="148"/>
      <c r="X135" s="148"/>
      <c r="Y135" s="148"/>
      <c r="Z135" s="393"/>
      <c r="AA135" s="136"/>
      <c r="AB135" s="281"/>
    </row>
    <row r="136" spans="1:28" ht="101.25" customHeight="1" x14ac:dyDescent="0.25">
      <c r="A136" s="306"/>
      <c r="B136" s="287"/>
      <c r="C136" s="286" t="s">
        <v>325</v>
      </c>
      <c r="D136" s="286" t="s">
        <v>712</v>
      </c>
      <c r="E136" s="286" t="s">
        <v>713</v>
      </c>
      <c r="F136" s="286" t="s">
        <v>690</v>
      </c>
      <c r="G136" s="119" t="s">
        <v>691</v>
      </c>
      <c r="H136" s="119" t="s">
        <v>546</v>
      </c>
      <c r="I136" s="119" t="s">
        <v>692</v>
      </c>
      <c r="J136" s="139" t="s">
        <v>908</v>
      </c>
      <c r="K136" s="119" t="str">
        <f t="shared" ref="K136:L138" si="0">K133</f>
        <v>47,3 (2016 m. sausis)</v>
      </c>
      <c r="L136" s="119" t="str">
        <f t="shared" si="0"/>
        <v>83 (2017 m. gruodis)</v>
      </c>
      <c r="M136" s="119" t="s">
        <v>695</v>
      </c>
      <c r="N136" s="119" t="s">
        <v>696</v>
      </c>
      <c r="O136" s="139" t="s">
        <v>697</v>
      </c>
      <c r="P136" s="229" t="s">
        <v>1159</v>
      </c>
      <c r="Q136" s="44">
        <v>0</v>
      </c>
      <c r="R136" s="44">
        <v>0</v>
      </c>
      <c r="S136" s="286" t="s">
        <v>336</v>
      </c>
      <c r="T136" s="339">
        <v>388300</v>
      </c>
      <c r="U136" s="282">
        <v>138000</v>
      </c>
      <c r="V136" s="133">
        <v>46000</v>
      </c>
      <c r="W136" s="147">
        <v>46000</v>
      </c>
      <c r="X136" s="147"/>
      <c r="Y136" s="147">
        <f>W136+X136</f>
        <v>46000</v>
      </c>
      <c r="Z136" s="328">
        <f>Y136/V136</f>
        <v>1</v>
      </c>
      <c r="AA136" s="135">
        <v>1</v>
      </c>
      <c r="AB136" s="279" t="s">
        <v>1209</v>
      </c>
    </row>
    <row r="137" spans="1:28" ht="99" customHeight="1" x14ac:dyDescent="0.25">
      <c r="A137" s="306"/>
      <c r="B137" s="287"/>
      <c r="C137" s="287"/>
      <c r="D137" s="287"/>
      <c r="E137" s="287"/>
      <c r="F137" s="287"/>
      <c r="G137" s="119" t="s">
        <v>698</v>
      </c>
      <c r="H137" s="119" t="s">
        <v>166</v>
      </c>
      <c r="I137" s="119" t="s">
        <v>699</v>
      </c>
      <c r="J137" s="139" t="s">
        <v>909</v>
      </c>
      <c r="K137" s="119" t="str">
        <f t="shared" si="0"/>
        <v>89 (2016 m. sausis)</v>
      </c>
      <c r="L137" s="119" t="str">
        <f t="shared" si="0"/>
        <v>76 (2017 m. gruodis)</v>
      </c>
      <c r="M137" s="119" t="s">
        <v>702</v>
      </c>
      <c r="N137" s="119" t="s">
        <v>703</v>
      </c>
      <c r="O137" s="139" t="s">
        <v>704</v>
      </c>
      <c r="P137" s="229" t="s">
        <v>1160</v>
      </c>
      <c r="Q137" s="44">
        <v>0</v>
      </c>
      <c r="R137" s="44">
        <v>0</v>
      </c>
      <c r="S137" s="287"/>
      <c r="T137" s="340"/>
      <c r="U137" s="283"/>
      <c r="V137" s="135"/>
      <c r="W137" s="147"/>
      <c r="X137" s="147"/>
      <c r="Y137" s="147"/>
      <c r="Z137" s="329"/>
      <c r="AA137" s="135"/>
      <c r="AB137" s="280"/>
    </row>
    <row r="138" spans="1:28" ht="99" customHeight="1" x14ac:dyDescent="0.25">
      <c r="A138" s="306"/>
      <c r="B138" s="287"/>
      <c r="C138" s="296"/>
      <c r="D138" s="296"/>
      <c r="E138" s="296"/>
      <c r="F138" s="296"/>
      <c r="G138" s="119" t="s">
        <v>705</v>
      </c>
      <c r="H138" s="119" t="s">
        <v>166</v>
      </c>
      <c r="I138" s="119" t="s">
        <v>706</v>
      </c>
      <c r="J138" s="139" t="s">
        <v>910</v>
      </c>
      <c r="K138" s="119" t="str">
        <f t="shared" si="0"/>
        <v>61 (2016 m. sausis)</v>
      </c>
      <c r="L138" s="119" t="str">
        <f t="shared" si="0"/>
        <v>51 (2017 m. gruodis)</v>
      </c>
      <c r="M138" s="119" t="s">
        <v>709</v>
      </c>
      <c r="N138" s="119" t="s">
        <v>710</v>
      </c>
      <c r="O138" s="139" t="s">
        <v>711</v>
      </c>
      <c r="P138" s="229" t="s">
        <v>1161</v>
      </c>
      <c r="Q138" s="44">
        <v>0</v>
      </c>
      <c r="R138" s="44">
        <v>0</v>
      </c>
      <c r="S138" s="296"/>
      <c r="T138" s="341"/>
      <c r="U138" s="295"/>
      <c r="V138" s="136"/>
      <c r="W138" s="148"/>
      <c r="X138" s="148"/>
      <c r="Y138" s="148"/>
      <c r="Z138" s="393"/>
      <c r="AA138" s="136"/>
      <c r="AB138" s="95"/>
    </row>
    <row r="139" spans="1:28" ht="63" customHeight="1" x14ac:dyDescent="0.25">
      <c r="A139" s="306"/>
      <c r="B139" s="287"/>
      <c r="C139" s="286" t="s">
        <v>408</v>
      </c>
      <c r="D139" s="286" t="s">
        <v>714</v>
      </c>
      <c r="E139" s="286" t="s">
        <v>715</v>
      </c>
      <c r="F139" s="286" t="s">
        <v>716</v>
      </c>
      <c r="G139" s="119" t="s">
        <v>717</v>
      </c>
      <c r="H139" s="119" t="s">
        <v>718</v>
      </c>
      <c r="I139" s="36" t="s">
        <v>1122</v>
      </c>
      <c r="J139" s="139" t="s">
        <v>1123</v>
      </c>
      <c r="K139" s="119" t="s">
        <v>719</v>
      </c>
      <c r="L139" s="119" t="s">
        <v>720</v>
      </c>
      <c r="M139" s="119" t="s">
        <v>721</v>
      </c>
      <c r="N139" s="83" t="s">
        <v>722</v>
      </c>
      <c r="O139" s="83" t="s">
        <v>723</v>
      </c>
      <c r="P139" s="83" t="s">
        <v>1152</v>
      </c>
      <c r="Q139" s="44">
        <v>1</v>
      </c>
      <c r="R139" s="44">
        <v>0</v>
      </c>
      <c r="S139" s="286" t="s">
        <v>164</v>
      </c>
      <c r="T139" s="339">
        <v>186393</v>
      </c>
      <c r="U139" s="282">
        <v>34195</v>
      </c>
      <c r="V139" s="135">
        <v>17497</v>
      </c>
      <c r="W139" s="154">
        <v>17211</v>
      </c>
      <c r="X139" s="154"/>
      <c r="Y139" s="154">
        <f>W139+X139</f>
        <v>17211</v>
      </c>
      <c r="Z139" s="328">
        <f>Y139/V139</f>
        <v>0.98365434074412761</v>
      </c>
      <c r="AA139" s="135">
        <v>1</v>
      </c>
      <c r="AB139" s="279" t="s">
        <v>1180</v>
      </c>
    </row>
    <row r="140" spans="1:28" ht="44.25" customHeight="1" x14ac:dyDescent="0.25">
      <c r="A140" s="306"/>
      <c r="B140" s="287"/>
      <c r="C140" s="287"/>
      <c r="D140" s="287"/>
      <c r="E140" s="287"/>
      <c r="F140" s="287"/>
      <c r="G140" s="119" t="s">
        <v>724</v>
      </c>
      <c r="H140" s="119" t="s">
        <v>166</v>
      </c>
      <c r="I140" s="36" t="s">
        <v>725</v>
      </c>
      <c r="J140" s="119" t="s">
        <v>310</v>
      </c>
      <c r="K140" s="119" t="s">
        <v>727</v>
      </c>
      <c r="L140" s="119" t="s">
        <v>287</v>
      </c>
      <c r="M140" s="119" t="s">
        <v>242</v>
      </c>
      <c r="N140" s="83" t="s">
        <v>728</v>
      </c>
      <c r="O140" s="83" t="s">
        <v>729</v>
      </c>
      <c r="P140" s="83" t="s">
        <v>1154</v>
      </c>
      <c r="Q140" s="44">
        <v>1</v>
      </c>
      <c r="R140" s="44">
        <v>0</v>
      </c>
      <c r="S140" s="287"/>
      <c r="T140" s="340"/>
      <c r="U140" s="283"/>
      <c r="V140" s="135"/>
      <c r="W140" s="135"/>
      <c r="X140" s="135"/>
      <c r="Y140" s="149"/>
      <c r="Z140" s="329"/>
      <c r="AA140" s="135"/>
      <c r="AB140" s="280"/>
    </row>
    <row r="141" spans="1:28" ht="55.5" customHeight="1" x14ac:dyDescent="0.25">
      <c r="A141" s="306"/>
      <c r="B141" s="287"/>
      <c r="C141" s="287"/>
      <c r="D141" s="287"/>
      <c r="E141" s="287"/>
      <c r="F141" s="287"/>
      <c r="G141" s="119" t="s">
        <v>1124</v>
      </c>
      <c r="H141" s="119" t="s">
        <v>166</v>
      </c>
      <c r="I141" s="36" t="s">
        <v>730</v>
      </c>
      <c r="J141" s="119" t="s">
        <v>731</v>
      </c>
      <c r="K141" s="119" t="s">
        <v>732</v>
      </c>
      <c r="L141" s="119" t="s">
        <v>733</v>
      </c>
      <c r="M141" s="119" t="s">
        <v>734</v>
      </c>
      <c r="N141" s="83" t="s">
        <v>735</v>
      </c>
      <c r="O141" s="142" t="s">
        <v>736</v>
      </c>
      <c r="P141" s="142" t="s">
        <v>1225</v>
      </c>
      <c r="Q141" s="44" t="s">
        <v>1223</v>
      </c>
      <c r="R141" s="44" t="s">
        <v>1225</v>
      </c>
      <c r="S141" s="287"/>
      <c r="T141" s="340"/>
      <c r="U141" s="283"/>
      <c r="V141" s="135"/>
      <c r="W141" s="147"/>
      <c r="X141" s="147"/>
      <c r="Y141" s="147"/>
      <c r="Z141" s="329"/>
      <c r="AA141" s="135"/>
      <c r="AB141" s="280"/>
    </row>
    <row r="142" spans="1:28" ht="46.5" customHeight="1" x14ac:dyDescent="0.25">
      <c r="A142" s="306"/>
      <c r="B142" s="287"/>
      <c r="C142" s="296"/>
      <c r="D142" s="296"/>
      <c r="E142" s="296"/>
      <c r="F142" s="296"/>
      <c r="G142" s="119" t="s">
        <v>737</v>
      </c>
      <c r="H142" s="119" t="s">
        <v>166</v>
      </c>
      <c r="I142" s="36" t="s">
        <v>1125</v>
      </c>
      <c r="J142" s="119" t="s">
        <v>738</v>
      </c>
      <c r="K142" s="119" t="s">
        <v>739</v>
      </c>
      <c r="L142" s="119" t="s">
        <v>740</v>
      </c>
      <c r="M142" s="119" t="s">
        <v>741</v>
      </c>
      <c r="N142" s="83" t="s">
        <v>742</v>
      </c>
      <c r="O142" s="83" t="s">
        <v>743</v>
      </c>
      <c r="P142" s="83" t="s">
        <v>1153</v>
      </c>
      <c r="Q142" s="44">
        <v>0</v>
      </c>
      <c r="R142" s="44">
        <v>1</v>
      </c>
      <c r="S142" s="296"/>
      <c r="T142" s="341"/>
      <c r="U142" s="295"/>
      <c r="V142" s="136"/>
      <c r="W142" s="148"/>
      <c r="X142" s="148"/>
      <c r="Y142" s="148"/>
      <c r="Z142" s="393"/>
      <c r="AA142" s="136"/>
      <c r="AB142" s="281"/>
    </row>
    <row r="143" spans="1:28" ht="53.25" customHeight="1" x14ac:dyDescent="0.25">
      <c r="A143" s="306"/>
      <c r="B143" s="287"/>
      <c r="C143" s="286" t="s">
        <v>428</v>
      </c>
      <c r="D143" s="286" t="s">
        <v>991</v>
      </c>
      <c r="E143" s="286" t="s">
        <v>744</v>
      </c>
      <c r="F143" s="286" t="s">
        <v>745</v>
      </c>
      <c r="G143" s="119" t="s">
        <v>746</v>
      </c>
      <c r="H143" s="119" t="s">
        <v>382</v>
      </c>
      <c r="I143" s="119" t="s">
        <v>819</v>
      </c>
      <c r="J143" s="119" t="s">
        <v>747</v>
      </c>
      <c r="K143" s="119" t="str">
        <f>K139</f>
        <v>32 (2016 m. gruodis)</v>
      </c>
      <c r="L143" s="119" t="str">
        <f>L139</f>
        <v>34 (2017 m. spalis)</v>
      </c>
      <c r="M143" s="119" t="str">
        <f>M139</f>
        <v>33 (2018 m. lapkritis)</v>
      </c>
      <c r="N143" s="83" t="s">
        <v>722</v>
      </c>
      <c r="O143" s="83" t="s">
        <v>723</v>
      </c>
      <c r="P143" s="83" t="s">
        <v>1152</v>
      </c>
      <c r="Q143" s="44">
        <v>1</v>
      </c>
      <c r="R143" s="44">
        <v>0</v>
      </c>
      <c r="S143" s="286" t="s">
        <v>68</v>
      </c>
      <c r="T143" s="339">
        <v>114660</v>
      </c>
      <c r="U143" s="282">
        <v>55250</v>
      </c>
      <c r="V143" s="133">
        <v>55250</v>
      </c>
      <c r="W143" s="154">
        <v>8977</v>
      </c>
      <c r="X143" s="40"/>
      <c r="Y143" s="147">
        <f>W143+X143</f>
        <v>8977</v>
      </c>
      <c r="Z143" s="328">
        <f>W143/V143</f>
        <v>0.16247963800904977</v>
      </c>
      <c r="AA143" s="135">
        <v>0</v>
      </c>
      <c r="AB143" s="279" t="s">
        <v>1211</v>
      </c>
    </row>
    <row r="144" spans="1:28" ht="38.25" customHeight="1" x14ac:dyDescent="0.25">
      <c r="A144" s="306"/>
      <c r="B144" s="287"/>
      <c r="C144" s="287"/>
      <c r="D144" s="287"/>
      <c r="E144" s="287"/>
      <c r="F144" s="287"/>
      <c r="G144" s="119" t="s">
        <v>748</v>
      </c>
      <c r="H144" s="119" t="s">
        <v>31</v>
      </c>
      <c r="I144" s="119" t="s">
        <v>1125</v>
      </c>
      <c r="J144" s="119" t="s">
        <v>738</v>
      </c>
      <c r="K144" s="119" t="str">
        <f>K142</f>
        <v>17 (2016 m. gruodis)</v>
      </c>
      <c r="L144" s="119" t="str">
        <f>L142</f>
        <v>20 (2017 m. lapkritis)</v>
      </c>
      <c r="M144" s="119" t="str">
        <f>M142</f>
        <v>19 (2018 m. lapkritis)</v>
      </c>
      <c r="N144" s="83" t="s">
        <v>742</v>
      </c>
      <c r="O144" s="83" t="s">
        <v>743</v>
      </c>
      <c r="P144" s="83" t="s">
        <v>1153</v>
      </c>
      <c r="Q144" s="44">
        <v>0</v>
      </c>
      <c r="R144" s="44">
        <v>1</v>
      </c>
      <c r="S144" s="287"/>
      <c r="T144" s="340"/>
      <c r="U144" s="283"/>
      <c r="V144" s="135"/>
      <c r="W144" s="147"/>
      <c r="X144" s="147"/>
      <c r="Y144" s="147"/>
      <c r="Z144" s="329"/>
      <c r="AA144" s="135"/>
      <c r="AB144" s="280"/>
    </row>
    <row r="145" spans="1:28" ht="54.75" customHeight="1" x14ac:dyDescent="0.25">
      <c r="A145" s="306"/>
      <c r="B145" s="287"/>
      <c r="C145" s="296"/>
      <c r="D145" s="296"/>
      <c r="E145" s="296"/>
      <c r="F145" s="296"/>
      <c r="G145" s="119" t="s">
        <v>749</v>
      </c>
      <c r="H145" s="119" t="s">
        <v>31</v>
      </c>
      <c r="I145" s="119" t="s">
        <v>725</v>
      </c>
      <c r="J145" s="119" t="s">
        <v>726</v>
      </c>
      <c r="K145" s="119" t="s">
        <v>727</v>
      </c>
      <c r="L145" s="119" t="s">
        <v>287</v>
      </c>
      <c r="M145" s="119" t="str">
        <f>M140</f>
        <v>52 (2018 m. lapritis)</v>
      </c>
      <c r="N145" s="83" t="s">
        <v>728</v>
      </c>
      <c r="O145" s="83" t="s">
        <v>729</v>
      </c>
      <c r="P145" s="83" t="s">
        <v>1154</v>
      </c>
      <c r="Q145" s="44">
        <v>1</v>
      </c>
      <c r="R145" s="44">
        <v>0</v>
      </c>
      <c r="S145" s="296"/>
      <c r="T145" s="341"/>
      <c r="U145" s="295"/>
      <c r="V145" s="136"/>
      <c r="W145" s="148"/>
      <c r="X145" s="148"/>
      <c r="Y145" s="148"/>
      <c r="Z145" s="393"/>
      <c r="AA145" s="136"/>
      <c r="AB145" s="281"/>
    </row>
    <row r="146" spans="1:28" ht="97.5" customHeight="1" x14ac:dyDescent="0.25">
      <c r="A146" s="306"/>
      <c r="B146" s="286" t="s">
        <v>750</v>
      </c>
      <c r="C146" s="286" t="s">
        <v>751</v>
      </c>
      <c r="D146" s="286" t="s">
        <v>982</v>
      </c>
      <c r="E146" s="286" t="s">
        <v>752</v>
      </c>
      <c r="F146" s="286" t="s">
        <v>753</v>
      </c>
      <c r="G146" s="119" t="s">
        <v>754</v>
      </c>
      <c r="H146" s="119" t="s">
        <v>166</v>
      </c>
      <c r="I146" s="119" t="s">
        <v>755</v>
      </c>
      <c r="J146" s="119" t="s">
        <v>1126</v>
      </c>
      <c r="K146" s="119" t="s">
        <v>116</v>
      </c>
      <c r="L146" s="119" t="s">
        <v>116</v>
      </c>
      <c r="M146" s="119" t="s">
        <v>116</v>
      </c>
      <c r="N146" s="119" t="s">
        <v>756</v>
      </c>
      <c r="O146" s="139" t="s">
        <v>896</v>
      </c>
      <c r="P146" s="227" t="str">
        <f>O146</f>
        <v>EM planuoja matuoti 2023 m.</v>
      </c>
      <c r="Q146" s="44" t="s">
        <v>1223</v>
      </c>
      <c r="R146" s="44" t="s">
        <v>1223</v>
      </c>
      <c r="S146" s="286" t="s">
        <v>757</v>
      </c>
      <c r="T146" s="339">
        <v>412588</v>
      </c>
      <c r="U146" s="282">
        <v>53471</v>
      </c>
      <c r="V146" s="154">
        <v>17000</v>
      </c>
      <c r="W146" s="154">
        <v>2944.33</v>
      </c>
      <c r="X146" s="154"/>
      <c r="Y146" s="154">
        <f>W146+X146</f>
        <v>2944.33</v>
      </c>
      <c r="Z146" s="328">
        <f>W146/V146</f>
        <v>0.17319588235294117</v>
      </c>
      <c r="AA146" s="154">
        <v>0</v>
      </c>
      <c r="AB146" s="382"/>
    </row>
    <row r="147" spans="1:28" ht="89.25" customHeight="1" x14ac:dyDescent="0.25">
      <c r="A147" s="306"/>
      <c r="B147" s="287"/>
      <c r="C147" s="287"/>
      <c r="D147" s="287"/>
      <c r="E147" s="287"/>
      <c r="F147" s="287"/>
      <c r="G147" s="119" t="s">
        <v>758</v>
      </c>
      <c r="H147" s="119" t="s">
        <v>759</v>
      </c>
      <c r="I147" s="119" t="s">
        <v>1127</v>
      </c>
      <c r="J147" s="119" t="s">
        <v>1128</v>
      </c>
      <c r="K147" s="119" t="s">
        <v>760</v>
      </c>
      <c r="L147" s="119" t="s">
        <v>761</v>
      </c>
      <c r="M147" s="119" t="str">
        <f>M151</f>
        <v>34 (2018 m. lapkritis)</v>
      </c>
      <c r="N147" s="119" t="s">
        <v>664</v>
      </c>
      <c r="O147" s="139" t="s">
        <v>762</v>
      </c>
      <c r="P147" s="227" t="s">
        <v>1155</v>
      </c>
      <c r="Q147" s="44">
        <v>0</v>
      </c>
      <c r="R147" s="44">
        <v>0</v>
      </c>
      <c r="S147" s="287"/>
      <c r="T147" s="340"/>
      <c r="U147" s="283"/>
      <c r="V147" s="135"/>
      <c r="W147" s="147"/>
      <c r="X147" s="147"/>
      <c r="Y147" s="147"/>
      <c r="Z147" s="329"/>
      <c r="AA147" s="135"/>
      <c r="AB147" s="383"/>
    </row>
    <row r="148" spans="1:28" ht="47.25" customHeight="1" x14ac:dyDescent="0.25">
      <c r="A148" s="306"/>
      <c r="B148" s="287"/>
      <c r="C148" s="287"/>
      <c r="D148" s="287"/>
      <c r="E148" s="287"/>
      <c r="F148" s="287"/>
      <c r="G148" s="119" t="s">
        <v>763</v>
      </c>
      <c r="H148" s="119" t="s">
        <v>31</v>
      </c>
      <c r="I148" s="119" t="s">
        <v>1129</v>
      </c>
      <c r="J148" s="119" t="s">
        <v>1130</v>
      </c>
      <c r="K148" s="119" t="s">
        <v>719</v>
      </c>
      <c r="L148" s="119" t="s">
        <v>764</v>
      </c>
      <c r="M148" s="119" t="s">
        <v>721</v>
      </c>
      <c r="N148" s="119" t="s">
        <v>765</v>
      </c>
      <c r="O148" s="139" t="s">
        <v>893</v>
      </c>
      <c r="P148" s="227" t="s">
        <v>1225</v>
      </c>
      <c r="Q148" s="44" t="s">
        <v>1223</v>
      </c>
      <c r="R148" s="44" t="s">
        <v>1225</v>
      </c>
      <c r="S148" s="287"/>
      <c r="T148" s="340"/>
      <c r="U148" s="283"/>
      <c r="V148" s="135"/>
      <c r="W148" s="147"/>
      <c r="X148" s="147"/>
      <c r="Y148" s="147"/>
      <c r="Z148" s="329"/>
      <c r="AA148" s="135"/>
      <c r="AB148" s="383"/>
    </row>
    <row r="149" spans="1:28" ht="65.25" customHeight="1" x14ac:dyDescent="0.25">
      <c r="A149" s="306"/>
      <c r="B149" s="287"/>
      <c r="C149" s="287"/>
      <c r="D149" s="287"/>
      <c r="E149" s="287"/>
      <c r="F149" s="287"/>
      <c r="G149" s="119" t="s">
        <v>766</v>
      </c>
      <c r="H149" s="119" t="s">
        <v>166</v>
      </c>
      <c r="I149" s="119" t="s">
        <v>725</v>
      </c>
      <c r="J149" s="119" t="s">
        <v>1053</v>
      </c>
      <c r="K149" s="119" t="s">
        <v>767</v>
      </c>
      <c r="L149" s="119" t="s">
        <v>116</v>
      </c>
      <c r="M149" s="119" t="s">
        <v>116</v>
      </c>
      <c r="N149" s="119" t="s">
        <v>756</v>
      </c>
      <c r="O149" s="139" t="s">
        <v>896</v>
      </c>
      <c r="P149" s="227" t="str">
        <f>O149</f>
        <v>EM planuoja matuoti 2023 m.</v>
      </c>
      <c r="Q149" s="44" t="s">
        <v>1223</v>
      </c>
      <c r="R149" s="44" t="s">
        <v>1223</v>
      </c>
      <c r="S149" s="287"/>
      <c r="T149" s="340"/>
      <c r="U149" s="283"/>
      <c r="V149" s="135"/>
      <c r="W149" s="147"/>
      <c r="X149" s="147"/>
      <c r="Y149" s="147"/>
      <c r="Z149" s="329"/>
      <c r="AA149" s="135"/>
      <c r="AB149" s="383"/>
    </row>
    <row r="150" spans="1:28" ht="78.75" customHeight="1" x14ac:dyDescent="0.25">
      <c r="A150" s="306"/>
      <c r="B150" s="287"/>
      <c r="C150" s="296"/>
      <c r="D150" s="296"/>
      <c r="E150" s="296"/>
      <c r="F150" s="296"/>
      <c r="G150" s="119" t="s">
        <v>768</v>
      </c>
      <c r="H150" s="119" t="s">
        <v>166</v>
      </c>
      <c r="I150" s="119" t="s">
        <v>769</v>
      </c>
      <c r="J150" s="119" t="s">
        <v>1131</v>
      </c>
      <c r="K150" s="119" t="s">
        <v>770</v>
      </c>
      <c r="L150" s="119" t="s">
        <v>116</v>
      </c>
      <c r="M150" s="119" t="s">
        <v>116</v>
      </c>
      <c r="N150" s="119" t="s">
        <v>756</v>
      </c>
      <c r="O150" s="139" t="s">
        <v>896</v>
      </c>
      <c r="P150" s="227" t="str">
        <f>O150</f>
        <v>EM planuoja matuoti 2023 m.</v>
      </c>
      <c r="Q150" s="44" t="s">
        <v>1223</v>
      </c>
      <c r="R150" s="44" t="s">
        <v>1223</v>
      </c>
      <c r="S150" s="296"/>
      <c r="T150" s="341"/>
      <c r="U150" s="295"/>
      <c r="V150" s="136"/>
      <c r="W150" s="148"/>
      <c r="X150" s="148"/>
      <c r="Y150" s="148"/>
      <c r="Z150" s="393"/>
      <c r="AA150" s="136"/>
      <c r="AB150" s="384"/>
    </row>
    <row r="151" spans="1:28" ht="66" customHeight="1" x14ac:dyDescent="0.25">
      <c r="A151" s="338"/>
      <c r="B151" s="296"/>
      <c r="C151" s="57" t="s">
        <v>428</v>
      </c>
      <c r="D151" s="119" t="s">
        <v>771</v>
      </c>
      <c r="E151" s="119" t="s">
        <v>772</v>
      </c>
      <c r="F151" s="119" t="s">
        <v>773</v>
      </c>
      <c r="G151" s="119" t="s">
        <v>774</v>
      </c>
      <c r="H151" s="119" t="s">
        <v>166</v>
      </c>
      <c r="I151" s="119" t="s">
        <v>1132</v>
      </c>
      <c r="J151" s="119" t="s">
        <v>747</v>
      </c>
      <c r="K151" s="119" t="s">
        <v>760</v>
      </c>
      <c r="L151" s="119" t="s">
        <v>761</v>
      </c>
      <c r="M151" s="119" t="s">
        <v>775</v>
      </c>
      <c r="N151" s="119" t="s">
        <v>664</v>
      </c>
      <c r="O151" s="139" t="s">
        <v>762</v>
      </c>
      <c r="P151" s="227" t="s">
        <v>1155</v>
      </c>
      <c r="Q151" s="44">
        <v>0</v>
      </c>
      <c r="R151" s="44">
        <v>0</v>
      </c>
      <c r="S151" s="119" t="s">
        <v>68</v>
      </c>
      <c r="T151" s="120">
        <v>101270</v>
      </c>
      <c r="U151" s="156">
        <v>39250</v>
      </c>
      <c r="V151" s="86">
        <v>39250</v>
      </c>
      <c r="W151" s="159">
        <v>4984</v>
      </c>
      <c r="X151" s="163"/>
      <c r="Y151" s="164">
        <f>W151+X151</f>
        <v>4984</v>
      </c>
      <c r="Z151" s="170">
        <f>W151/V151</f>
        <v>0.12698089171974522</v>
      </c>
      <c r="AA151" s="159">
        <v>0</v>
      </c>
      <c r="AB151" s="247" t="s">
        <v>1212</v>
      </c>
    </row>
    <row r="152" spans="1:28" ht="112.5" customHeight="1" x14ac:dyDescent="0.25">
      <c r="A152" s="305" t="s">
        <v>776</v>
      </c>
      <c r="B152" s="286" t="s">
        <v>777</v>
      </c>
      <c r="C152" s="435" t="s">
        <v>387</v>
      </c>
      <c r="D152" s="435" t="s">
        <v>778</v>
      </c>
      <c r="E152" s="286" t="s">
        <v>779</v>
      </c>
      <c r="F152" s="286" t="s">
        <v>780</v>
      </c>
      <c r="G152" s="119" t="s">
        <v>781</v>
      </c>
      <c r="H152" s="119" t="s">
        <v>166</v>
      </c>
      <c r="I152" s="261" t="s">
        <v>1133</v>
      </c>
      <c r="J152" s="261" t="s">
        <v>1134</v>
      </c>
      <c r="K152" s="119" t="s">
        <v>116</v>
      </c>
      <c r="L152" s="119" t="s">
        <v>782</v>
      </c>
      <c r="M152" s="119" t="s">
        <v>116</v>
      </c>
      <c r="N152" s="119" t="s">
        <v>116</v>
      </c>
      <c r="O152" s="139" t="s">
        <v>959</v>
      </c>
      <c r="P152" s="227" t="s">
        <v>1226</v>
      </c>
      <c r="Q152" s="44" t="s">
        <v>1223</v>
      </c>
      <c r="R152" s="44" t="s">
        <v>1223</v>
      </c>
      <c r="S152" s="286" t="s">
        <v>68</v>
      </c>
      <c r="T152" s="284">
        <v>494270</v>
      </c>
      <c r="U152" s="282">
        <v>57553</v>
      </c>
      <c r="V152" s="133">
        <v>92125</v>
      </c>
      <c r="W152" s="147">
        <v>90125</v>
      </c>
      <c r="X152" s="154"/>
      <c r="Y152" s="147">
        <f>W152+X152</f>
        <v>90125</v>
      </c>
      <c r="Z152" s="328">
        <f>W152/V152</f>
        <v>0.97829036635006783</v>
      </c>
      <c r="AA152" s="135">
        <v>1</v>
      </c>
      <c r="AB152" s="279" t="s">
        <v>1205</v>
      </c>
    </row>
    <row r="153" spans="1:28" ht="56.25" customHeight="1" x14ac:dyDescent="0.25">
      <c r="A153" s="306"/>
      <c r="B153" s="287"/>
      <c r="C153" s="436"/>
      <c r="D153" s="436"/>
      <c r="E153" s="287"/>
      <c r="F153" s="287"/>
      <c r="G153" s="119" t="s">
        <v>783</v>
      </c>
      <c r="H153" s="119" t="s">
        <v>166</v>
      </c>
      <c r="I153" s="119" t="s">
        <v>1135</v>
      </c>
      <c r="J153" s="119" t="s">
        <v>399</v>
      </c>
      <c r="K153" s="119" t="s">
        <v>116</v>
      </c>
      <c r="L153" s="119" t="s">
        <v>784</v>
      </c>
      <c r="M153" s="119" t="s">
        <v>116</v>
      </c>
      <c r="N153" s="119" t="s">
        <v>116</v>
      </c>
      <c r="O153" s="139" t="s">
        <v>957</v>
      </c>
      <c r="P153" s="241" t="s">
        <v>1226</v>
      </c>
      <c r="Q153" s="44" t="s">
        <v>1223</v>
      </c>
      <c r="R153" s="44" t="s">
        <v>1223</v>
      </c>
      <c r="S153" s="287"/>
      <c r="T153" s="285"/>
      <c r="U153" s="283"/>
      <c r="V153" s="135"/>
      <c r="W153" s="147"/>
      <c r="X153" s="147"/>
      <c r="Y153" s="147"/>
      <c r="Z153" s="329"/>
      <c r="AA153" s="135"/>
      <c r="AB153" s="280"/>
    </row>
    <row r="154" spans="1:28" ht="56.25" customHeight="1" x14ac:dyDescent="0.25">
      <c r="A154" s="306"/>
      <c r="B154" s="287"/>
      <c r="C154" s="436"/>
      <c r="D154" s="436"/>
      <c r="E154" s="287"/>
      <c r="F154" s="287"/>
      <c r="G154" s="119" t="s">
        <v>785</v>
      </c>
      <c r="H154" s="119" t="s">
        <v>166</v>
      </c>
      <c r="I154" s="119" t="s">
        <v>786</v>
      </c>
      <c r="J154" s="119" t="s">
        <v>399</v>
      </c>
      <c r="K154" s="119" t="str">
        <f>K153</f>
        <v>nematuota</v>
      </c>
      <c r="L154" s="119">
        <v>58.3</v>
      </c>
      <c r="M154" s="119" t="s">
        <v>116</v>
      </c>
      <c r="N154" s="119" t="s">
        <v>116</v>
      </c>
      <c r="O154" s="139" t="s">
        <v>958</v>
      </c>
      <c r="P154" s="241" t="s">
        <v>1226</v>
      </c>
      <c r="Q154" s="44" t="s">
        <v>1223</v>
      </c>
      <c r="R154" s="44" t="s">
        <v>1223</v>
      </c>
      <c r="S154" s="287"/>
      <c r="T154" s="285"/>
      <c r="U154" s="283"/>
      <c r="V154" s="135"/>
      <c r="W154" s="147"/>
      <c r="X154" s="147"/>
      <c r="Y154" s="147"/>
      <c r="Z154" s="329"/>
      <c r="AA154" s="135"/>
      <c r="AB154" s="280"/>
    </row>
    <row r="155" spans="1:28" ht="55.5" customHeight="1" x14ac:dyDescent="0.25">
      <c r="A155" s="306"/>
      <c r="B155" s="287"/>
      <c r="C155" s="439"/>
      <c r="D155" s="439"/>
      <c r="E155" s="296"/>
      <c r="F155" s="296"/>
      <c r="G155" s="119" t="s">
        <v>787</v>
      </c>
      <c r="H155" s="119" t="s">
        <v>166</v>
      </c>
      <c r="I155" s="261" t="s">
        <v>1136</v>
      </c>
      <c r="J155" s="261" t="s">
        <v>1016</v>
      </c>
      <c r="K155" s="119" t="s">
        <v>116</v>
      </c>
      <c r="L155" s="119" t="s">
        <v>788</v>
      </c>
      <c r="M155" s="119" t="s">
        <v>116</v>
      </c>
      <c r="N155" s="119" t="s">
        <v>116</v>
      </c>
      <c r="O155" s="139" t="s">
        <v>960</v>
      </c>
      <c r="P155" s="241" t="s">
        <v>1226</v>
      </c>
      <c r="Q155" s="44" t="s">
        <v>1223</v>
      </c>
      <c r="R155" s="44" t="s">
        <v>1223</v>
      </c>
      <c r="S155" s="296"/>
      <c r="T155" s="294"/>
      <c r="U155" s="295"/>
      <c r="V155" s="136"/>
      <c r="W155" s="148"/>
      <c r="X155" s="148"/>
      <c r="Y155" s="148"/>
      <c r="Z155" s="393"/>
      <c r="AA155" s="136"/>
      <c r="AB155" s="281"/>
    </row>
    <row r="156" spans="1:28" s="78" customFormat="1" ht="160.5" customHeight="1" x14ac:dyDescent="0.25">
      <c r="A156" s="306"/>
      <c r="B156" s="286" t="s">
        <v>789</v>
      </c>
      <c r="C156" s="345" t="s">
        <v>387</v>
      </c>
      <c r="D156" s="345" t="s">
        <v>790</v>
      </c>
      <c r="E156" s="286" t="s">
        <v>791</v>
      </c>
      <c r="F156" s="345" t="s">
        <v>792</v>
      </c>
      <c r="G156" s="119" t="s">
        <v>793</v>
      </c>
      <c r="H156" s="119" t="s">
        <v>31</v>
      </c>
      <c r="I156" s="227" t="s">
        <v>888</v>
      </c>
      <c r="J156" s="227" t="s">
        <v>889</v>
      </c>
      <c r="K156" s="44"/>
      <c r="L156" s="44"/>
      <c r="M156" s="119"/>
      <c r="N156" s="48"/>
      <c r="O156" s="48">
        <v>66</v>
      </c>
      <c r="P156" s="269" t="s">
        <v>1230</v>
      </c>
      <c r="Q156" s="44" t="s">
        <v>1223</v>
      </c>
      <c r="R156" s="126" t="s">
        <v>1223</v>
      </c>
      <c r="S156" s="352" t="s">
        <v>794</v>
      </c>
      <c r="T156" s="346">
        <v>100000</v>
      </c>
      <c r="U156" s="349">
        <v>89274</v>
      </c>
      <c r="V156" s="154">
        <v>20000</v>
      </c>
      <c r="W156" s="154">
        <v>0</v>
      </c>
      <c r="X156" s="154"/>
      <c r="Y156" s="154"/>
      <c r="Z156" s="320">
        <f>W156/V156</f>
        <v>0</v>
      </c>
      <c r="AA156" s="379">
        <v>0</v>
      </c>
      <c r="AB156" s="382" t="s">
        <v>1206</v>
      </c>
    </row>
    <row r="157" spans="1:28" s="78" customFormat="1" ht="53.25" customHeight="1" x14ac:dyDescent="0.25">
      <c r="A157" s="306"/>
      <c r="B157" s="287"/>
      <c r="C157" s="345"/>
      <c r="D157" s="345"/>
      <c r="E157" s="287"/>
      <c r="F157" s="345"/>
      <c r="G157" s="119" t="s">
        <v>795</v>
      </c>
      <c r="H157" s="119" t="s">
        <v>31</v>
      </c>
      <c r="I157" s="227" t="s">
        <v>890</v>
      </c>
      <c r="J157" s="227" t="s">
        <v>891</v>
      </c>
      <c r="K157" s="119"/>
      <c r="L157" s="119"/>
      <c r="M157" s="44"/>
      <c r="N157" s="44"/>
      <c r="O157" s="45">
        <v>60</v>
      </c>
      <c r="P157" s="269" t="s">
        <v>1230</v>
      </c>
      <c r="Q157" s="44" t="s">
        <v>1223</v>
      </c>
      <c r="R157" s="127" t="s">
        <v>1223</v>
      </c>
      <c r="S157" s="353"/>
      <c r="T157" s="347"/>
      <c r="U157" s="350"/>
      <c r="V157" s="292"/>
      <c r="W157" s="292"/>
      <c r="X157" s="135"/>
      <c r="Y157" s="147"/>
      <c r="Z157" s="321"/>
      <c r="AA157" s="380"/>
      <c r="AB157" s="383"/>
    </row>
    <row r="158" spans="1:28" s="77" customFormat="1" ht="50.25" customHeight="1" x14ac:dyDescent="0.25">
      <c r="A158" s="338"/>
      <c r="B158" s="296"/>
      <c r="C158" s="345"/>
      <c r="D158" s="345"/>
      <c r="E158" s="296"/>
      <c r="F158" s="345"/>
      <c r="G158" s="119" t="s">
        <v>796</v>
      </c>
      <c r="H158" s="119" t="s">
        <v>100</v>
      </c>
      <c r="I158" s="227" t="s">
        <v>1137</v>
      </c>
      <c r="J158" s="227" t="s">
        <v>797</v>
      </c>
      <c r="K158" s="119"/>
      <c r="L158" s="119"/>
      <c r="M158" s="119"/>
      <c r="N158" s="119"/>
      <c r="O158" s="139" t="s">
        <v>892</v>
      </c>
      <c r="P158" s="269" t="s">
        <v>1231</v>
      </c>
      <c r="Q158" s="44" t="s">
        <v>1223</v>
      </c>
      <c r="R158" s="44" t="s">
        <v>1223</v>
      </c>
      <c r="S158" s="345"/>
      <c r="T158" s="348"/>
      <c r="U158" s="351"/>
      <c r="V158" s="293"/>
      <c r="W158" s="293"/>
      <c r="X158" s="136"/>
      <c r="Y158" s="148"/>
      <c r="Z158" s="322"/>
      <c r="AA158" s="381"/>
      <c r="AB158" s="384"/>
    </row>
    <row r="159" spans="1:28" ht="57" customHeight="1" x14ac:dyDescent="0.25">
      <c r="A159" s="305" t="s">
        <v>798</v>
      </c>
      <c r="B159" s="287" t="s">
        <v>799</v>
      </c>
      <c r="C159" s="354" t="s">
        <v>266</v>
      </c>
      <c r="D159" s="354" t="s">
        <v>800</v>
      </c>
      <c r="E159" s="286" t="s">
        <v>801</v>
      </c>
      <c r="F159" s="286" t="s">
        <v>802</v>
      </c>
      <c r="G159" s="112" t="s">
        <v>803</v>
      </c>
      <c r="H159" s="112" t="s">
        <v>804</v>
      </c>
      <c r="I159" s="112" t="s">
        <v>805</v>
      </c>
      <c r="J159" s="138" t="s">
        <v>1138</v>
      </c>
      <c r="K159" s="112" t="s">
        <v>806</v>
      </c>
      <c r="L159" s="112" t="s">
        <v>807</v>
      </c>
      <c r="M159" s="112" t="s">
        <v>808</v>
      </c>
      <c r="N159" s="83" t="s">
        <v>809</v>
      </c>
      <c r="O159" s="143" t="s">
        <v>810</v>
      </c>
      <c r="P159" s="143" t="s">
        <v>1256</v>
      </c>
      <c r="Q159" s="203">
        <v>0</v>
      </c>
      <c r="R159" s="124">
        <v>1</v>
      </c>
      <c r="S159" s="286" t="s">
        <v>545</v>
      </c>
      <c r="T159" s="284">
        <v>257720</v>
      </c>
      <c r="U159" s="282">
        <v>25850</v>
      </c>
      <c r="V159" s="154">
        <v>87851</v>
      </c>
      <c r="W159" s="147">
        <v>51364.5</v>
      </c>
      <c r="X159" s="154"/>
      <c r="Y159" s="154">
        <f>W159+X159</f>
        <v>51364.5</v>
      </c>
      <c r="Z159" s="320">
        <f>Y159/V159</f>
        <v>0.58467746525366815</v>
      </c>
      <c r="AA159" s="135">
        <v>1</v>
      </c>
      <c r="AB159" s="279" t="s">
        <v>1185</v>
      </c>
    </row>
    <row r="160" spans="1:28" ht="54" customHeight="1" x14ac:dyDescent="0.25">
      <c r="A160" s="306"/>
      <c r="B160" s="287"/>
      <c r="C160" s="355"/>
      <c r="D160" s="355"/>
      <c r="E160" s="287"/>
      <c r="F160" s="287"/>
      <c r="G160" s="119" t="s">
        <v>811</v>
      </c>
      <c r="H160" s="119" t="s">
        <v>166</v>
      </c>
      <c r="I160" s="266" t="s">
        <v>812</v>
      </c>
      <c r="J160" s="266" t="s">
        <v>1139</v>
      </c>
      <c r="K160" s="119" t="s">
        <v>813</v>
      </c>
      <c r="L160" s="119" t="s">
        <v>814</v>
      </c>
      <c r="M160" s="119" t="s">
        <v>815</v>
      </c>
      <c r="N160" s="83" t="s">
        <v>816</v>
      </c>
      <c r="O160" s="83" t="s">
        <v>817</v>
      </c>
      <c r="P160" s="83" t="s">
        <v>1258</v>
      </c>
      <c r="Q160" s="44">
        <v>0</v>
      </c>
      <c r="R160" s="44">
        <v>1</v>
      </c>
      <c r="S160" s="287"/>
      <c r="T160" s="285"/>
      <c r="U160" s="283"/>
      <c r="V160" s="135"/>
      <c r="W160" s="147"/>
      <c r="X160" s="135"/>
      <c r="Y160" s="147"/>
      <c r="Z160" s="321"/>
      <c r="AA160" s="135"/>
      <c r="AB160" s="378"/>
    </row>
    <row r="161" spans="1:28" ht="123" customHeight="1" x14ac:dyDescent="0.25">
      <c r="A161" s="306"/>
      <c r="B161" s="287"/>
      <c r="C161" s="355"/>
      <c r="D161" s="355"/>
      <c r="E161" s="287"/>
      <c r="F161" s="287"/>
      <c r="G161" s="119" t="s">
        <v>818</v>
      </c>
      <c r="H161" s="119" t="s">
        <v>166</v>
      </c>
      <c r="I161" s="139" t="s">
        <v>819</v>
      </c>
      <c r="J161" s="141" t="s">
        <v>1140</v>
      </c>
      <c r="K161" s="119"/>
      <c r="L161" s="119"/>
      <c r="M161" s="119">
        <v>38</v>
      </c>
      <c r="N161" s="83"/>
      <c r="O161" s="83" t="s">
        <v>868</v>
      </c>
      <c r="P161" s="83" t="s">
        <v>1227</v>
      </c>
      <c r="Q161" s="44" t="s">
        <v>1223</v>
      </c>
      <c r="R161" s="44" t="s">
        <v>1227</v>
      </c>
      <c r="S161" s="287"/>
      <c r="T161" s="285"/>
      <c r="U161" s="283"/>
      <c r="V161" s="135"/>
      <c r="W161" s="147"/>
      <c r="X161" s="147"/>
      <c r="Y161" s="147"/>
      <c r="Z161" s="321"/>
      <c r="AA161" s="135"/>
      <c r="AB161" s="378"/>
    </row>
    <row r="162" spans="1:28" ht="117" customHeight="1" x14ac:dyDescent="0.25">
      <c r="A162" s="306"/>
      <c r="B162" s="287"/>
      <c r="C162" s="355"/>
      <c r="D162" s="355"/>
      <c r="E162" s="287"/>
      <c r="F162" s="287"/>
      <c r="G162" s="119" t="s">
        <v>820</v>
      </c>
      <c r="H162" s="119" t="s">
        <v>166</v>
      </c>
      <c r="I162" s="139" t="s">
        <v>1141</v>
      </c>
      <c r="J162" s="139" t="s">
        <v>1142</v>
      </c>
      <c r="K162" s="119">
        <v>48</v>
      </c>
      <c r="L162" s="119">
        <v>59</v>
      </c>
      <c r="M162" s="119">
        <v>63</v>
      </c>
      <c r="N162" s="83">
        <v>64</v>
      </c>
      <c r="O162" s="83" t="s">
        <v>869</v>
      </c>
      <c r="P162" s="83" t="s">
        <v>1228</v>
      </c>
      <c r="Q162" s="44" t="s">
        <v>1223</v>
      </c>
      <c r="R162" s="44" t="s">
        <v>1228</v>
      </c>
      <c r="S162" s="287"/>
      <c r="T162" s="285"/>
      <c r="U162" s="283"/>
      <c r="V162" s="135"/>
      <c r="W162" s="147"/>
      <c r="X162" s="147"/>
      <c r="Y162" s="135"/>
      <c r="Z162" s="321"/>
      <c r="AA162" s="135"/>
      <c r="AB162" s="40"/>
    </row>
    <row r="163" spans="1:28" ht="89.25" customHeight="1" x14ac:dyDescent="0.25">
      <c r="A163" s="306"/>
      <c r="B163" s="287"/>
      <c r="C163" s="356"/>
      <c r="D163" s="356"/>
      <c r="E163" s="296"/>
      <c r="F163" s="296"/>
      <c r="G163" s="119" t="s">
        <v>821</v>
      </c>
      <c r="H163" s="119" t="s">
        <v>424</v>
      </c>
      <c r="I163" s="139">
        <v>0</v>
      </c>
      <c r="J163" s="139" t="s">
        <v>1143</v>
      </c>
      <c r="K163" s="119">
        <v>56</v>
      </c>
      <c r="L163" s="119">
        <v>56</v>
      </c>
      <c r="M163" s="119">
        <v>56</v>
      </c>
      <c r="N163" s="83">
        <v>56</v>
      </c>
      <c r="O163" s="83" t="s">
        <v>870</v>
      </c>
      <c r="P163" s="83" t="s">
        <v>1228</v>
      </c>
      <c r="Q163" s="44" t="s">
        <v>1223</v>
      </c>
      <c r="R163" s="44" t="s">
        <v>1228</v>
      </c>
      <c r="S163" s="296"/>
      <c r="T163" s="294"/>
      <c r="U163" s="295"/>
      <c r="V163" s="136"/>
      <c r="W163" s="148"/>
      <c r="X163" s="148"/>
      <c r="Y163" s="148"/>
      <c r="Z163" s="322"/>
      <c r="AA163" s="136"/>
      <c r="AB163" s="41"/>
    </row>
    <row r="164" spans="1:28" s="77" customFormat="1" ht="249" customHeight="1" x14ac:dyDescent="0.25">
      <c r="A164" s="306"/>
      <c r="B164" s="287"/>
      <c r="C164" s="278" t="s">
        <v>387</v>
      </c>
      <c r="D164" s="278" t="s">
        <v>823</v>
      </c>
      <c r="E164" s="110" t="s">
        <v>824</v>
      </c>
      <c r="F164" s="110" t="s">
        <v>25</v>
      </c>
      <c r="G164" s="119" t="s">
        <v>825</v>
      </c>
      <c r="H164" s="119" t="s">
        <v>31</v>
      </c>
      <c r="I164" s="139" t="s">
        <v>1144</v>
      </c>
      <c r="J164" s="139" t="s">
        <v>1145</v>
      </c>
      <c r="K164" s="119">
        <v>42</v>
      </c>
      <c r="L164" s="119">
        <v>46</v>
      </c>
      <c r="M164" s="119">
        <v>46</v>
      </c>
      <c r="N164" s="83">
        <v>47</v>
      </c>
      <c r="O164" s="83" t="s">
        <v>810</v>
      </c>
      <c r="P164" s="83" t="s">
        <v>1256</v>
      </c>
      <c r="Q164" s="44">
        <v>0</v>
      </c>
      <c r="R164" s="44">
        <v>1</v>
      </c>
      <c r="S164" s="119" t="s">
        <v>826</v>
      </c>
      <c r="T164" s="116">
        <v>50000</v>
      </c>
      <c r="U164" s="153">
        <v>37000</v>
      </c>
      <c r="V164" s="135">
        <v>15000</v>
      </c>
      <c r="W164" s="147">
        <v>0</v>
      </c>
      <c r="X164" s="159"/>
      <c r="Y164" s="159">
        <f>W164+X164</f>
        <v>0</v>
      </c>
      <c r="Z164" s="248">
        <f>W164/V164</f>
        <v>0</v>
      </c>
      <c r="AA164" s="159">
        <v>0</v>
      </c>
      <c r="AB164" s="249" t="s">
        <v>1204</v>
      </c>
    </row>
    <row r="165" spans="1:28" s="77" customFormat="1" ht="66" customHeight="1" x14ac:dyDescent="0.25">
      <c r="A165" s="423"/>
      <c r="B165" s="425"/>
      <c r="C165" s="343" t="s">
        <v>229</v>
      </c>
      <c r="D165" s="343" t="s">
        <v>983</v>
      </c>
      <c r="E165" s="343" t="s">
        <v>984</v>
      </c>
      <c r="F165" s="343" t="s">
        <v>25</v>
      </c>
      <c r="G165" s="237" t="s">
        <v>985</v>
      </c>
      <c r="H165" s="237" t="s">
        <v>31</v>
      </c>
      <c r="I165" s="251" t="s">
        <v>1259</v>
      </c>
      <c r="J165" s="237" t="s">
        <v>1261</v>
      </c>
      <c r="K165" s="214"/>
      <c r="L165" s="214"/>
      <c r="M165" s="214"/>
      <c r="N165" s="217"/>
      <c r="O165" s="217" t="s">
        <v>810</v>
      </c>
      <c r="P165" s="217" t="s">
        <v>1256</v>
      </c>
      <c r="Q165" s="208">
        <v>0</v>
      </c>
      <c r="R165" s="208">
        <v>0</v>
      </c>
      <c r="S165" s="343" t="s">
        <v>987</v>
      </c>
      <c r="T165" s="372">
        <v>87335</v>
      </c>
      <c r="U165" s="409">
        <v>87335</v>
      </c>
      <c r="V165" s="426">
        <v>87355</v>
      </c>
      <c r="W165" s="389">
        <v>24415</v>
      </c>
      <c r="X165" s="244"/>
      <c r="Y165" s="250"/>
      <c r="Z165" s="386">
        <f>W165/V165</f>
        <v>0.27949172915116477</v>
      </c>
      <c r="AA165" s="389">
        <v>0</v>
      </c>
      <c r="AB165" s="391" t="s">
        <v>1184</v>
      </c>
    </row>
    <row r="166" spans="1:28" s="77" customFormat="1" ht="66" customHeight="1" x14ac:dyDescent="0.25">
      <c r="A166" s="424"/>
      <c r="B166" s="344"/>
      <c r="C166" s="344"/>
      <c r="D166" s="344"/>
      <c r="E166" s="344"/>
      <c r="F166" s="344"/>
      <c r="G166" s="216" t="s">
        <v>986</v>
      </c>
      <c r="H166" s="216" t="s">
        <v>31</v>
      </c>
      <c r="I166" s="216" t="s">
        <v>1260</v>
      </c>
      <c r="J166" s="216" t="s">
        <v>1262</v>
      </c>
      <c r="K166" s="214"/>
      <c r="L166" s="214"/>
      <c r="M166" s="214"/>
      <c r="N166" s="217"/>
      <c r="O166" s="217" t="s">
        <v>817</v>
      </c>
      <c r="P166" s="217" t="s">
        <v>1258</v>
      </c>
      <c r="Q166" s="208">
        <v>0</v>
      </c>
      <c r="R166" s="208">
        <v>0</v>
      </c>
      <c r="S166" s="344"/>
      <c r="T166" s="373"/>
      <c r="U166" s="410"/>
      <c r="V166" s="426"/>
      <c r="W166" s="390"/>
      <c r="X166" s="149"/>
      <c r="Y166" s="155"/>
      <c r="Z166" s="387"/>
      <c r="AA166" s="390"/>
      <c r="AB166" s="392"/>
    </row>
    <row r="167" spans="1:28" ht="120.75" customHeight="1" x14ac:dyDescent="0.25">
      <c r="A167" s="109" t="s">
        <v>827</v>
      </c>
      <c r="B167" s="286" t="s">
        <v>828</v>
      </c>
      <c r="C167" s="110" t="s">
        <v>266</v>
      </c>
      <c r="D167" s="286" t="s">
        <v>829</v>
      </c>
      <c r="E167" s="286" t="s">
        <v>830</v>
      </c>
      <c r="F167" s="358" t="s">
        <v>831</v>
      </c>
      <c r="G167" s="110" t="s">
        <v>832</v>
      </c>
      <c r="H167" s="110" t="s">
        <v>31</v>
      </c>
      <c r="I167" s="110" t="s">
        <v>833</v>
      </c>
      <c r="J167" s="110" t="s">
        <v>1146</v>
      </c>
      <c r="K167" s="119" t="s">
        <v>427</v>
      </c>
      <c r="L167" s="119" t="s">
        <v>427</v>
      </c>
      <c r="M167" s="119" t="s">
        <v>834</v>
      </c>
      <c r="N167" s="119" t="s">
        <v>835</v>
      </c>
      <c r="O167" s="139" t="s">
        <v>871</v>
      </c>
      <c r="P167" s="241" t="s">
        <v>1326</v>
      </c>
      <c r="Q167" s="44" t="s">
        <v>1223</v>
      </c>
      <c r="R167" s="44" t="s">
        <v>1223</v>
      </c>
      <c r="S167" s="110" t="s">
        <v>276</v>
      </c>
      <c r="T167" s="125">
        <v>353010</v>
      </c>
      <c r="U167" s="179">
        <v>281420</v>
      </c>
      <c r="V167" s="135">
        <v>131180</v>
      </c>
      <c r="W167" s="230">
        <v>113891.25</v>
      </c>
      <c r="X167" s="147"/>
      <c r="Y167" s="154">
        <f>W167+X167</f>
        <v>113891.25</v>
      </c>
      <c r="Z167" s="394">
        <f>W167/V167</f>
        <v>0.86820590028967826</v>
      </c>
      <c r="AA167" s="154">
        <v>1</v>
      </c>
      <c r="AB167" s="279" t="s">
        <v>1185</v>
      </c>
    </row>
    <row r="168" spans="1:28" ht="54.75" customHeight="1" x14ac:dyDescent="0.25">
      <c r="A168" s="332"/>
      <c r="B168" s="287"/>
      <c r="C168" s="111"/>
      <c r="D168" s="287"/>
      <c r="E168" s="287"/>
      <c r="F168" s="359"/>
      <c r="G168" s="262" t="s">
        <v>836</v>
      </c>
      <c r="H168" s="110" t="s">
        <v>31</v>
      </c>
      <c r="I168" s="137" t="s">
        <v>837</v>
      </c>
      <c r="J168" s="137" t="s">
        <v>1145</v>
      </c>
      <c r="K168" s="119" t="s">
        <v>427</v>
      </c>
      <c r="L168" s="119" t="s">
        <v>427</v>
      </c>
      <c r="M168" s="119" t="s">
        <v>838</v>
      </c>
      <c r="N168" s="119" t="s">
        <v>835</v>
      </c>
      <c r="O168" s="139">
        <v>22</v>
      </c>
      <c r="P168" s="241" t="s">
        <v>1325</v>
      </c>
      <c r="Q168" s="44">
        <v>1</v>
      </c>
      <c r="R168" s="44">
        <v>0</v>
      </c>
      <c r="S168" s="396"/>
      <c r="T168" s="336"/>
      <c r="U168" s="398"/>
      <c r="V168" s="292"/>
      <c r="W168" s="147"/>
      <c r="X168" s="147"/>
      <c r="Y168" s="135"/>
      <c r="Z168" s="395"/>
      <c r="AA168" s="135"/>
      <c r="AB168" s="280"/>
    </row>
    <row r="169" spans="1:28" ht="54.75" customHeight="1" x14ac:dyDescent="0.25">
      <c r="A169" s="332"/>
      <c r="B169" s="287"/>
      <c r="C169" s="111"/>
      <c r="D169" s="287"/>
      <c r="E169" s="287"/>
      <c r="F169" s="359"/>
      <c r="G169" s="262" t="s">
        <v>839</v>
      </c>
      <c r="H169" s="110" t="s">
        <v>31</v>
      </c>
      <c r="I169" s="137" t="s">
        <v>840</v>
      </c>
      <c r="J169" s="137" t="s">
        <v>434</v>
      </c>
      <c r="K169" s="119" t="s">
        <v>427</v>
      </c>
      <c r="L169" s="119" t="s">
        <v>427</v>
      </c>
      <c r="M169" s="119" t="s">
        <v>841</v>
      </c>
      <c r="N169" s="119" t="s">
        <v>835</v>
      </c>
      <c r="O169" s="139">
        <v>67</v>
      </c>
      <c r="P169" s="263" t="s">
        <v>1325</v>
      </c>
      <c r="Q169" s="44">
        <v>1</v>
      </c>
      <c r="R169" s="44">
        <v>0</v>
      </c>
      <c r="S169" s="396"/>
      <c r="T169" s="336"/>
      <c r="U169" s="398"/>
      <c r="V169" s="292"/>
      <c r="W169" s="147"/>
      <c r="X169" s="147"/>
      <c r="Y169" s="147"/>
      <c r="Z169" s="167"/>
      <c r="AA169" s="135"/>
      <c r="AB169" s="280"/>
    </row>
    <row r="170" spans="1:28" ht="54.75" customHeight="1" x14ac:dyDescent="0.25">
      <c r="A170" s="332"/>
      <c r="B170" s="287"/>
      <c r="C170" s="111"/>
      <c r="D170" s="287"/>
      <c r="E170" s="287"/>
      <c r="F170" s="359"/>
      <c r="G170" s="271" t="s">
        <v>842</v>
      </c>
      <c r="H170" s="110" t="s">
        <v>31</v>
      </c>
      <c r="I170" s="137" t="s">
        <v>843</v>
      </c>
      <c r="J170" s="137" t="s">
        <v>1147</v>
      </c>
      <c r="K170" s="119" t="s">
        <v>427</v>
      </c>
      <c r="L170" s="119" t="s">
        <v>427</v>
      </c>
      <c r="M170" s="119" t="s">
        <v>427</v>
      </c>
      <c r="N170" s="119">
        <v>24</v>
      </c>
      <c r="O170" s="139" t="s">
        <v>871</v>
      </c>
      <c r="P170" s="241" t="s">
        <v>1327</v>
      </c>
      <c r="Q170" s="44" t="s">
        <v>1223</v>
      </c>
      <c r="R170" s="44" t="s">
        <v>1223</v>
      </c>
      <c r="S170" s="396"/>
      <c r="T170" s="336"/>
      <c r="U170" s="398"/>
      <c r="V170" s="292"/>
      <c r="W170" s="147"/>
      <c r="X170" s="147"/>
      <c r="Y170" s="147"/>
      <c r="Z170" s="167"/>
      <c r="AA170" s="135"/>
      <c r="AB170" s="280"/>
    </row>
    <row r="171" spans="1:28" ht="75" customHeight="1" x14ac:dyDescent="0.25">
      <c r="A171" s="332"/>
      <c r="B171" s="287"/>
      <c r="C171" s="111"/>
      <c r="D171" s="287"/>
      <c r="E171" s="287"/>
      <c r="F171" s="359"/>
      <c r="G171" s="271" t="s">
        <v>844</v>
      </c>
      <c r="H171" s="110" t="s">
        <v>31</v>
      </c>
      <c r="I171" s="137" t="s">
        <v>837</v>
      </c>
      <c r="J171" s="137" t="s">
        <v>1145</v>
      </c>
      <c r="K171" s="119" t="s">
        <v>427</v>
      </c>
      <c r="L171" s="119" t="s">
        <v>427</v>
      </c>
      <c r="M171" s="119" t="s">
        <v>427</v>
      </c>
      <c r="N171" s="119" t="s">
        <v>845</v>
      </c>
      <c r="O171" s="139" t="s">
        <v>871</v>
      </c>
      <c r="P171" s="263" t="s">
        <v>1327</v>
      </c>
      <c r="Q171" s="44" t="s">
        <v>1223</v>
      </c>
      <c r="R171" s="44" t="s">
        <v>1223</v>
      </c>
      <c r="S171" s="396"/>
      <c r="T171" s="336"/>
      <c r="U171" s="398"/>
      <c r="V171" s="292"/>
      <c r="W171" s="147"/>
      <c r="X171" s="147"/>
      <c r="Y171" s="147"/>
      <c r="Z171" s="167"/>
      <c r="AA171" s="135"/>
      <c r="AB171" s="280"/>
    </row>
    <row r="172" spans="1:28" ht="54.75" customHeight="1" x14ac:dyDescent="0.25">
      <c r="A172" s="332"/>
      <c r="B172" s="287"/>
      <c r="C172" s="111"/>
      <c r="D172" s="376"/>
      <c r="E172" s="376"/>
      <c r="F172" s="359"/>
      <c r="G172" s="110" t="s">
        <v>846</v>
      </c>
      <c r="H172" s="110" t="s">
        <v>31</v>
      </c>
      <c r="I172" s="137" t="s">
        <v>547</v>
      </c>
      <c r="J172" s="137" t="s">
        <v>1148</v>
      </c>
      <c r="K172" s="119" t="s">
        <v>427</v>
      </c>
      <c r="L172" s="119" t="s">
        <v>427</v>
      </c>
      <c r="M172" s="119" t="s">
        <v>172</v>
      </c>
      <c r="N172" s="119">
        <v>65</v>
      </c>
      <c r="O172" s="139" t="s">
        <v>871</v>
      </c>
      <c r="P172" s="227">
        <v>56</v>
      </c>
      <c r="Q172" s="44">
        <v>0</v>
      </c>
      <c r="R172" s="44">
        <v>1</v>
      </c>
      <c r="S172" s="396"/>
      <c r="T172" s="336"/>
      <c r="U172" s="398"/>
      <c r="V172" s="292"/>
      <c r="W172" s="147"/>
      <c r="X172" s="147"/>
      <c r="Y172" s="147"/>
      <c r="Z172" s="167"/>
      <c r="AA172" s="135"/>
      <c r="AB172" s="280"/>
    </row>
    <row r="173" spans="1:28" ht="101.25" customHeight="1" thickBot="1" x14ac:dyDescent="0.3">
      <c r="A173" s="333"/>
      <c r="B173" s="342"/>
      <c r="C173" s="121"/>
      <c r="D173" s="376"/>
      <c r="E173" s="376"/>
      <c r="F173" s="377"/>
      <c r="G173" s="110" t="s">
        <v>847</v>
      </c>
      <c r="H173" s="110" t="s">
        <v>848</v>
      </c>
      <c r="I173" s="104" t="s">
        <v>849</v>
      </c>
      <c r="J173" s="104" t="s">
        <v>1149</v>
      </c>
      <c r="K173" s="110" t="s">
        <v>427</v>
      </c>
      <c r="L173" s="110" t="s">
        <v>427</v>
      </c>
      <c r="M173" s="110" t="s">
        <v>427</v>
      </c>
      <c r="N173" s="110" t="s">
        <v>850</v>
      </c>
      <c r="O173" s="137" t="s">
        <v>871</v>
      </c>
      <c r="P173" s="220">
        <v>0.8</v>
      </c>
      <c r="Q173" s="123">
        <v>0</v>
      </c>
      <c r="R173" s="123">
        <v>0</v>
      </c>
      <c r="S173" s="397"/>
      <c r="T173" s="337"/>
      <c r="U173" s="399"/>
      <c r="V173" s="385"/>
      <c r="W173" s="147"/>
      <c r="X173" s="147"/>
      <c r="Y173" s="147"/>
      <c r="Z173" s="167"/>
      <c r="AA173" s="135"/>
      <c r="AB173" s="388"/>
    </row>
    <row r="174" spans="1:28" ht="35.25" customHeight="1" thickBot="1" x14ac:dyDescent="0.3">
      <c r="A174" s="59"/>
      <c r="B174" s="58"/>
      <c r="C174" s="58"/>
      <c r="D174" s="58"/>
      <c r="E174" s="58"/>
      <c r="F174" s="58"/>
      <c r="G174" s="58"/>
      <c r="H174" s="58"/>
      <c r="I174" s="58"/>
      <c r="J174" s="58"/>
      <c r="K174" s="58"/>
      <c r="L174" s="58"/>
      <c r="M174" s="58"/>
      <c r="N174" s="58"/>
      <c r="O174" s="58"/>
      <c r="P174" s="58"/>
      <c r="Q174" s="58"/>
      <c r="R174" s="58"/>
      <c r="S174" s="92"/>
      <c r="T174" s="90">
        <f>SUM(T5:T173)</f>
        <v>18342069</v>
      </c>
      <c r="U174" s="90">
        <f>SUM(U5:U173)</f>
        <v>6416100</v>
      </c>
      <c r="V174" s="90">
        <f>SUM(V5:V172)</f>
        <v>3955829</v>
      </c>
      <c r="W174" s="90">
        <f>SUM(W5:W172)</f>
        <v>2214744.1100000003</v>
      </c>
      <c r="X174" s="90">
        <f>SUM(X5:X172)</f>
        <v>0</v>
      </c>
      <c r="Y174" s="90">
        <f>SUM(Y5:Y172)</f>
        <v>1986895.79</v>
      </c>
      <c r="Z174" s="180">
        <f>W174/V174</f>
        <v>0.55986851555009087</v>
      </c>
      <c r="AA174" s="38">
        <f>SUM(AA5:AA173)</f>
        <v>34</v>
      </c>
      <c r="AB174" s="38"/>
    </row>
    <row r="175" spans="1:28" ht="146.25" customHeight="1" x14ac:dyDescent="0.25">
      <c r="A175" s="140"/>
      <c r="B175" s="140"/>
      <c r="C175" s="140"/>
      <c r="D175" s="274" t="s">
        <v>1330</v>
      </c>
      <c r="E175" s="140"/>
      <c r="F175" s="204"/>
      <c r="G175" s="204"/>
      <c r="H175" s="140"/>
      <c r="I175" s="270"/>
      <c r="J175" s="270" t="s">
        <v>1323</v>
      </c>
      <c r="K175" s="76"/>
      <c r="L175" s="76"/>
      <c r="M175" s="76"/>
      <c r="N175" s="76"/>
      <c r="O175" s="76"/>
      <c r="P175" s="76"/>
      <c r="Q175" s="265" t="s">
        <v>1322</v>
      </c>
      <c r="R175" s="76"/>
      <c r="S175" s="93"/>
      <c r="T175" s="91"/>
      <c r="U175" s="181"/>
      <c r="V175" s="8"/>
      <c r="W175" s="8"/>
      <c r="X175" s="8"/>
      <c r="Y175" s="8"/>
      <c r="Z175" s="8"/>
      <c r="AA175" s="8"/>
      <c r="AB175" s="8"/>
    </row>
    <row r="176" spans="1:28" ht="23.25" customHeight="1" x14ac:dyDescent="0.25">
      <c r="A176" s="9"/>
      <c r="B176" s="9"/>
      <c r="C176" s="9"/>
      <c r="D176" s="427" t="s">
        <v>1332</v>
      </c>
      <c r="E176" s="10"/>
      <c r="F176" s="10"/>
      <c r="G176" s="10"/>
      <c r="H176" s="10"/>
      <c r="I176" s="4"/>
      <c r="J176" s="1"/>
      <c r="K176" s="1"/>
      <c r="L176" s="1"/>
      <c r="M176" s="1"/>
      <c r="N176" s="1"/>
      <c r="O176" s="1"/>
      <c r="P176" s="1"/>
      <c r="Q176" s="1"/>
      <c r="R176" s="1"/>
      <c r="S176" s="2"/>
      <c r="T176" s="3"/>
      <c r="U176" s="182"/>
    </row>
    <row r="177" spans="1:21" ht="23.25" customHeight="1" x14ac:dyDescent="0.25">
      <c r="A177" s="9"/>
      <c r="B177" s="9"/>
      <c r="C177" s="9"/>
      <c r="D177" s="428"/>
      <c r="E177" s="10"/>
      <c r="F177" s="10"/>
      <c r="G177" s="10"/>
      <c r="H177" s="10"/>
      <c r="I177" s="4"/>
      <c r="J177" s="4"/>
      <c r="K177" s="4"/>
      <c r="L177" s="4"/>
      <c r="M177" s="4"/>
      <c r="N177" s="4"/>
      <c r="O177" s="4"/>
      <c r="P177" s="4"/>
      <c r="Q177" s="4"/>
      <c r="R177" s="4"/>
      <c r="S177" s="4"/>
      <c r="T177" s="4"/>
      <c r="U177" s="182"/>
    </row>
    <row r="178" spans="1:21" ht="23.25" customHeight="1" x14ac:dyDescent="0.25">
      <c r="A178" s="9"/>
      <c r="B178" s="9"/>
      <c r="C178" s="9"/>
      <c r="D178" s="428"/>
      <c r="E178" s="10"/>
      <c r="F178" s="10"/>
      <c r="G178" s="10"/>
      <c r="H178" s="10"/>
      <c r="I178" s="4"/>
      <c r="J178" s="4"/>
      <c r="K178" s="4"/>
      <c r="L178" s="4"/>
      <c r="M178" s="4"/>
      <c r="N178" s="4"/>
      <c r="O178" s="4"/>
      <c r="P178" s="4"/>
      <c r="Q178" s="4"/>
      <c r="R178" s="4"/>
      <c r="S178" s="4"/>
      <c r="T178" s="4"/>
      <c r="U178" s="182"/>
    </row>
    <row r="179" spans="1:21" ht="23.25" customHeight="1" x14ac:dyDescent="0.3">
      <c r="A179" s="9"/>
      <c r="B179" s="9"/>
      <c r="C179" s="9"/>
      <c r="D179" s="429"/>
      <c r="E179" s="12"/>
      <c r="F179" s="12"/>
      <c r="G179" s="12"/>
      <c r="H179" s="10"/>
      <c r="I179" s="4"/>
      <c r="J179" s="4"/>
      <c r="K179" s="4"/>
      <c r="L179" s="4"/>
      <c r="M179" s="4"/>
      <c r="N179" s="4"/>
      <c r="O179" s="4"/>
      <c r="P179" s="4"/>
      <c r="Q179" s="4"/>
      <c r="R179" s="4"/>
      <c r="S179" s="4"/>
      <c r="T179" s="4"/>
    </row>
    <row r="180" spans="1:21" ht="23.25" customHeight="1" x14ac:dyDescent="0.3">
      <c r="A180" s="9"/>
      <c r="B180" s="9"/>
      <c r="C180" s="9"/>
      <c r="D180" s="429"/>
      <c r="E180" s="12"/>
      <c r="F180" s="12"/>
      <c r="G180" s="12"/>
      <c r="H180" s="10"/>
      <c r="I180" s="4"/>
      <c r="J180" s="4"/>
      <c r="K180" s="4"/>
      <c r="L180" s="4"/>
      <c r="M180" s="4"/>
      <c r="N180" s="4"/>
      <c r="O180" s="4"/>
      <c r="P180" s="4"/>
      <c r="Q180" s="4"/>
      <c r="R180" s="4"/>
      <c r="S180" s="4"/>
      <c r="T180" s="4"/>
    </row>
    <row r="181" spans="1:21" ht="30" customHeight="1" x14ac:dyDescent="0.25">
      <c r="A181" s="11"/>
      <c r="B181" s="11"/>
      <c r="C181" s="11"/>
      <c r="D181" s="430"/>
      <c r="E181" s="11"/>
      <c r="F181" s="11"/>
      <c r="G181" s="11"/>
      <c r="H181" s="14"/>
      <c r="I181" s="4"/>
      <c r="J181" s="4"/>
      <c r="K181" s="4"/>
      <c r="L181" s="4"/>
      <c r="M181" s="4"/>
      <c r="N181" s="4"/>
      <c r="O181" s="4"/>
      <c r="P181" s="4"/>
      <c r="Q181" s="4"/>
      <c r="R181" s="4"/>
      <c r="S181" s="4"/>
      <c r="T181" s="4"/>
    </row>
    <row r="182" spans="1:21" ht="30" customHeight="1" x14ac:dyDescent="0.25">
      <c r="A182" s="13"/>
      <c r="B182" s="13"/>
      <c r="C182" s="13"/>
      <c r="D182" s="431" t="s">
        <v>1333</v>
      </c>
      <c r="E182" s="13"/>
      <c r="F182" s="13"/>
      <c r="G182" s="13"/>
      <c r="I182" s="4"/>
      <c r="J182" s="4"/>
      <c r="K182" s="4"/>
      <c r="L182" s="4"/>
      <c r="M182" s="4"/>
      <c r="N182" s="4"/>
      <c r="O182" s="4"/>
      <c r="P182" s="4"/>
      <c r="Q182" s="4"/>
      <c r="R182" s="4"/>
      <c r="S182" s="4"/>
      <c r="T182" s="4"/>
    </row>
    <row r="183" spans="1:21" ht="30" customHeight="1" x14ac:dyDescent="0.25">
      <c r="A183" s="13"/>
      <c r="B183" s="13"/>
      <c r="C183" s="13"/>
      <c r="D183" s="432"/>
      <c r="E183" s="13"/>
      <c r="F183" s="13"/>
      <c r="G183" s="13"/>
    </row>
    <row r="184" spans="1:21" ht="30" customHeight="1" x14ac:dyDescent="0.25">
      <c r="A184" s="13"/>
      <c r="B184" s="13"/>
      <c r="C184" s="13"/>
      <c r="D184" s="432"/>
      <c r="E184" s="13"/>
      <c r="F184" s="13"/>
      <c r="G184" s="13"/>
    </row>
    <row r="185" spans="1:21" ht="30" customHeight="1" x14ac:dyDescent="0.25">
      <c r="A185" s="13"/>
      <c r="B185" s="13"/>
      <c r="C185" s="13"/>
      <c r="D185" s="433"/>
      <c r="E185" s="13"/>
      <c r="F185" s="13"/>
      <c r="G185" s="13"/>
    </row>
    <row r="186" spans="1:21" ht="30" customHeight="1" x14ac:dyDescent="0.25">
      <c r="A186" s="13"/>
      <c r="B186" s="13"/>
      <c r="C186" s="13"/>
      <c r="D186" s="433"/>
      <c r="E186" s="13"/>
      <c r="F186" s="13"/>
      <c r="G186" s="13"/>
    </row>
    <row r="187" spans="1:21" x14ac:dyDescent="0.25">
      <c r="A187" s="13"/>
      <c r="B187" s="13"/>
      <c r="C187" s="13"/>
      <c r="D187" s="434"/>
      <c r="E187" s="13"/>
      <c r="F187" s="13"/>
      <c r="G187" s="13"/>
    </row>
    <row r="188" spans="1:21" x14ac:dyDescent="0.25">
      <c r="A188" s="13"/>
      <c r="B188" s="13"/>
      <c r="C188" s="13"/>
      <c r="D188" s="13"/>
      <c r="E188" s="13"/>
      <c r="F188" s="13"/>
      <c r="G188" s="13"/>
    </row>
    <row r="189" spans="1:21" x14ac:dyDescent="0.25">
      <c r="A189" s="13"/>
      <c r="B189" s="13"/>
      <c r="C189" s="13"/>
      <c r="D189" s="13"/>
      <c r="E189" s="13"/>
      <c r="F189" s="13"/>
      <c r="G189" s="13"/>
    </row>
    <row r="190" spans="1:21" x14ac:dyDescent="0.25">
      <c r="A190" s="13"/>
      <c r="B190" s="13"/>
      <c r="C190" s="13"/>
      <c r="D190" s="13"/>
      <c r="E190" s="13"/>
      <c r="F190" s="13"/>
      <c r="G190" s="13"/>
    </row>
    <row r="191" spans="1:21" x14ac:dyDescent="0.25">
      <c r="A191" s="13"/>
      <c r="B191" s="13"/>
      <c r="C191" s="13"/>
      <c r="D191" s="13"/>
      <c r="E191" s="13"/>
      <c r="F191" s="13"/>
      <c r="G191" s="13"/>
    </row>
    <row r="192" spans="1:21" x14ac:dyDescent="0.25">
      <c r="A192" s="13"/>
      <c r="B192" s="13"/>
      <c r="C192" s="13"/>
      <c r="D192" s="13"/>
      <c r="E192" s="13"/>
      <c r="F192" s="13"/>
      <c r="G192" s="13"/>
    </row>
    <row r="193" spans="1:20" x14ac:dyDescent="0.25">
      <c r="A193" s="13"/>
      <c r="B193" s="13"/>
      <c r="C193" s="13"/>
      <c r="D193" s="13"/>
      <c r="E193" s="13"/>
      <c r="F193" s="13"/>
      <c r="G193" s="13"/>
    </row>
    <row r="194" spans="1:20" x14ac:dyDescent="0.25">
      <c r="A194" s="13"/>
      <c r="B194" s="13"/>
      <c r="C194" s="13"/>
      <c r="D194" s="13"/>
      <c r="E194" s="13"/>
      <c r="F194" s="13"/>
      <c r="G194" s="13"/>
    </row>
    <row r="195" spans="1:20" x14ac:dyDescent="0.25">
      <c r="A195" s="13"/>
      <c r="B195" s="13"/>
      <c r="C195" s="13"/>
      <c r="D195" s="13"/>
      <c r="E195" s="13"/>
      <c r="F195" s="13"/>
      <c r="G195" s="13"/>
      <c r="H195" s="13"/>
      <c r="I195" s="13"/>
      <c r="J195" s="13"/>
      <c r="K195" s="13"/>
      <c r="L195" s="13"/>
      <c r="M195" s="13"/>
      <c r="N195" s="13"/>
      <c r="O195" s="13"/>
      <c r="P195" s="13"/>
      <c r="Q195" s="13"/>
      <c r="R195" s="13"/>
      <c r="S195" s="13"/>
      <c r="T195" s="13"/>
    </row>
    <row r="196" spans="1:20" ht="110.25" customHeight="1" x14ac:dyDescent="0.25">
      <c r="A196" s="13"/>
      <c r="B196" s="13"/>
      <c r="C196" s="13"/>
      <c r="D196" s="13"/>
      <c r="E196" s="13"/>
      <c r="F196" s="13"/>
      <c r="G196" s="13"/>
      <c r="H196" s="13"/>
      <c r="I196" s="13"/>
      <c r="J196" s="13"/>
      <c r="K196" s="13"/>
      <c r="L196" s="13"/>
      <c r="M196" s="13"/>
      <c r="N196" s="13"/>
      <c r="O196" s="13"/>
      <c r="P196" s="13"/>
      <c r="Q196" s="13"/>
      <c r="R196" s="13"/>
      <c r="S196" s="13"/>
      <c r="T196" s="13"/>
    </row>
    <row r="197" spans="1:20" x14ac:dyDescent="0.25">
      <c r="A197" s="13"/>
      <c r="B197" s="13"/>
      <c r="C197" s="13"/>
      <c r="D197" s="13"/>
      <c r="E197" s="13"/>
      <c r="F197" s="13"/>
      <c r="G197" s="13"/>
      <c r="H197" s="13"/>
      <c r="I197" s="13"/>
      <c r="J197" s="13"/>
      <c r="K197" s="13"/>
      <c r="L197" s="13"/>
      <c r="M197" s="13"/>
      <c r="N197" s="13"/>
      <c r="O197" s="13"/>
      <c r="P197" s="13"/>
      <c r="Q197" s="13"/>
      <c r="R197" s="13"/>
      <c r="S197" s="13"/>
      <c r="T197" s="13"/>
    </row>
    <row r="198" spans="1:20" x14ac:dyDescent="0.25">
      <c r="A198" s="13"/>
      <c r="B198" s="13"/>
      <c r="C198" s="13"/>
      <c r="D198" s="13"/>
      <c r="E198" s="13"/>
      <c r="F198" s="13"/>
      <c r="G198" s="13"/>
      <c r="H198" s="13"/>
      <c r="I198" s="13"/>
      <c r="J198" s="13"/>
      <c r="K198" s="13"/>
      <c r="L198" s="13"/>
      <c r="M198" s="13"/>
      <c r="N198" s="13"/>
      <c r="O198" s="13"/>
      <c r="P198" s="13"/>
      <c r="Q198" s="13"/>
      <c r="R198" s="13"/>
      <c r="S198" s="13"/>
      <c r="T198" s="13"/>
    </row>
    <row r="199" spans="1:20" x14ac:dyDescent="0.25">
      <c r="A199" s="13"/>
      <c r="B199" s="13"/>
      <c r="C199" s="13"/>
      <c r="D199" s="13"/>
      <c r="E199" s="13"/>
      <c r="F199" s="13"/>
      <c r="G199" s="13"/>
      <c r="H199" s="13"/>
      <c r="I199" s="13"/>
      <c r="J199" s="13"/>
      <c r="K199" s="13"/>
      <c r="L199" s="13"/>
      <c r="M199" s="13"/>
      <c r="N199" s="13"/>
      <c r="O199" s="13"/>
      <c r="P199" s="13"/>
      <c r="Q199" s="13"/>
      <c r="R199" s="13"/>
      <c r="S199" s="13"/>
      <c r="T199" s="13"/>
    </row>
    <row r="200" spans="1:20" x14ac:dyDescent="0.25">
      <c r="A200" s="13"/>
      <c r="B200" s="13"/>
      <c r="C200" s="13"/>
      <c r="D200" s="13"/>
      <c r="E200" s="13"/>
      <c r="F200" s="13"/>
      <c r="G200" s="13"/>
      <c r="H200" s="13"/>
      <c r="I200" s="13"/>
      <c r="J200" s="13"/>
      <c r="K200" s="13"/>
      <c r="L200" s="13"/>
      <c r="M200" s="13"/>
      <c r="N200" s="13"/>
      <c r="O200" s="13"/>
      <c r="P200" s="13"/>
      <c r="Q200" s="13"/>
      <c r="R200" s="13"/>
      <c r="S200" s="13"/>
      <c r="T200" s="13"/>
    </row>
    <row r="201" spans="1:20" x14ac:dyDescent="0.25">
      <c r="A201" s="13"/>
      <c r="B201" s="13"/>
      <c r="C201" s="13"/>
      <c r="D201" s="13"/>
      <c r="E201" s="13"/>
      <c r="F201" s="13"/>
      <c r="G201" s="13"/>
      <c r="H201" s="13"/>
      <c r="I201" s="13"/>
      <c r="J201" s="13"/>
      <c r="K201" s="13"/>
      <c r="L201" s="13"/>
      <c r="M201" s="13"/>
      <c r="N201" s="13"/>
      <c r="O201" s="13"/>
      <c r="P201" s="13"/>
      <c r="Q201" s="13"/>
      <c r="R201" s="13"/>
      <c r="S201" s="13"/>
      <c r="T201" s="13"/>
    </row>
    <row r="202" spans="1:20" x14ac:dyDescent="0.25">
      <c r="A202" s="13"/>
      <c r="B202" s="13"/>
      <c r="C202" s="13"/>
      <c r="D202" s="13"/>
      <c r="E202" s="13"/>
      <c r="F202" s="13"/>
      <c r="G202" s="13"/>
      <c r="H202" s="13"/>
      <c r="I202" s="13"/>
      <c r="J202" s="13"/>
      <c r="K202" s="13"/>
      <c r="L202" s="13"/>
      <c r="M202" s="13"/>
      <c r="N202" s="13"/>
      <c r="O202" s="13"/>
      <c r="P202" s="13"/>
      <c r="Q202" s="13"/>
      <c r="R202" s="13"/>
      <c r="S202" s="13"/>
      <c r="T202" s="13"/>
    </row>
    <row r="203" spans="1:20" x14ac:dyDescent="0.25">
      <c r="A203" s="13"/>
      <c r="B203" s="13"/>
      <c r="C203" s="13"/>
      <c r="D203" s="13"/>
      <c r="E203" s="13"/>
      <c r="F203" s="13"/>
      <c r="G203" s="13"/>
      <c r="H203" s="13"/>
      <c r="I203" s="13"/>
      <c r="J203" s="13"/>
      <c r="K203" s="13"/>
      <c r="L203" s="13"/>
      <c r="M203" s="13"/>
      <c r="N203" s="13"/>
      <c r="O203" s="13"/>
      <c r="P203" s="13"/>
      <c r="Q203" s="13"/>
      <c r="R203" s="13"/>
      <c r="S203" s="13"/>
      <c r="T203" s="13"/>
    </row>
    <row r="204" spans="1:20" x14ac:dyDescent="0.25">
      <c r="A204" s="13"/>
      <c r="B204" s="13"/>
      <c r="C204" s="13"/>
      <c r="D204" s="13"/>
      <c r="E204" s="13"/>
      <c r="F204" s="13"/>
      <c r="G204" s="13"/>
      <c r="H204" s="13"/>
      <c r="I204" s="13"/>
      <c r="J204" s="13"/>
      <c r="K204" s="13"/>
      <c r="L204" s="13"/>
      <c r="M204" s="13"/>
      <c r="N204" s="13"/>
      <c r="O204" s="13"/>
      <c r="P204" s="13"/>
      <c r="Q204" s="13"/>
      <c r="R204" s="13"/>
      <c r="S204" s="13"/>
      <c r="T204" s="13"/>
    </row>
    <row r="205" spans="1:20" x14ac:dyDescent="0.25">
      <c r="A205" s="13"/>
      <c r="B205" s="13"/>
      <c r="C205" s="13"/>
      <c r="D205" s="13"/>
      <c r="E205" s="13"/>
      <c r="F205" s="13"/>
      <c r="G205" s="13"/>
      <c r="H205" s="13"/>
      <c r="I205" s="13"/>
      <c r="J205" s="13"/>
      <c r="K205" s="13"/>
      <c r="L205" s="13"/>
      <c r="M205" s="13"/>
      <c r="N205" s="13"/>
      <c r="O205" s="13"/>
      <c r="P205" s="13"/>
      <c r="Q205" s="13"/>
      <c r="R205" s="13"/>
      <c r="S205" s="13"/>
      <c r="T205" s="13"/>
    </row>
    <row r="206" spans="1:20" x14ac:dyDescent="0.25">
      <c r="A206" s="13"/>
      <c r="B206" s="13"/>
      <c r="C206" s="13"/>
      <c r="D206" s="13"/>
      <c r="E206" s="13"/>
      <c r="F206" s="13"/>
      <c r="G206" s="13"/>
      <c r="H206" s="13"/>
      <c r="I206" s="13"/>
      <c r="J206" s="13"/>
      <c r="K206" s="13"/>
      <c r="L206" s="13"/>
      <c r="M206" s="13"/>
      <c r="N206" s="13"/>
      <c r="O206" s="13"/>
      <c r="P206" s="13"/>
      <c r="Q206" s="13"/>
      <c r="R206" s="13"/>
      <c r="S206" s="13"/>
      <c r="T206" s="13"/>
    </row>
    <row r="207" spans="1:20" x14ac:dyDescent="0.25">
      <c r="A207" s="13"/>
      <c r="B207" s="13"/>
      <c r="C207" s="13"/>
      <c r="D207" s="13"/>
      <c r="E207" s="13"/>
      <c r="F207" s="13"/>
      <c r="G207" s="13"/>
      <c r="H207" s="13"/>
      <c r="I207" s="13"/>
      <c r="J207" s="13"/>
      <c r="K207" s="13"/>
      <c r="L207" s="13"/>
      <c r="M207" s="13"/>
      <c r="N207" s="13"/>
      <c r="O207" s="13"/>
      <c r="P207" s="13"/>
      <c r="Q207" s="13"/>
      <c r="R207" s="13"/>
      <c r="S207" s="13"/>
      <c r="T207" s="13"/>
    </row>
    <row r="208" spans="1:20" x14ac:dyDescent="0.25">
      <c r="A208" s="13"/>
      <c r="B208" s="13"/>
      <c r="C208" s="13"/>
      <c r="D208" s="13"/>
      <c r="E208" s="13"/>
      <c r="F208" s="13"/>
      <c r="G208" s="13"/>
      <c r="H208" s="13"/>
      <c r="I208" s="13"/>
      <c r="J208" s="13"/>
      <c r="K208" s="13"/>
      <c r="L208" s="13"/>
      <c r="M208" s="13"/>
      <c r="N208" s="13"/>
      <c r="O208" s="13"/>
      <c r="P208" s="13"/>
      <c r="Q208" s="13"/>
      <c r="R208" s="13"/>
      <c r="S208" s="13"/>
      <c r="T208" s="13"/>
    </row>
    <row r="209" spans="1:20" x14ac:dyDescent="0.25">
      <c r="A209" s="13"/>
      <c r="B209" s="13"/>
      <c r="C209" s="13"/>
      <c r="D209" s="13"/>
      <c r="E209" s="13"/>
      <c r="F209" s="13"/>
      <c r="G209" s="13"/>
      <c r="H209" s="13"/>
      <c r="I209" s="13"/>
      <c r="J209" s="13"/>
      <c r="K209" s="13"/>
      <c r="L209" s="13"/>
      <c r="M209" s="13"/>
      <c r="N209" s="13"/>
      <c r="O209" s="13"/>
      <c r="P209" s="13"/>
      <c r="Q209" s="13"/>
      <c r="R209" s="13"/>
      <c r="S209" s="13"/>
      <c r="T209" s="13"/>
    </row>
    <row r="210" spans="1:20" x14ac:dyDescent="0.25">
      <c r="A210" s="13"/>
      <c r="B210" s="13"/>
      <c r="C210" s="13"/>
      <c r="D210" s="13"/>
      <c r="E210" s="13"/>
      <c r="F210" s="13"/>
      <c r="G210" s="13"/>
      <c r="H210" s="13"/>
      <c r="I210" s="13"/>
      <c r="J210" s="13"/>
      <c r="K210" s="13"/>
      <c r="L210" s="13"/>
      <c r="M210" s="13"/>
      <c r="N210" s="13"/>
      <c r="O210" s="13"/>
      <c r="P210" s="13"/>
      <c r="Q210" s="13"/>
      <c r="R210" s="13"/>
      <c r="S210" s="13"/>
      <c r="T210" s="13"/>
    </row>
    <row r="211" spans="1:20" x14ac:dyDescent="0.25">
      <c r="A211" s="13"/>
      <c r="B211" s="13"/>
      <c r="C211" s="13"/>
      <c r="D211" s="13"/>
      <c r="E211" s="13"/>
      <c r="F211" s="13"/>
      <c r="G211" s="13"/>
      <c r="H211" s="13"/>
      <c r="I211" s="13"/>
      <c r="J211" s="13"/>
      <c r="K211" s="13"/>
      <c r="L211" s="13"/>
      <c r="M211" s="13"/>
      <c r="N211" s="13"/>
      <c r="O211" s="13"/>
      <c r="P211" s="13"/>
      <c r="Q211" s="13"/>
      <c r="R211" s="13"/>
      <c r="S211" s="13"/>
      <c r="T211" s="13"/>
    </row>
    <row r="212" spans="1:20" x14ac:dyDescent="0.25">
      <c r="A212" s="13"/>
      <c r="B212" s="13"/>
      <c r="C212" s="13"/>
      <c r="D212" s="13"/>
      <c r="E212" s="13"/>
      <c r="F212" s="13"/>
      <c r="G212" s="13"/>
      <c r="H212" s="13"/>
      <c r="I212" s="13"/>
      <c r="J212" s="13"/>
      <c r="K212" s="13"/>
      <c r="L212" s="13"/>
      <c r="M212" s="13"/>
      <c r="N212" s="13"/>
      <c r="O212" s="13"/>
      <c r="P212" s="13"/>
      <c r="Q212" s="13"/>
      <c r="R212" s="13"/>
      <c r="S212" s="13"/>
      <c r="T212" s="13"/>
    </row>
    <row r="213" spans="1:20" x14ac:dyDescent="0.25">
      <c r="A213" s="13"/>
      <c r="B213" s="13"/>
      <c r="C213" s="13"/>
      <c r="D213" s="13"/>
      <c r="E213" s="13"/>
      <c r="F213" s="13"/>
      <c r="G213" s="13"/>
      <c r="H213" s="13"/>
      <c r="I213" s="13"/>
      <c r="J213" s="13"/>
      <c r="K213" s="13"/>
      <c r="L213" s="13"/>
      <c r="M213" s="13"/>
      <c r="N213" s="13"/>
      <c r="O213" s="13"/>
      <c r="P213" s="13"/>
      <c r="Q213" s="13"/>
      <c r="R213" s="13"/>
      <c r="S213" s="13"/>
      <c r="T213" s="13"/>
    </row>
    <row r="214" spans="1:20" x14ac:dyDescent="0.25">
      <c r="A214" s="13"/>
      <c r="B214" s="13"/>
      <c r="C214" s="13"/>
      <c r="D214" s="13"/>
      <c r="E214" s="13"/>
      <c r="F214" s="13"/>
      <c r="G214" s="13"/>
      <c r="H214" s="13"/>
      <c r="I214" s="13"/>
      <c r="J214" s="13"/>
      <c r="K214" s="13"/>
      <c r="L214" s="13"/>
      <c r="M214" s="13"/>
      <c r="N214" s="13"/>
      <c r="O214" s="13"/>
      <c r="P214" s="13"/>
      <c r="Q214" s="13"/>
      <c r="R214" s="13"/>
      <c r="S214" s="13"/>
      <c r="T214" s="13"/>
    </row>
    <row r="215" spans="1:20" x14ac:dyDescent="0.25">
      <c r="A215" s="13"/>
      <c r="B215" s="13"/>
      <c r="C215" s="13"/>
      <c r="D215" s="13"/>
      <c r="E215" s="13"/>
      <c r="F215" s="13"/>
      <c r="G215" s="13"/>
      <c r="H215" s="13"/>
      <c r="I215" s="13"/>
      <c r="J215" s="13"/>
      <c r="K215" s="13"/>
      <c r="L215" s="13"/>
      <c r="M215" s="13"/>
      <c r="N215" s="13"/>
      <c r="O215" s="13"/>
      <c r="P215" s="13"/>
      <c r="Q215" s="13"/>
      <c r="R215" s="13"/>
      <c r="S215" s="13"/>
      <c r="T215" s="13"/>
    </row>
    <row r="216" spans="1:20" x14ac:dyDescent="0.25">
      <c r="A216" s="13"/>
      <c r="B216" s="13"/>
      <c r="C216" s="13"/>
      <c r="D216" s="13"/>
      <c r="E216" s="13"/>
      <c r="F216" s="13"/>
      <c r="G216" s="13"/>
      <c r="H216" s="13"/>
      <c r="I216" s="13"/>
      <c r="J216" s="13"/>
      <c r="K216" s="13"/>
      <c r="L216" s="13"/>
      <c r="M216" s="13"/>
      <c r="N216" s="13"/>
      <c r="O216" s="13"/>
      <c r="P216" s="13"/>
      <c r="Q216" s="13"/>
      <c r="R216" s="13"/>
      <c r="S216" s="13"/>
      <c r="T216" s="13"/>
    </row>
    <row r="217" spans="1:20" ht="15.75" customHeight="1" x14ac:dyDescent="0.25">
      <c r="A217" s="13"/>
      <c r="B217" s="13"/>
      <c r="C217" s="13"/>
      <c r="D217" s="13"/>
      <c r="E217" s="13"/>
      <c r="F217" s="13"/>
      <c r="G217" s="13"/>
      <c r="H217" s="13"/>
      <c r="I217" s="13"/>
      <c r="J217" s="13"/>
      <c r="K217" s="13"/>
      <c r="L217" s="13"/>
      <c r="M217" s="13"/>
      <c r="N217" s="13"/>
      <c r="O217" s="13"/>
      <c r="P217" s="13"/>
      <c r="Q217" s="13"/>
      <c r="R217" s="13"/>
      <c r="S217" s="13"/>
      <c r="T217" s="13"/>
    </row>
    <row r="218" spans="1:20" ht="15.75" customHeight="1" x14ac:dyDescent="0.25">
      <c r="A218" s="13"/>
      <c r="B218" s="13"/>
      <c r="C218" s="13"/>
      <c r="D218" s="13"/>
      <c r="E218" s="13"/>
      <c r="F218" s="13"/>
      <c r="G218" s="13"/>
      <c r="H218" s="13"/>
      <c r="I218" s="13"/>
      <c r="J218" s="13"/>
      <c r="K218" s="13"/>
      <c r="L218" s="13"/>
      <c r="M218" s="13"/>
      <c r="N218" s="13"/>
      <c r="O218" s="13"/>
      <c r="P218" s="13"/>
      <c r="Q218" s="13"/>
      <c r="R218" s="13"/>
      <c r="S218" s="13"/>
      <c r="T218" s="13"/>
    </row>
    <row r="219" spans="1:20" x14ac:dyDescent="0.25">
      <c r="A219" s="13"/>
      <c r="B219" s="13"/>
      <c r="C219" s="13"/>
      <c r="D219" s="13"/>
      <c r="E219" s="13"/>
      <c r="F219" s="13"/>
      <c r="G219" s="13"/>
      <c r="H219" s="13"/>
      <c r="I219" s="13"/>
      <c r="J219" s="13"/>
      <c r="K219" s="13"/>
      <c r="L219" s="13"/>
      <c r="M219" s="13"/>
      <c r="N219" s="13"/>
      <c r="O219" s="13"/>
      <c r="P219" s="13"/>
      <c r="Q219" s="13"/>
      <c r="R219" s="13"/>
      <c r="S219" s="13"/>
      <c r="T219" s="13"/>
    </row>
    <row r="220" spans="1:20" x14ac:dyDescent="0.25">
      <c r="A220" s="13"/>
      <c r="B220" s="13"/>
      <c r="C220" s="13"/>
      <c r="D220" s="13"/>
      <c r="E220" s="13"/>
      <c r="F220" s="13"/>
      <c r="G220" s="13"/>
      <c r="H220" s="13"/>
      <c r="I220" s="13"/>
      <c r="J220" s="13"/>
      <c r="K220" s="13"/>
      <c r="L220" s="13"/>
      <c r="M220" s="13"/>
      <c r="N220" s="13"/>
      <c r="O220" s="13"/>
      <c r="P220" s="13"/>
      <c r="Q220" s="13"/>
      <c r="R220" s="13"/>
      <c r="S220" s="13"/>
      <c r="T220" s="13"/>
    </row>
    <row r="221" spans="1:20" x14ac:dyDescent="0.25">
      <c r="A221" s="13"/>
      <c r="B221" s="13"/>
      <c r="C221" s="13"/>
      <c r="D221" s="13"/>
      <c r="E221" s="13"/>
      <c r="F221" s="13"/>
      <c r="G221" s="13"/>
      <c r="H221" s="13"/>
      <c r="I221" s="13"/>
      <c r="J221" s="13"/>
      <c r="K221" s="13"/>
      <c r="L221" s="13"/>
      <c r="M221" s="13"/>
      <c r="N221" s="13"/>
      <c r="O221" s="13"/>
      <c r="P221" s="13"/>
      <c r="Q221" s="13"/>
      <c r="R221" s="13"/>
      <c r="S221" s="13"/>
      <c r="T221" s="13"/>
    </row>
    <row r="222" spans="1:20" x14ac:dyDescent="0.25">
      <c r="A222" s="13"/>
      <c r="B222" s="13"/>
      <c r="C222" s="13"/>
      <c r="D222" s="13"/>
      <c r="E222" s="13"/>
      <c r="F222" s="13"/>
      <c r="G222" s="13"/>
      <c r="H222" s="13"/>
      <c r="I222" s="13"/>
      <c r="J222" s="13"/>
      <c r="K222" s="13"/>
      <c r="L222" s="13"/>
      <c r="M222" s="13"/>
      <c r="N222" s="13"/>
      <c r="O222" s="13"/>
      <c r="P222" s="13"/>
      <c r="Q222" s="13"/>
      <c r="R222" s="13"/>
      <c r="S222" s="13"/>
      <c r="T222" s="13"/>
    </row>
    <row r="223" spans="1:20" x14ac:dyDescent="0.25">
      <c r="A223" s="13"/>
      <c r="B223" s="13"/>
      <c r="C223" s="13"/>
      <c r="D223" s="13"/>
      <c r="E223" s="13"/>
      <c r="F223" s="13"/>
      <c r="G223" s="13"/>
      <c r="H223" s="13"/>
      <c r="I223" s="13"/>
      <c r="J223" s="13"/>
      <c r="K223" s="13"/>
      <c r="L223" s="13"/>
      <c r="M223" s="13"/>
      <c r="N223" s="13"/>
      <c r="O223" s="13"/>
      <c r="P223" s="13"/>
      <c r="Q223" s="13"/>
      <c r="R223" s="13"/>
      <c r="S223" s="13"/>
      <c r="T223" s="13"/>
    </row>
    <row r="224" spans="1:20" x14ac:dyDescent="0.25">
      <c r="A224" s="13"/>
      <c r="B224" s="13"/>
      <c r="C224" s="13"/>
      <c r="D224" s="13"/>
      <c r="E224" s="13"/>
      <c r="F224" s="13"/>
      <c r="G224" s="13"/>
      <c r="H224" s="13"/>
      <c r="I224" s="13"/>
      <c r="J224" s="13"/>
      <c r="K224" s="13"/>
      <c r="L224" s="13"/>
      <c r="M224" s="13"/>
      <c r="N224" s="13"/>
      <c r="O224" s="13"/>
      <c r="P224" s="13"/>
      <c r="Q224" s="13"/>
      <c r="R224" s="13"/>
      <c r="S224" s="13"/>
      <c r="T224" s="13"/>
    </row>
    <row r="225" spans="1:20" x14ac:dyDescent="0.25">
      <c r="A225" s="13"/>
      <c r="B225" s="13"/>
      <c r="C225" s="13"/>
      <c r="D225" s="13"/>
      <c r="E225" s="13"/>
      <c r="F225" s="13"/>
      <c r="G225" s="13"/>
      <c r="H225" s="13"/>
      <c r="I225" s="13"/>
      <c r="J225" s="13"/>
      <c r="K225" s="13"/>
      <c r="L225" s="13"/>
      <c r="M225" s="13"/>
      <c r="N225" s="13"/>
      <c r="O225" s="13"/>
      <c r="P225" s="13"/>
      <c r="Q225" s="13"/>
      <c r="R225" s="13"/>
      <c r="S225" s="13"/>
      <c r="T225" s="13"/>
    </row>
    <row r="226" spans="1:20" x14ac:dyDescent="0.25">
      <c r="A226" s="13"/>
      <c r="B226" s="13"/>
      <c r="C226" s="13"/>
      <c r="D226" s="13"/>
      <c r="E226" s="13"/>
      <c r="F226" s="13"/>
      <c r="G226" s="13"/>
      <c r="H226" s="13"/>
      <c r="I226" s="13"/>
      <c r="J226" s="13"/>
      <c r="K226" s="13"/>
      <c r="L226" s="13"/>
      <c r="M226" s="13"/>
      <c r="N226" s="13"/>
      <c r="O226" s="13"/>
      <c r="P226" s="13"/>
      <c r="Q226" s="13"/>
      <c r="R226" s="13"/>
      <c r="S226" s="13"/>
      <c r="T226" s="13"/>
    </row>
    <row r="227" spans="1:20" x14ac:dyDescent="0.25">
      <c r="A227" s="13"/>
      <c r="B227" s="13"/>
      <c r="C227" s="13"/>
      <c r="D227" s="13"/>
      <c r="E227" s="13"/>
      <c r="F227" s="13"/>
      <c r="G227" s="13"/>
      <c r="H227" s="13"/>
      <c r="I227" s="13"/>
      <c r="J227" s="13"/>
      <c r="K227" s="13"/>
      <c r="L227" s="13"/>
      <c r="M227" s="13"/>
      <c r="N227" s="13"/>
      <c r="O227" s="13"/>
      <c r="P227" s="13"/>
      <c r="Q227" s="13"/>
      <c r="R227" s="13"/>
      <c r="S227" s="13"/>
      <c r="T227" s="13"/>
    </row>
    <row r="228" spans="1:20" x14ac:dyDescent="0.25">
      <c r="A228" s="13"/>
      <c r="B228" s="13"/>
      <c r="C228" s="13"/>
      <c r="D228" s="13"/>
      <c r="E228" s="13"/>
      <c r="F228" s="13"/>
      <c r="G228" s="13"/>
      <c r="H228" s="13"/>
      <c r="I228" s="13"/>
      <c r="J228" s="13"/>
      <c r="K228" s="13"/>
      <c r="L228" s="13"/>
      <c r="M228" s="13"/>
      <c r="N228" s="13"/>
      <c r="O228" s="13"/>
      <c r="P228" s="13"/>
      <c r="Q228" s="13"/>
      <c r="R228" s="13"/>
      <c r="S228" s="13"/>
      <c r="T228" s="13"/>
    </row>
    <row r="229" spans="1:20" x14ac:dyDescent="0.25">
      <c r="A229" s="13"/>
      <c r="B229" s="13"/>
      <c r="C229" s="13"/>
      <c r="D229" s="13"/>
      <c r="E229" s="13"/>
      <c r="F229" s="13"/>
      <c r="G229" s="13"/>
      <c r="H229" s="13"/>
      <c r="I229" s="13"/>
      <c r="J229" s="13"/>
      <c r="K229" s="13"/>
      <c r="L229" s="13"/>
      <c r="M229" s="13"/>
      <c r="N229" s="13"/>
      <c r="O229" s="13"/>
      <c r="P229" s="13"/>
      <c r="Q229" s="13"/>
      <c r="R229" s="13"/>
      <c r="S229" s="13"/>
      <c r="T229" s="13"/>
    </row>
    <row r="230" spans="1:20" x14ac:dyDescent="0.25">
      <c r="A230" s="13"/>
      <c r="B230" s="13"/>
      <c r="C230" s="13"/>
      <c r="D230" s="13"/>
      <c r="E230" s="13"/>
      <c r="F230" s="13"/>
      <c r="G230" s="13"/>
      <c r="H230" s="13"/>
      <c r="I230" s="13"/>
      <c r="J230" s="13"/>
      <c r="K230" s="13"/>
      <c r="L230" s="13"/>
      <c r="M230" s="13"/>
      <c r="N230" s="13"/>
      <c r="O230" s="13"/>
      <c r="P230" s="13"/>
      <c r="Q230" s="13"/>
      <c r="R230" s="13"/>
      <c r="S230" s="13"/>
      <c r="T230" s="13"/>
    </row>
    <row r="231" spans="1:20" x14ac:dyDescent="0.25">
      <c r="A231" s="13"/>
      <c r="B231" s="13"/>
      <c r="C231" s="13"/>
      <c r="D231" s="13"/>
      <c r="E231" s="13"/>
      <c r="F231" s="13"/>
      <c r="G231" s="13"/>
      <c r="H231" s="13"/>
      <c r="I231" s="13"/>
      <c r="J231" s="13"/>
      <c r="K231" s="13"/>
      <c r="L231" s="13"/>
      <c r="M231" s="13"/>
      <c r="N231" s="13"/>
      <c r="O231" s="13"/>
      <c r="P231" s="13"/>
      <c r="Q231" s="13"/>
      <c r="R231" s="13"/>
      <c r="S231" s="13"/>
      <c r="T231" s="13"/>
    </row>
    <row r="232" spans="1:20" x14ac:dyDescent="0.25">
      <c r="A232" s="13"/>
      <c r="B232" s="13"/>
      <c r="C232" s="13"/>
      <c r="D232" s="13"/>
      <c r="E232" s="13"/>
      <c r="F232" s="13"/>
      <c r="G232" s="13"/>
      <c r="H232" s="13"/>
      <c r="I232" s="13"/>
      <c r="J232" s="13"/>
      <c r="K232" s="13"/>
      <c r="L232" s="13"/>
      <c r="M232" s="13"/>
      <c r="N232" s="13"/>
      <c r="O232" s="13"/>
      <c r="P232" s="13"/>
      <c r="Q232" s="13"/>
      <c r="R232" s="13"/>
      <c r="S232" s="13"/>
      <c r="T232" s="13"/>
    </row>
    <row r="233" spans="1:20" x14ac:dyDescent="0.25">
      <c r="A233" s="13"/>
      <c r="B233" s="13"/>
      <c r="C233" s="13"/>
      <c r="D233" s="13"/>
      <c r="E233" s="13"/>
      <c r="F233" s="13"/>
      <c r="G233" s="13"/>
      <c r="H233" s="13"/>
      <c r="I233" s="13"/>
      <c r="J233" s="13"/>
      <c r="K233" s="13"/>
      <c r="L233" s="13"/>
      <c r="M233" s="13"/>
      <c r="N233" s="13"/>
      <c r="O233" s="13"/>
      <c r="P233" s="13"/>
      <c r="Q233" s="13"/>
      <c r="R233" s="13"/>
      <c r="S233" s="13"/>
      <c r="T233" s="13"/>
    </row>
    <row r="234" spans="1:20" x14ac:dyDescent="0.25">
      <c r="A234" s="13"/>
      <c r="B234" s="13"/>
      <c r="C234" s="13"/>
      <c r="D234" s="13"/>
      <c r="E234" s="13"/>
      <c r="F234" s="13"/>
      <c r="G234" s="13"/>
      <c r="H234" s="13"/>
      <c r="I234" s="13"/>
      <c r="J234" s="13"/>
      <c r="K234" s="13"/>
      <c r="L234" s="13"/>
      <c r="M234" s="13"/>
      <c r="N234" s="13"/>
      <c r="O234" s="13"/>
      <c r="P234" s="13"/>
      <c r="Q234" s="13"/>
      <c r="R234" s="13"/>
      <c r="S234" s="13"/>
      <c r="T234" s="13"/>
    </row>
    <row r="235" spans="1:20" x14ac:dyDescent="0.25">
      <c r="A235" s="13"/>
      <c r="B235" s="13"/>
      <c r="C235" s="13"/>
      <c r="D235" s="13"/>
      <c r="E235" s="13"/>
      <c r="F235" s="13"/>
      <c r="G235" s="13"/>
      <c r="H235" s="13"/>
      <c r="I235" s="13"/>
      <c r="J235" s="13"/>
      <c r="K235" s="13"/>
      <c r="L235" s="13"/>
      <c r="M235" s="13"/>
      <c r="N235" s="13"/>
      <c r="O235" s="13"/>
      <c r="P235" s="13"/>
      <c r="Q235" s="13"/>
      <c r="R235" s="13"/>
      <c r="S235" s="13"/>
      <c r="T235" s="13"/>
    </row>
    <row r="236" spans="1:20" x14ac:dyDescent="0.25">
      <c r="A236" s="13"/>
      <c r="B236" s="13"/>
      <c r="C236" s="13"/>
      <c r="D236" s="13"/>
      <c r="E236" s="13"/>
      <c r="F236" s="13"/>
      <c r="G236" s="13"/>
      <c r="H236" s="13"/>
      <c r="I236" s="13"/>
      <c r="J236" s="13"/>
      <c r="K236" s="13"/>
      <c r="L236" s="13"/>
      <c r="M236" s="13"/>
      <c r="N236" s="13"/>
      <c r="O236" s="13"/>
      <c r="P236" s="13"/>
      <c r="Q236" s="13"/>
      <c r="R236" s="13"/>
      <c r="S236" s="13"/>
      <c r="T236" s="13"/>
    </row>
    <row r="237" spans="1:20" x14ac:dyDescent="0.25">
      <c r="A237" s="13"/>
      <c r="B237" s="13"/>
      <c r="C237" s="13"/>
      <c r="D237" s="13"/>
      <c r="E237" s="13"/>
      <c r="F237" s="13"/>
      <c r="G237" s="13"/>
      <c r="H237" s="13"/>
      <c r="I237" s="13"/>
      <c r="J237" s="13"/>
      <c r="K237" s="13"/>
      <c r="L237" s="13"/>
      <c r="M237" s="13"/>
      <c r="N237" s="13"/>
      <c r="O237" s="13"/>
      <c r="P237" s="13"/>
      <c r="Q237" s="13"/>
      <c r="R237" s="13"/>
      <c r="S237" s="13"/>
      <c r="T237" s="13"/>
    </row>
    <row r="238" spans="1:20" x14ac:dyDescent="0.25">
      <c r="A238" s="13"/>
      <c r="B238" s="13"/>
      <c r="C238" s="13"/>
      <c r="D238" s="13"/>
      <c r="E238" s="13"/>
      <c r="F238" s="13"/>
      <c r="G238" s="13"/>
      <c r="H238" s="13"/>
      <c r="I238" s="13"/>
      <c r="J238" s="13"/>
      <c r="K238" s="13"/>
      <c r="L238" s="13"/>
      <c r="M238" s="13"/>
      <c r="N238" s="13"/>
      <c r="O238" s="13"/>
      <c r="P238" s="13"/>
      <c r="Q238" s="13"/>
      <c r="R238" s="13"/>
      <c r="S238" s="13"/>
      <c r="T238" s="13"/>
    </row>
    <row r="239" spans="1:20" x14ac:dyDescent="0.25">
      <c r="A239" s="13"/>
      <c r="B239" s="13"/>
      <c r="C239" s="13"/>
      <c r="D239" s="13"/>
      <c r="E239" s="13"/>
      <c r="F239" s="13"/>
      <c r="G239" s="13"/>
      <c r="H239" s="13"/>
      <c r="I239" s="13"/>
      <c r="J239" s="13"/>
      <c r="K239" s="13"/>
      <c r="L239" s="13"/>
      <c r="M239" s="13"/>
      <c r="N239" s="13"/>
      <c r="O239" s="13"/>
      <c r="P239" s="13"/>
      <c r="Q239" s="13"/>
      <c r="R239" s="13"/>
      <c r="S239" s="13"/>
      <c r="T239" s="13"/>
    </row>
    <row r="240" spans="1:20" x14ac:dyDescent="0.25">
      <c r="A240" s="13"/>
      <c r="B240" s="13"/>
      <c r="C240" s="13"/>
      <c r="D240" s="13"/>
      <c r="E240" s="13"/>
      <c r="F240" s="13"/>
      <c r="G240" s="13"/>
      <c r="H240" s="13"/>
      <c r="I240" s="13"/>
      <c r="J240" s="13"/>
      <c r="K240" s="13"/>
      <c r="L240" s="13"/>
      <c r="M240" s="13"/>
      <c r="N240" s="13"/>
      <c r="O240" s="13"/>
      <c r="P240" s="13"/>
      <c r="Q240" s="13"/>
      <c r="R240" s="13"/>
      <c r="S240" s="13"/>
      <c r="T240" s="13"/>
    </row>
    <row r="241" spans="1:20" x14ac:dyDescent="0.25">
      <c r="A241" s="13"/>
      <c r="B241" s="13"/>
      <c r="C241" s="13"/>
      <c r="D241" s="13"/>
      <c r="E241" s="13"/>
      <c r="F241" s="13"/>
      <c r="G241" s="13"/>
      <c r="H241" s="13"/>
      <c r="I241" s="13"/>
      <c r="J241" s="13"/>
      <c r="K241" s="13"/>
      <c r="L241" s="13"/>
      <c r="M241" s="13"/>
      <c r="N241" s="13"/>
      <c r="O241" s="13"/>
      <c r="P241" s="13"/>
      <c r="Q241" s="13"/>
      <c r="R241" s="13"/>
      <c r="S241" s="13"/>
      <c r="T241" s="13"/>
    </row>
    <row r="242" spans="1:20" x14ac:dyDescent="0.25">
      <c r="A242" s="13"/>
      <c r="B242" s="13"/>
      <c r="C242" s="13"/>
      <c r="D242" s="13"/>
      <c r="E242" s="13"/>
      <c r="F242" s="13"/>
      <c r="G242" s="13"/>
      <c r="H242" s="13"/>
      <c r="I242" s="13"/>
      <c r="J242" s="13"/>
      <c r="K242" s="13"/>
      <c r="L242" s="13"/>
      <c r="M242" s="13"/>
      <c r="N242" s="13"/>
      <c r="O242" s="13"/>
      <c r="P242" s="13"/>
      <c r="Q242" s="13"/>
      <c r="R242" s="13"/>
      <c r="S242" s="13"/>
      <c r="T242" s="13"/>
    </row>
    <row r="243" spans="1:20" x14ac:dyDescent="0.25">
      <c r="A243" s="13"/>
      <c r="B243" s="13"/>
      <c r="C243" s="13"/>
      <c r="D243" s="13"/>
      <c r="E243" s="13"/>
      <c r="F243" s="13"/>
      <c r="G243" s="13"/>
      <c r="H243" s="13"/>
      <c r="I243" s="13"/>
      <c r="J243" s="13"/>
      <c r="K243" s="13"/>
      <c r="L243" s="13"/>
      <c r="M243" s="13"/>
      <c r="N243" s="13"/>
      <c r="O243" s="13"/>
      <c r="P243" s="13"/>
      <c r="Q243" s="13"/>
      <c r="R243" s="13"/>
      <c r="S243" s="13"/>
      <c r="T243" s="13"/>
    </row>
    <row r="244" spans="1:20" x14ac:dyDescent="0.25">
      <c r="A244" s="13"/>
      <c r="B244" s="13"/>
      <c r="C244" s="13"/>
      <c r="D244" s="13"/>
      <c r="E244" s="13"/>
      <c r="F244" s="13"/>
      <c r="G244" s="13"/>
      <c r="H244" s="13"/>
      <c r="I244" s="13"/>
      <c r="J244" s="13"/>
      <c r="K244" s="13"/>
      <c r="L244" s="13"/>
      <c r="M244" s="13"/>
      <c r="N244" s="13"/>
      <c r="O244" s="13"/>
      <c r="P244" s="13"/>
      <c r="Q244" s="13"/>
      <c r="R244" s="13"/>
      <c r="S244" s="13"/>
      <c r="T244" s="13"/>
    </row>
    <row r="245" spans="1:20" x14ac:dyDescent="0.25">
      <c r="A245" s="13"/>
      <c r="B245" s="13"/>
      <c r="C245" s="13"/>
      <c r="D245" s="13"/>
      <c r="E245" s="13"/>
      <c r="F245" s="13"/>
      <c r="G245" s="13"/>
      <c r="H245" s="13"/>
      <c r="I245" s="13"/>
      <c r="J245" s="13"/>
      <c r="K245" s="13"/>
      <c r="L245" s="13"/>
      <c r="M245" s="13"/>
      <c r="N245" s="13"/>
      <c r="O245" s="13"/>
      <c r="P245" s="13"/>
      <c r="Q245" s="13"/>
      <c r="R245" s="13"/>
      <c r="S245" s="13"/>
      <c r="T245" s="13"/>
    </row>
    <row r="246" spans="1:20" x14ac:dyDescent="0.25">
      <c r="A246" s="13"/>
      <c r="B246" s="13"/>
      <c r="C246" s="13"/>
      <c r="D246" s="13"/>
      <c r="E246" s="13"/>
      <c r="F246" s="13"/>
      <c r="G246" s="13"/>
      <c r="H246" s="13"/>
      <c r="I246" s="13"/>
      <c r="J246" s="13"/>
      <c r="K246" s="13"/>
      <c r="L246" s="13"/>
      <c r="M246" s="13"/>
      <c r="N246" s="13"/>
      <c r="O246" s="13"/>
      <c r="P246" s="13"/>
      <c r="Q246" s="13"/>
      <c r="R246" s="13"/>
      <c r="S246" s="13"/>
      <c r="T246" s="13"/>
    </row>
    <row r="247" spans="1:20" x14ac:dyDescent="0.25">
      <c r="A247" s="13"/>
      <c r="B247" s="13"/>
      <c r="C247" s="13"/>
      <c r="D247" s="13"/>
      <c r="E247" s="13"/>
      <c r="F247" s="13"/>
      <c r="G247" s="13"/>
      <c r="H247" s="13"/>
      <c r="I247" s="13"/>
      <c r="J247" s="13"/>
      <c r="K247" s="13"/>
      <c r="L247" s="13"/>
      <c r="M247" s="13"/>
      <c r="N247" s="13"/>
      <c r="O247" s="13"/>
      <c r="P247" s="13"/>
      <c r="Q247" s="13"/>
      <c r="R247" s="13"/>
      <c r="S247" s="13"/>
      <c r="T247" s="13"/>
    </row>
    <row r="248" spans="1:20" x14ac:dyDescent="0.25">
      <c r="A248" s="13"/>
      <c r="B248" s="13"/>
      <c r="C248" s="13"/>
      <c r="D248" s="13"/>
      <c r="E248" s="13"/>
      <c r="F248" s="13"/>
      <c r="G248" s="13"/>
      <c r="H248" s="13"/>
      <c r="I248" s="13"/>
      <c r="J248" s="13"/>
      <c r="K248" s="13"/>
      <c r="L248" s="13"/>
      <c r="M248" s="13"/>
      <c r="N248" s="13"/>
      <c r="O248" s="13"/>
      <c r="P248" s="13"/>
      <c r="Q248" s="13"/>
      <c r="R248" s="13"/>
      <c r="S248" s="13"/>
      <c r="T248" s="13"/>
    </row>
    <row r="249" spans="1:20" x14ac:dyDescent="0.25">
      <c r="A249" s="13"/>
      <c r="B249" s="13"/>
      <c r="C249" s="13"/>
      <c r="D249" s="13"/>
      <c r="E249" s="13"/>
      <c r="F249" s="13"/>
      <c r="G249" s="13"/>
      <c r="H249" s="13"/>
      <c r="I249" s="13"/>
      <c r="J249" s="13"/>
      <c r="K249" s="13"/>
      <c r="L249" s="13"/>
      <c r="M249" s="13"/>
      <c r="N249" s="13"/>
      <c r="O249" s="13"/>
      <c r="P249" s="13"/>
      <c r="Q249" s="13"/>
      <c r="R249" s="13"/>
      <c r="S249" s="13"/>
      <c r="T249" s="13"/>
    </row>
    <row r="250" spans="1:20" x14ac:dyDescent="0.25">
      <c r="A250" s="13"/>
      <c r="B250" s="13"/>
      <c r="C250" s="13"/>
      <c r="D250" s="13"/>
      <c r="E250" s="13"/>
      <c r="F250" s="13"/>
      <c r="G250" s="13"/>
      <c r="H250" s="13"/>
      <c r="I250" s="13"/>
      <c r="J250" s="13"/>
      <c r="K250" s="13"/>
      <c r="L250" s="13"/>
      <c r="M250" s="13"/>
      <c r="N250" s="13"/>
      <c r="O250" s="13"/>
      <c r="P250" s="13"/>
      <c r="Q250" s="13"/>
      <c r="R250" s="13"/>
      <c r="S250" s="13"/>
      <c r="T250" s="13"/>
    </row>
    <row r="251" spans="1:20" x14ac:dyDescent="0.25">
      <c r="A251" s="13"/>
      <c r="B251" s="13"/>
      <c r="C251" s="13"/>
      <c r="D251" s="13"/>
      <c r="E251" s="13"/>
      <c r="F251" s="13"/>
      <c r="G251" s="13"/>
      <c r="H251" s="13"/>
      <c r="I251" s="13"/>
      <c r="J251" s="13"/>
      <c r="K251" s="13"/>
      <c r="L251" s="13"/>
      <c r="M251" s="13"/>
      <c r="N251" s="13"/>
      <c r="O251" s="13"/>
      <c r="P251" s="13"/>
      <c r="Q251" s="13"/>
      <c r="R251" s="13"/>
      <c r="S251" s="13"/>
      <c r="T251" s="13"/>
    </row>
    <row r="252" spans="1:20" x14ac:dyDescent="0.25">
      <c r="A252" s="13"/>
      <c r="B252" s="13"/>
      <c r="C252" s="13"/>
      <c r="D252" s="13"/>
      <c r="E252" s="13"/>
      <c r="F252" s="13"/>
      <c r="G252" s="13"/>
      <c r="H252" s="13"/>
      <c r="I252" s="13"/>
      <c r="J252" s="13"/>
      <c r="K252" s="13"/>
      <c r="L252" s="13"/>
      <c r="M252" s="13"/>
      <c r="N252" s="13"/>
      <c r="O252" s="13"/>
      <c r="P252" s="13"/>
      <c r="Q252" s="13"/>
      <c r="R252" s="13"/>
      <c r="S252" s="13"/>
      <c r="T252" s="13"/>
    </row>
    <row r="253" spans="1:20" x14ac:dyDescent="0.25">
      <c r="A253" s="13"/>
      <c r="B253" s="13"/>
      <c r="C253" s="13"/>
      <c r="D253" s="13"/>
      <c r="E253" s="13"/>
      <c r="F253" s="13"/>
      <c r="G253" s="13"/>
      <c r="H253" s="13"/>
      <c r="I253" s="13"/>
      <c r="J253" s="13"/>
      <c r="K253" s="13"/>
      <c r="L253" s="13"/>
      <c r="M253" s="13"/>
      <c r="N253" s="13"/>
      <c r="O253" s="13"/>
      <c r="P253" s="13"/>
      <c r="Q253" s="13"/>
      <c r="R253" s="13"/>
      <c r="S253" s="13"/>
      <c r="T253" s="13"/>
    </row>
    <row r="254" spans="1:20" x14ac:dyDescent="0.25">
      <c r="A254" s="13"/>
      <c r="B254" s="13"/>
      <c r="C254" s="13"/>
      <c r="D254" s="13"/>
      <c r="E254" s="13"/>
      <c r="F254" s="13"/>
      <c r="G254" s="13"/>
      <c r="H254" s="13"/>
      <c r="I254" s="13"/>
      <c r="J254" s="13"/>
      <c r="K254" s="13"/>
      <c r="L254" s="13"/>
      <c r="M254" s="13"/>
      <c r="N254" s="13"/>
      <c r="O254" s="13"/>
      <c r="P254" s="13"/>
      <c r="Q254" s="13"/>
      <c r="R254" s="13"/>
      <c r="S254" s="13"/>
      <c r="T254" s="13"/>
    </row>
    <row r="255" spans="1:20" x14ac:dyDescent="0.25">
      <c r="A255" s="13"/>
      <c r="B255" s="13"/>
      <c r="C255" s="13"/>
      <c r="D255" s="13"/>
      <c r="E255" s="13"/>
      <c r="F255" s="13"/>
      <c r="G255" s="13"/>
      <c r="H255" s="13"/>
      <c r="I255" s="13"/>
      <c r="J255" s="13"/>
      <c r="K255" s="13"/>
      <c r="L255" s="13"/>
      <c r="M255" s="13"/>
      <c r="N255" s="13"/>
      <c r="O255" s="13"/>
      <c r="P255" s="13"/>
      <c r="Q255" s="13"/>
      <c r="R255" s="13"/>
      <c r="S255" s="13"/>
      <c r="T255" s="13"/>
    </row>
    <row r="256" spans="1:20" x14ac:dyDescent="0.25">
      <c r="A256" s="13"/>
      <c r="B256" s="13"/>
      <c r="C256" s="13"/>
      <c r="D256" s="13"/>
      <c r="E256" s="13"/>
      <c r="F256" s="13"/>
      <c r="G256" s="13"/>
      <c r="H256" s="13"/>
      <c r="I256" s="13"/>
      <c r="J256" s="13"/>
      <c r="K256" s="13"/>
      <c r="L256" s="13"/>
      <c r="M256" s="13"/>
      <c r="N256" s="13"/>
      <c r="O256" s="13"/>
      <c r="P256" s="13"/>
      <c r="Q256" s="13"/>
      <c r="R256" s="13"/>
      <c r="S256" s="13"/>
      <c r="T256" s="13"/>
    </row>
    <row r="257" spans="1:20" x14ac:dyDescent="0.25">
      <c r="A257" s="13"/>
      <c r="B257" s="13"/>
      <c r="C257" s="13"/>
      <c r="D257" s="13"/>
      <c r="E257" s="13"/>
      <c r="F257" s="13"/>
      <c r="G257" s="13"/>
      <c r="H257" s="13"/>
      <c r="I257" s="13"/>
      <c r="J257" s="13"/>
      <c r="K257" s="13"/>
      <c r="L257" s="13"/>
      <c r="M257" s="13"/>
      <c r="N257" s="13"/>
      <c r="O257" s="13"/>
      <c r="P257" s="13"/>
      <c r="Q257" s="13"/>
      <c r="R257" s="13"/>
      <c r="S257" s="13"/>
      <c r="T257" s="13"/>
    </row>
    <row r="258" spans="1:20" x14ac:dyDescent="0.25">
      <c r="A258" s="13"/>
      <c r="B258" s="13"/>
      <c r="C258" s="13"/>
      <c r="D258" s="13"/>
      <c r="E258" s="13"/>
      <c r="F258" s="13"/>
      <c r="G258" s="13"/>
      <c r="H258" s="13"/>
      <c r="I258" s="13"/>
      <c r="J258" s="13"/>
      <c r="K258" s="13"/>
      <c r="L258" s="13"/>
      <c r="M258" s="13"/>
      <c r="N258" s="13"/>
      <c r="O258" s="13"/>
      <c r="P258" s="13"/>
      <c r="Q258" s="13"/>
      <c r="R258" s="13"/>
      <c r="S258" s="13"/>
      <c r="T258" s="13"/>
    </row>
    <row r="259" spans="1:20" x14ac:dyDescent="0.25">
      <c r="A259" s="13"/>
      <c r="B259" s="13"/>
      <c r="C259" s="13"/>
      <c r="D259" s="13"/>
      <c r="E259" s="13"/>
      <c r="F259" s="13"/>
      <c r="G259" s="13"/>
      <c r="H259" s="13"/>
      <c r="I259" s="13"/>
      <c r="J259" s="13"/>
      <c r="K259" s="13"/>
      <c r="L259" s="13"/>
      <c r="M259" s="13"/>
      <c r="N259" s="13"/>
      <c r="O259" s="13"/>
      <c r="P259" s="13"/>
      <c r="Q259" s="13"/>
      <c r="R259" s="13"/>
      <c r="S259" s="13"/>
      <c r="T259" s="13"/>
    </row>
    <row r="260" spans="1:20" x14ac:dyDescent="0.25">
      <c r="A260" s="13"/>
      <c r="B260" s="13"/>
      <c r="C260" s="13"/>
      <c r="D260" s="13"/>
      <c r="E260" s="13"/>
      <c r="F260" s="13"/>
      <c r="G260" s="13"/>
      <c r="H260" s="13"/>
      <c r="I260" s="13"/>
      <c r="J260" s="13"/>
      <c r="K260" s="13"/>
      <c r="L260" s="13"/>
      <c r="M260" s="13"/>
      <c r="N260" s="13"/>
      <c r="O260" s="13"/>
      <c r="P260" s="13"/>
      <c r="Q260" s="13"/>
      <c r="R260" s="13"/>
      <c r="S260" s="13"/>
      <c r="T260" s="13"/>
    </row>
    <row r="261" spans="1:20" x14ac:dyDescent="0.25">
      <c r="A261" s="13"/>
      <c r="B261" s="13"/>
      <c r="C261" s="13"/>
      <c r="D261" s="13"/>
      <c r="E261" s="13"/>
      <c r="F261" s="13"/>
      <c r="G261" s="13"/>
      <c r="H261" s="13"/>
      <c r="I261" s="13"/>
      <c r="J261" s="13"/>
      <c r="K261" s="13"/>
      <c r="L261" s="13"/>
      <c r="M261" s="13"/>
      <c r="N261" s="13"/>
      <c r="O261" s="13"/>
      <c r="P261" s="13"/>
      <c r="Q261" s="13"/>
      <c r="R261" s="13"/>
      <c r="S261" s="13"/>
      <c r="T261" s="13"/>
    </row>
    <row r="262" spans="1:20" x14ac:dyDescent="0.25">
      <c r="A262" s="13"/>
      <c r="B262" s="13"/>
      <c r="C262" s="13"/>
      <c r="D262" s="13"/>
      <c r="E262" s="13"/>
      <c r="F262" s="13"/>
      <c r="G262" s="13"/>
      <c r="H262" s="13"/>
      <c r="I262" s="13"/>
      <c r="J262" s="13"/>
      <c r="K262" s="13"/>
      <c r="L262" s="13"/>
      <c r="M262" s="13"/>
      <c r="N262" s="13"/>
      <c r="O262" s="13"/>
      <c r="P262" s="13"/>
      <c r="Q262" s="13"/>
      <c r="R262" s="13"/>
      <c r="S262" s="13"/>
      <c r="T262" s="13"/>
    </row>
    <row r="263" spans="1:20" x14ac:dyDescent="0.25">
      <c r="A263" s="13"/>
      <c r="B263" s="13"/>
      <c r="C263" s="13"/>
      <c r="D263" s="13"/>
      <c r="E263" s="13"/>
      <c r="F263" s="13"/>
      <c r="G263" s="13"/>
      <c r="H263" s="13"/>
      <c r="I263" s="13"/>
      <c r="J263" s="13"/>
      <c r="K263" s="13"/>
      <c r="L263" s="13"/>
      <c r="M263" s="13"/>
      <c r="N263" s="13"/>
      <c r="O263" s="13"/>
      <c r="P263" s="13"/>
      <c r="Q263" s="13"/>
      <c r="R263" s="13"/>
      <c r="S263" s="13"/>
      <c r="T263" s="13"/>
    </row>
    <row r="264" spans="1:20" x14ac:dyDescent="0.25">
      <c r="A264" s="13"/>
      <c r="B264" s="13"/>
      <c r="C264" s="13"/>
      <c r="D264" s="13"/>
      <c r="E264" s="13"/>
      <c r="F264" s="13"/>
      <c r="G264" s="13"/>
      <c r="H264" s="13"/>
      <c r="I264" s="13"/>
      <c r="J264" s="13"/>
      <c r="K264" s="13"/>
      <c r="L264" s="13"/>
      <c r="M264" s="13"/>
      <c r="N264" s="13"/>
      <c r="O264" s="13"/>
      <c r="P264" s="13"/>
      <c r="Q264" s="13"/>
      <c r="R264" s="13"/>
      <c r="S264" s="13"/>
      <c r="T264" s="13"/>
    </row>
    <row r="265" spans="1:20" x14ac:dyDescent="0.25">
      <c r="A265" s="13"/>
      <c r="B265" s="13"/>
      <c r="C265" s="13"/>
      <c r="D265" s="13"/>
      <c r="E265" s="13"/>
      <c r="F265" s="13"/>
      <c r="G265" s="13"/>
      <c r="H265" s="13"/>
      <c r="I265" s="13"/>
      <c r="J265" s="13"/>
      <c r="K265" s="13"/>
      <c r="L265" s="13"/>
      <c r="M265" s="13"/>
      <c r="N265" s="13"/>
      <c r="O265" s="13"/>
      <c r="P265" s="13"/>
      <c r="Q265" s="13"/>
      <c r="R265" s="13"/>
      <c r="S265" s="13"/>
      <c r="T265" s="13"/>
    </row>
    <row r="266" spans="1:20" x14ac:dyDescent="0.25">
      <c r="A266" s="13"/>
      <c r="B266" s="13"/>
      <c r="C266" s="13"/>
      <c r="D266" s="13"/>
      <c r="E266" s="13"/>
      <c r="F266" s="13"/>
      <c r="G266" s="13"/>
      <c r="H266" s="13"/>
      <c r="I266" s="13"/>
      <c r="J266" s="13"/>
      <c r="K266" s="13"/>
      <c r="L266" s="13"/>
      <c r="M266" s="13"/>
      <c r="N266" s="13"/>
      <c r="O266" s="13"/>
      <c r="P266" s="13"/>
      <c r="Q266" s="13"/>
      <c r="R266" s="13"/>
      <c r="S266" s="13"/>
      <c r="T266" s="13"/>
    </row>
    <row r="267" spans="1:20" x14ac:dyDescent="0.25">
      <c r="A267" s="13"/>
      <c r="B267" s="13"/>
      <c r="C267" s="13"/>
      <c r="D267" s="13"/>
      <c r="E267" s="13"/>
      <c r="F267" s="13"/>
      <c r="G267" s="13"/>
      <c r="H267" s="13"/>
      <c r="I267" s="13"/>
      <c r="J267" s="13"/>
      <c r="K267" s="13"/>
      <c r="L267" s="13"/>
      <c r="M267" s="13"/>
      <c r="N267" s="13"/>
      <c r="O267" s="13"/>
      <c r="P267" s="13"/>
      <c r="Q267" s="13"/>
      <c r="R267" s="13"/>
      <c r="S267" s="13"/>
      <c r="T267" s="13"/>
    </row>
    <row r="268" spans="1:20" x14ac:dyDescent="0.25">
      <c r="A268" s="13"/>
      <c r="B268" s="13"/>
      <c r="C268" s="13"/>
      <c r="D268" s="13"/>
      <c r="E268" s="13"/>
      <c r="F268" s="13"/>
      <c r="G268" s="13"/>
      <c r="H268" s="13"/>
      <c r="I268" s="13"/>
      <c r="J268" s="13"/>
      <c r="K268" s="13"/>
      <c r="L268" s="13"/>
      <c r="M268" s="13"/>
      <c r="N268" s="13"/>
      <c r="O268" s="13"/>
      <c r="P268" s="13"/>
      <c r="Q268" s="13"/>
      <c r="R268" s="13"/>
      <c r="S268" s="13"/>
      <c r="T268" s="13"/>
    </row>
    <row r="269" spans="1:20" x14ac:dyDescent="0.25">
      <c r="A269" s="13"/>
      <c r="B269" s="13"/>
      <c r="C269" s="13"/>
      <c r="D269" s="13"/>
      <c r="E269" s="13"/>
      <c r="F269" s="13"/>
      <c r="G269" s="13"/>
      <c r="H269" s="13"/>
      <c r="I269" s="13"/>
      <c r="J269" s="13"/>
      <c r="K269" s="13"/>
      <c r="L269" s="13"/>
      <c r="M269" s="13"/>
      <c r="N269" s="13"/>
      <c r="O269" s="13"/>
      <c r="P269" s="13"/>
      <c r="Q269" s="13"/>
      <c r="R269" s="13"/>
      <c r="S269" s="13"/>
      <c r="T269" s="13"/>
    </row>
    <row r="270" spans="1:20" x14ac:dyDescent="0.25">
      <c r="A270" s="13"/>
      <c r="B270" s="13"/>
      <c r="C270" s="13"/>
      <c r="D270" s="13"/>
      <c r="E270" s="13"/>
      <c r="F270" s="13"/>
      <c r="G270" s="13"/>
      <c r="H270" s="13"/>
      <c r="I270" s="13"/>
      <c r="J270" s="13"/>
      <c r="K270" s="13"/>
      <c r="L270" s="13"/>
      <c r="M270" s="13"/>
      <c r="N270" s="13"/>
      <c r="O270" s="13"/>
      <c r="P270" s="13"/>
      <c r="Q270" s="13"/>
      <c r="R270" s="13"/>
      <c r="S270" s="13"/>
      <c r="T270" s="13"/>
    </row>
    <row r="271" spans="1:20" x14ac:dyDescent="0.25">
      <c r="A271" s="13"/>
      <c r="B271" s="13"/>
      <c r="C271" s="13"/>
      <c r="D271" s="13"/>
      <c r="E271" s="13"/>
      <c r="F271" s="13"/>
      <c r="G271" s="13"/>
      <c r="H271" s="13"/>
      <c r="I271" s="13"/>
      <c r="J271" s="13"/>
      <c r="K271" s="13"/>
      <c r="L271" s="13"/>
      <c r="M271" s="13"/>
      <c r="N271" s="13"/>
      <c r="O271" s="13"/>
      <c r="P271" s="13"/>
      <c r="Q271" s="13"/>
      <c r="R271" s="13"/>
      <c r="S271" s="13"/>
      <c r="T271" s="13"/>
    </row>
    <row r="272" spans="1:20" x14ac:dyDescent="0.25">
      <c r="A272" s="13"/>
      <c r="B272" s="13"/>
      <c r="C272" s="13"/>
      <c r="D272" s="13"/>
      <c r="E272" s="13"/>
      <c r="F272" s="13"/>
      <c r="G272" s="13"/>
      <c r="H272" s="13"/>
      <c r="I272" s="13"/>
      <c r="J272" s="13"/>
      <c r="K272" s="13"/>
      <c r="L272" s="13"/>
      <c r="M272" s="13"/>
      <c r="N272" s="13"/>
      <c r="O272" s="13"/>
      <c r="P272" s="13"/>
      <c r="Q272" s="13"/>
      <c r="R272" s="13"/>
      <c r="S272" s="13"/>
      <c r="T272" s="13"/>
    </row>
    <row r="273" spans="1:20" x14ac:dyDescent="0.25">
      <c r="A273" s="13"/>
      <c r="B273" s="13"/>
      <c r="C273" s="13"/>
      <c r="D273" s="13"/>
      <c r="E273" s="13"/>
      <c r="F273" s="13"/>
      <c r="G273" s="13"/>
      <c r="H273" s="13"/>
      <c r="I273" s="13"/>
      <c r="J273" s="13"/>
      <c r="K273" s="13"/>
      <c r="L273" s="13"/>
      <c r="M273" s="13"/>
      <c r="N273" s="13"/>
      <c r="O273" s="13"/>
      <c r="P273" s="13"/>
      <c r="Q273" s="13"/>
      <c r="R273" s="13"/>
      <c r="S273" s="13"/>
      <c r="T273" s="13"/>
    </row>
    <row r="274" spans="1:20" x14ac:dyDescent="0.25">
      <c r="A274" s="13"/>
      <c r="B274" s="13"/>
      <c r="C274" s="13"/>
      <c r="D274" s="13"/>
      <c r="E274" s="13"/>
      <c r="F274" s="13"/>
      <c r="G274" s="13"/>
      <c r="H274" s="13"/>
      <c r="I274" s="13"/>
      <c r="J274" s="13"/>
      <c r="K274" s="13"/>
      <c r="L274" s="13"/>
      <c r="M274" s="13"/>
      <c r="N274" s="13"/>
      <c r="O274" s="13"/>
      <c r="P274" s="13"/>
      <c r="Q274" s="13"/>
      <c r="R274" s="13"/>
      <c r="S274" s="13"/>
      <c r="T274" s="13"/>
    </row>
    <row r="275" spans="1:20" x14ac:dyDescent="0.25">
      <c r="A275" s="13"/>
      <c r="B275" s="13"/>
      <c r="C275" s="13"/>
      <c r="D275" s="13"/>
      <c r="E275" s="13"/>
      <c r="F275" s="13"/>
      <c r="G275" s="13"/>
      <c r="H275" s="13"/>
      <c r="I275" s="13"/>
      <c r="J275" s="13"/>
      <c r="K275" s="13"/>
      <c r="L275" s="13"/>
      <c r="M275" s="13"/>
      <c r="N275" s="13"/>
      <c r="O275" s="13"/>
      <c r="P275" s="13"/>
      <c r="Q275" s="13"/>
      <c r="R275" s="13"/>
      <c r="S275" s="13"/>
      <c r="T275" s="13"/>
    </row>
    <row r="276" spans="1:20" x14ac:dyDescent="0.25">
      <c r="A276" s="13"/>
      <c r="B276" s="13"/>
      <c r="C276" s="13"/>
      <c r="D276" s="13"/>
      <c r="E276" s="13"/>
      <c r="F276" s="13"/>
      <c r="G276" s="13"/>
      <c r="H276" s="13"/>
      <c r="I276" s="13"/>
      <c r="J276" s="13"/>
      <c r="K276" s="13"/>
      <c r="L276" s="13"/>
      <c r="M276" s="13"/>
      <c r="N276" s="13"/>
      <c r="O276" s="13"/>
      <c r="P276" s="13"/>
      <c r="Q276" s="13"/>
      <c r="R276" s="13"/>
      <c r="S276" s="13"/>
      <c r="T276" s="13"/>
    </row>
    <row r="277" spans="1:20" x14ac:dyDescent="0.25">
      <c r="A277" s="13"/>
      <c r="B277" s="13"/>
      <c r="C277" s="13"/>
      <c r="D277" s="13"/>
      <c r="E277" s="13"/>
      <c r="F277" s="13"/>
      <c r="G277" s="13"/>
      <c r="H277" s="13"/>
      <c r="I277" s="13"/>
      <c r="J277" s="13"/>
      <c r="K277" s="13"/>
      <c r="L277" s="13"/>
      <c r="M277" s="13"/>
      <c r="N277" s="13"/>
      <c r="O277" s="13"/>
      <c r="P277" s="13"/>
      <c r="Q277" s="13"/>
      <c r="R277" s="13"/>
      <c r="S277" s="13"/>
      <c r="T277" s="13"/>
    </row>
    <row r="278" spans="1:20" x14ac:dyDescent="0.25">
      <c r="A278" s="13"/>
      <c r="B278" s="13"/>
      <c r="C278" s="13"/>
      <c r="D278" s="13"/>
      <c r="E278" s="13"/>
      <c r="F278" s="13"/>
      <c r="G278" s="13"/>
      <c r="H278" s="13"/>
      <c r="I278" s="13"/>
      <c r="J278" s="13"/>
      <c r="K278" s="13"/>
      <c r="L278" s="13"/>
      <c r="M278" s="13"/>
      <c r="N278" s="13"/>
      <c r="O278" s="13"/>
      <c r="P278" s="13"/>
      <c r="Q278" s="13"/>
      <c r="R278" s="13"/>
      <c r="S278" s="13"/>
      <c r="T278" s="13"/>
    </row>
    <row r="279" spans="1:20" x14ac:dyDescent="0.25">
      <c r="A279" s="13"/>
      <c r="B279" s="13"/>
      <c r="C279" s="13"/>
      <c r="D279" s="13"/>
      <c r="E279" s="13"/>
      <c r="F279" s="13"/>
      <c r="G279" s="13"/>
      <c r="H279" s="13"/>
      <c r="I279" s="13"/>
      <c r="J279" s="13"/>
      <c r="K279" s="13"/>
      <c r="L279" s="13"/>
      <c r="M279" s="13"/>
      <c r="N279" s="13"/>
      <c r="O279" s="13"/>
      <c r="P279" s="13"/>
      <c r="Q279" s="13"/>
      <c r="R279" s="13"/>
      <c r="S279" s="13"/>
      <c r="T279" s="13"/>
    </row>
    <row r="280" spans="1:20" x14ac:dyDescent="0.25">
      <c r="A280" s="13"/>
      <c r="B280" s="13"/>
      <c r="C280" s="13"/>
      <c r="D280" s="13"/>
      <c r="E280" s="13"/>
      <c r="F280" s="13"/>
      <c r="G280" s="13"/>
      <c r="H280" s="13"/>
      <c r="I280" s="13"/>
      <c r="J280" s="13"/>
      <c r="K280" s="13"/>
      <c r="L280" s="13"/>
      <c r="M280" s="13"/>
      <c r="N280" s="13"/>
      <c r="O280" s="13"/>
      <c r="P280" s="13"/>
      <c r="Q280" s="13"/>
      <c r="R280" s="13"/>
      <c r="S280" s="13"/>
      <c r="T280" s="13"/>
    </row>
    <row r="281" spans="1:20" x14ac:dyDescent="0.25">
      <c r="A281" s="13"/>
      <c r="B281" s="13"/>
      <c r="C281" s="13"/>
      <c r="D281" s="13"/>
      <c r="E281" s="13"/>
      <c r="F281" s="13"/>
      <c r="G281" s="13"/>
      <c r="H281" s="13"/>
      <c r="I281" s="13"/>
      <c r="J281" s="13"/>
      <c r="K281" s="13"/>
      <c r="L281" s="13"/>
      <c r="M281" s="13"/>
      <c r="N281" s="13"/>
      <c r="O281" s="13"/>
      <c r="P281" s="13"/>
      <c r="Q281" s="13"/>
      <c r="R281" s="13"/>
      <c r="S281" s="13"/>
      <c r="T281" s="13"/>
    </row>
    <row r="282" spans="1:20" x14ac:dyDescent="0.25">
      <c r="A282" s="13"/>
      <c r="B282" s="13"/>
      <c r="C282" s="13"/>
      <c r="D282" s="13"/>
      <c r="E282" s="13"/>
      <c r="F282" s="13"/>
      <c r="G282" s="13"/>
      <c r="H282" s="13"/>
      <c r="I282" s="13"/>
      <c r="J282" s="13"/>
      <c r="K282" s="13"/>
      <c r="L282" s="13"/>
      <c r="M282" s="13"/>
      <c r="N282" s="13"/>
      <c r="O282" s="13"/>
      <c r="P282" s="13"/>
      <c r="Q282" s="13"/>
      <c r="R282" s="13"/>
      <c r="S282" s="13"/>
      <c r="T282" s="13"/>
    </row>
    <row r="283" spans="1:20" x14ac:dyDescent="0.25">
      <c r="A283" s="13"/>
      <c r="B283" s="13"/>
      <c r="C283" s="13"/>
      <c r="D283" s="13"/>
      <c r="E283" s="13"/>
      <c r="F283" s="13"/>
      <c r="G283" s="13"/>
      <c r="H283" s="13"/>
      <c r="I283" s="13"/>
      <c r="J283" s="13"/>
      <c r="K283" s="13"/>
      <c r="L283" s="13"/>
      <c r="M283" s="13"/>
      <c r="N283" s="13"/>
      <c r="O283" s="13"/>
      <c r="P283" s="13"/>
      <c r="Q283" s="13"/>
      <c r="R283" s="13"/>
      <c r="S283" s="13"/>
      <c r="T283" s="13"/>
    </row>
    <row r="284" spans="1:20" x14ac:dyDescent="0.25">
      <c r="A284" s="13"/>
      <c r="B284" s="13"/>
      <c r="C284" s="13"/>
      <c r="D284" s="13"/>
      <c r="E284" s="13"/>
      <c r="F284" s="13"/>
      <c r="G284" s="13"/>
      <c r="H284" s="13"/>
      <c r="I284" s="13"/>
      <c r="J284" s="13"/>
      <c r="K284" s="13"/>
      <c r="L284" s="13"/>
      <c r="M284" s="13"/>
      <c r="N284" s="13"/>
      <c r="O284" s="13"/>
      <c r="P284" s="13"/>
      <c r="Q284" s="13"/>
      <c r="R284" s="13"/>
      <c r="S284" s="13"/>
      <c r="T284" s="13"/>
    </row>
    <row r="285" spans="1:20" x14ac:dyDescent="0.25">
      <c r="A285" s="13"/>
      <c r="B285" s="13"/>
      <c r="C285" s="13"/>
      <c r="D285" s="13"/>
      <c r="E285" s="13"/>
      <c r="F285" s="13"/>
      <c r="G285" s="13"/>
      <c r="H285" s="13"/>
      <c r="I285" s="13"/>
      <c r="J285" s="13"/>
      <c r="K285" s="13"/>
      <c r="L285" s="13"/>
      <c r="M285" s="13"/>
      <c r="N285" s="13"/>
      <c r="O285" s="13"/>
      <c r="P285" s="13"/>
      <c r="Q285" s="13"/>
      <c r="R285" s="13"/>
      <c r="S285" s="13"/>
      <c r="T285" s="13"/>
    </row>
    <row r="286" spans="1:20" x14ac:dyDescent="0.25">
      <c r="A286" s="13"/>
      <c r="B286" s="13"/>
      <c r="C286" s="13"/>
      <c r="D286" s="13"/>
      <c r="E286" s="13"/>
      <c r="F286" s="13"/>
      <c r="G286" s="13"/>
      <c r="H286" s="13"/>
      <c r="I286" s="13"/>
      <c r="J286" s="13"/>
      <c r="K286" s="13"/>
      <c r="L286" s="13"/>
      <c r="M286" s="13"/>
      <c r="N286" s="13"/>
      <c r="O286" s="13"/>
      <c r="P286" s="13"/>
      <c r="Q286" s="13"/>
      <c r="R286" s="13"/>
      <c r="S286" s="13"/>
      <c r="T286" s="13"/>
    </row>
    <row r="287" spans="1:20" x14ac:dyDescent="0.25">
      <c r="A287" s="13"/>
      <c r="B287" s="13"/>
      <c r="C287" s="13"/>
      <c r="D287" s="13"/>
      <c r="E287" s="13"/>
      <c r="F287" s="13"/>
      <c r="G287" s="13"/>
      <c r="H287" s="13"/>
      <c r="I287" s="13"/>
      <c r="J287" s="13"/>
      <c r="K287" s="13"/>
      <c r="L287" s="13"/>
      <c r="M287" s="13"/>
      <c r="N287" s="13"/>
      <c r="O287" s="13"/>
      <c r="P287" s="13"/>
      <c r="Q287" s="13"/>
      <c r="R287" s="13"/>
      <c r="S287" s="13"/>
      <c r="T287" s="13"/>
    </row>
    <row r="288" spans="1:20" x14ac:dyDescent="0.25">
      <c r="A288" s="13"/>
      <c r="B288" s="13"/>
      <c r="C288" s="13"/>
      <c r="D288" s="13"/>
      <c r="E288" s="13"/>
      <c r="F288" s="13"/>
      <c r="G288" s="13"/>
      <c r="H288" s="13"/>
      <c r="I288" s="13"/>
      <c r="J288" s="13"/>
      <c r="K288" s="13"/>
      <c r="L288" s="13"/>
      <c r="M288" s="13"/>
      <c r="N288" s="13"/>
      <c r="O288" s="13"/>
      <c r="P288" s="13"/>
      <c r="Q288" s="13"/>
      <c r="R288" s="13"/>
      <c r="S288" s="13"/>
      <c r="T288" s="13"/>
    </row>
    <row r="289" spans="1:20" x14ac:dyDescent="0.25">
      <c r="A289" s="13"/>
      <c r="B289" s="13"/>
      <c r="C289" s="13"/>
      <c r="D289" s="13"/>
      <c r="E289" s="13"/>
      <c r="F289" s="13"/>
      <c r="G289" s="13"/>
      <c r="H289" s="13"/>
      <c r="I289" s="13"/>
      <c r="J289" s="13"/>
      <c r="K289" s="13"/>
      <c r="L289" s="13"/>
      <c r="M289" s="13"/>
      <c r="N289" s="13"/>
      <c r="O289" s="13"/>
      <c r="P289" s="13"/>
      <c r="Q289" s="13"/>
      <c r="R289" s="13"/>
      <c r="S289" s="13"/>
      <c r="T289" s="13"/>
    </row>
    <row r="290" spans="1:20" x14ac:dyDescent="0.25">
      <c r="A290" s="13"/>
      <c r="B290" s="13"/>
      <c r="C290" s="13"/>
      <c r="D290" s="13"/>
      <c r="E290" s="13"/>
      <c r="F290" s="13"/>
      <c r="G290" s="13"/>
      <c r="H290" s="13"/>
      <c r="I290" s="13"/>
      <c r="J290" s="13"/>
      <c r="K290" s="13"/>
      <c r="L290" s="13"/>
      <c r="M290" s="13"/>
      <c r="N290" s="13"/>
      <c r="O290" s="13"/>
      <c r="P290" s="13"/>
      <c r="Q290" s="13"/>
      <c r="R290" s="13"/>
      <c r="S290" s="13"/>
      <c r="T290" s="13"/>
    </row>
    <row r="291" spans="1:20" x14ac:dyDescent="0.25">
      <c r="A291" s="13"/>
      <c r="B291" s="13"/>
      <c r="C291" s="13"/>
      <c r="D291" s="13"/>
      <c r="E291" s="13"/>
      <c r="F291" s="13"/>
      <c r="G291" s="13"/>
      <c r="H291" s="13"/>
      <c r="I291" s="13"/>
      <c r="J291" s="13"/>
      <c r="K291" s="13"/>
      <c r="L291" s="13"/>
      <c r="M291" s="13"/>
      <c r="N291" s="13"/>
      <c r="O291" s="13"/>
      <c r="P291" s="13"/>
      <c r="Q291" s="13"/>
      <c r="R291" s="13"/>
      <c r="S291" s="13"/>
      <c r="T291" s="13"/>
    </row>
    <row r="292" spans="1:20" x14ac:dyDescent="0.25">
      <c r="A292" s="13"/>
      <c r="B292" s="13"/>
      <c r="C292" s="13"/>
      <c r="D292" s="13"/>
      <c r="E292" s="13"/>
      <c r="F292" s="13"/>
      <c r="G292" s="13"/>
      <c r="H292" s="13"/>
      <c r="I292" s="13"/>
      <c r="J292" s="13"/>
      <c r="K292" s="13"/>
      <c r="L292" s="13"/>
      <c r="M292" s="13"/>
      <c r="N292" s="13"/>
      <c r="O292" s="13"/>
      <c r="P292" s="13"/>
      <c r="Q292" s="13"/>
      <c r="R292" s="13"/>
      <c r="S292" s="13"/>
      <c r="T292" s="13"/>
    </row>
    <row r="293" spans="1:20" x14ac:dyDescent="0.25">
      <c r="A293" s="13"/>
      <c r="B293" s="13"/>
      <c r="C293" s="13"/>
      <c r="D293" s="13"/>
      <c r="E293" s="13"/>
      <c r="F293" s="13"/>
      <c r="G293" s="13"/>
      <c r="H293" s="13"/>
      <c r="I293" s="13"/>
      <c r="J293" s="13"/>
      <c r="K293" s="13"/>
      <c r="L293" s="13"/>
      <c r="M293" s="13"/>
      <c r="N293" s="13"/>
      <c r="O293" s="13"/>
      <c r="P293" s="13"/>
      <c r="Q293" s="13"/>
      <c r="R293" s="13"/>
      <c r="S293" s="13"/>
      <c r="T293" s="13"/>
    </row>
    <row r="294" spans="1:20" x14ac:dyDescent="0.25">
      <c r="A294" s="13"/>
      <c r="B294" s="13"/>
      <c r="C294" s="13"/>
      <c r="D294" s="13"/>
      <c r="E294" s="13"/>
      <c r="F294" s="13"/>
      <c r="G294" s="13"/>
      <c r="H294" s="13"/>
      <c r="I294" s="13"/>
      <c r="J294" s="13"/>
      <c r="K294" s="13"/>
      <c r="L294" s="13"/>
      <c r="M294" s="13"/>
      <c r="N294" s="13"/>
      <c r="O294" s="13"/>
      <c r="P294" s="13"/>
      <c r="Q294" s="13"/>
      <c r="R294" s="13"/>
      <c r="S294" s="13"/>
      <c r="T294" s="13"/>
    </row>
    <row r="295" spans="1:20" x14ac:dyDescent="0.25">
      <c r="A295" s="13"/>
      <c r="B295" s="13"/>
      <c r="C295" s="13"/>
      <c r="D295" s="13"/>
      <c r="E295" s="13"/>
      <c r="F295" s="13"/>
      <c r="G295" s="13"/>
      <c r="H295" s="13"/>
      <c r="I295" s="13"/>
      <c r="J295" s="13"/>
      <c r="K295" s="13"/>
      <c r="L295" s="13"/>
      <c r="M295" s="13"/>
      <c r="N295" s="13"/>
      <c r="O295" s="13"/>
      <c r="P295" s="13"/>
      <c r="Q295" s="13"/>
      <c r="R295" s="13"/>
      <c r="S295" s="13"/>
      <c r="T295" s="13"/>
    </row>
    <row r="296" spans="1:20" x14ac:dyDescent="0.25">
      <c r="A296" s="13"/>
      <c r="B296" s="13"/>
      <c r="C296" s="13"/>
      <c r="D296" s="13"/>
      <c r="E296" s="13"/>
      <c r="F296" s="13"/>
      <c r="G296" s="13"/>
      <c r="H296" s="13"/>
      <c r="I296" s="13"/>
      <c r="J296" s="13"/>
      <c r="K296" s="13"/>
      <c r="L296" s="13"/>
      <c r="M296" s="13"/>
      <c r="N296" s="13"/>
      <c r="O296" s="13"/>
      <c r="P296" s="13"/>
      <c r="Q296" s="13"/>
      <c r="R296" s="13"/>
      <c r="S296" s="13"/>
      <c r="T296" s="13"/>
    </row>
    <row r="297" spans="1:20" x14ac:dyDescent="0.25">
      <c r="A297" s="13"/>
      <c r="B297" s="13"/>
      <c r="C297" s="13"/>
      <c r="D297" s="13"/>
      <c r="E297" s="13"/>
      <c r="F297" s="13"/>
      <c r="G297" s="13"/>
      <c r="H297" s="13"/>
      <c r="I297" s="13"/>
      <c r="J297" s="13"/>
      <c r="K297" s="13"/>
      <c r="L297" s="13"/>
      <c r="M297" s="13"/>
      <c r="N297" s="13"/>
      <c r="O297" s="13"/>
      <c r="P297" s="13"/>
      <c r="Q297" s="13"/>
      <c r="R297" s="13"/>
      <c r="S297" s="13"/>
      <c r="T297" s="13"/>
    </row>
    <row r="298" spans="1:20" x14ac:dyDescent="0.25">
      <c r="A298" s="13"/>
      <c r="B298" s="13"/>
      <c r="C298" s="13"/>
      <c r="D298" s="13"/>
      <c r="E298" s="13"/>
      <c r="F298" s="13"/>
      <c r="G298" s="13"/>
      <c r="H298" s="13"/>
      <c r="I298" s="13"/>
      <c r="J298" s="13"/>
      <c r="K298" s="13"/>
      <c r="L298" s="13"/>
      <c r="M298" s="13"/>
      <c r="N298" s="13"/>
      <c r="O298" s="13"/>
      <c r="P298" s="13"/>
      <c r="Q298" s="13"/>
      <c r="R298" s="13"/>
      <c r="S298" s="13"/>
      <c r="T298" s="13"/>
    </row>
    <row r="299" spans="1:20" x14ac:dyDescent="0.25">
      <c r="A299" s="13"/>
      <c r="B299" s="13"/>
      <c r="C299" s="13"/>
      <c r="D299" s="13"/>
      <c r="E299" s="13"/>
      <c r="F299" s="13"/>
      <c r="G299" s="13"/>
      <c r="H299" s="13"/>
      <c r="I299" s="13"/>
      <c r="J299" s="13"/>
      <c r="K299" s="13"/>
      <c r="L299" s="13"/>
      <c r="M299" s="13"/>
      <c r="N299" s="13"/>
      <c r="O299" s="13"/>
      <c r="P299" s="13"/>
      <c r="Q299" s="13"/>
      <c r="R299" s="13"/>
      <c r="S299" s="13"/>
      <c r="T299" s="13"/>
    </row>
    <row r="300" spans="1:20" x14ac:dyDescent="0.25">
      <c r="A300" s="13"/>
      <c r="B300" s="13"/>
      <c r="C300" s="13"/>
      <c r="D300" s="13"/>
      <c r="E300" s="13"/>
      <c r="F300" s="13"/>
      <c r="G300" s="13"/>
      <c r="H300" s="13"/>
      <c r="I300" s="13"/>
      <c r="J300" s="13"/>
      <c r="K300" s="13"/>
      <c r="L300" s="13"/>
      <c r="M300" s="13"/>
      <c r="N300" s="13"/>
      <c r="O300" s="13"/>
      <c r="P300" s="13"/>
      <c r="Q300" s="13"/>
      <c r="R300" s="13"/>
      <c r="S300" s="13"/>
      <c r="T300" s="13"/>
    </row>
    <row r="301" spans="1:20" x14ac:dyDescent="0.25">
      <c r="A301" s="13"/>
      <c r="B301" s="13"/>
      <c r="C301" s="13"/>
      <c r="D301" s="13"/>
      <c r="E301" s="13"/>
      <c r="F301" s="13"/>
      <c r="G301" s="13"/>
      <c r="H301" s="13"/>
      <c r="I301" s="13"/>
      <c r="J301" s="13"/>
      <c r="K301" s="13"/>
      <c r="L301" s="13"/>
      <c r="M301" s="13"/>
      <c r="N301" s="13"/>
      <c r="O301" s="13"/>
      <c r="P301" s="13"/>
      <c r="Q301" s="13"/>
      <c r="R301" s="13"/>
      <c r="S301" s="13"/>
      <c r="T301" s="13"/>
    </row>
    <row r="302" spans="1:20" x14ac:dyDescent="0.25">
      <c r="A302" s="13"/>
      <c r="B302" s="13"/>
      <c r="C302" s="13"/>
      <c r="D302" s="13"/>
      <c r="E302" s="13"/>
      <c r="F302" s="13"/>
      <c r="G302" s="13"/>
      <c r="H302" s="13"/>
      <c r="I302" s="13"/>
      <c r="J302" s="13"/>
      <c r="K302" s="13"/>
      <c r="L302" s="13"/>
      <c r="M302" s="13"/>
      <c r="N302" s="13"/>
      <c r="O302" s="13"/>
      <c r="P302" s="13"/>
      <c r="Q302" s="13"/>
      <c r="R302" s="13"/>
      <c r="S302" s="13"/>
      <c r="T302" s="13"/>
    </row>
    <row r="303" spans="1:20" x14ac:dyDescent="0.25">
      <c r="A303" s="13"/>
      <c r="B303" s="13"/>
      <c r="C303" s="13"/>
      <c r="D303" s="13"/>
      <c r="E303" s="13"/>
      <c r="F303" s="13"/>
      <c r="G303" s="13"/>
      <c r="H303" s="13"/>
      <c r="I303" s="13"/>
      <c r="J303" s="13"/>
      <c r="K303" s="13"/>
      <c r="L303" s="13"/>
      <c r="M303" s="13"/>
      <c r="N303" s="13"/>
      <c r="O303" s="13"/>
      <c r="P303" s="13"/>
      <c r="Q303" s="13"/>
      <c r="R303" s="13"/>
      <c r="S303" s="13"/>
      <c r="T303" s="13"/>
    </row>
    <row r="304" spans="1:20" x14ac:dyDescent="0.25">
      <c r="A304" s="13"/>
      <c r="B304" s="13"/>
      <c r="C304" s="13"/>
      <c r="D304" s="13"/>
      <c r="E304" s="13"/>
      <c r="F304" s="13"/>
      <c r="G304" s="13"/>
      <c r="H304" s="13"/>
      <c r="I304" s="13"/>
      <c r="J304" s="13"/>
      <c r="K304" s="13"/>
      <c r="L304" s="13"/>
      <c r="M304" s="13"/>
      <c r="N304" s="13"/>
      <c r="O304" s="13"/>
      <c r="P304" s="13"/>
      <c r="Q304" s="13"/>
      <c r="R304" s="13"/>
      <c r="S304" s="13"/>
      <c r="T304" s="13"/>
    </row>
    <row r="305" spans="1:20" x14ac:dyDescent="0.25">
      <c r="A305" s="13"/>
      <c r="B305" s="13"/>
      <c r="C305" s="13"/>
      <c r="D305" s="13"/>
      <c r="E305" s="13"/>
      <c r="F305" s="13"/>
      <c r="G305" s="13"/>
      <c r="H305" s="13"/>
      <c r="I305" s="13"/>
      <c r="J305" s="13"/>
      <c r="K305" s="13"/>
      <c r="L305" s="13"/>
      <c r="M305" s="13"/>
      <c r="N305" s="13"/>
      <c r="O305" s="13"/>
      <c r="P305" s="13"/>
      <c r="Q305" s="13"/>
      <c r="R305" s="13"/>
      <c r="S305" s="13"/>
      <c r="T305" s="13"/>
    </row>
    <row r="306" spans="1:20" x14ac:dyDescent="0.25">
      <c r="A306" s="13"/>
      <c r="B306" s="13"/>
      <c r="C306" s="13"/>
      <c r="D306" s="13"/>
      <c r="E306" s="13"/>
      <c r="F306" s="13"/>
      <c r="G306" s="13"/>
      <c r="H306" s="13"/>
      <c r="I306" s="13"/>
      <c r="J306" s="13"/>
      <c r="K306" s="13"/>
      <c r="L306" s="13"/>
      <c r="M306" s="13"/>
      <c r="N306" s="13"/>
      <c r="O306" s="13"/>
      <c r="P306" s="13"/>
      <c r="Q306" s="13"/>
      <c r="R306" s="13"/>
      <c r="S306" s="13"/>
      <c r="T306" s="13"/>
    </row>
    <row r="307" spans="1:20" x14ac:dyDescent="0.25">
      <c r="A307" s="13"/>
      <c r="B307" s="13"/>
      <c r="C307" s="13"/>
      <c r="D307" s="13"/>
      <c r="E307" s="13"/>
      <c r="F307" s="13"/>
      <c r="G307" s="13"/>
      <c r="H307" s="13"/>
      <c r="I307" s="13"/>
      <c r="J307" s="13"/>
      <c r="K307" s="13"/>
      <c r="L307" s="13"/>
      <c r="M307" s="13"/>
      <c r="N307" s="13"/>
      <c r="O307" s="13"/>
      <c r="P307" s="13"/>
      <c r="Q307" s="13"/>
      <c r="R307" s="13"/>
      <c r="S307" s="13"/>
      <c r="T307" s="13"/>
    </row>
    <row r="308" spans="1:20" x14ac:dyDescent="0.25">
      <c r="A308" s="13"/>
      <c r="B308" s="13"/>
      <c r="C308" s="13"/>
      <c r="D308" s="13"/>
      <c r="E308" s="13"/>
      <c r="F308" s="13"/>
      <c r="G308" s="13"/>
      <c r="H308" s="13"/>
      <c r="I308" s="13"/>
      <c r="J308" s="13"/>
      <c r="K308" s="13"/>
      <c r="L308" s="13"/>
      <c r="M308" s="13"/>
      <c r="N308" s="13"/>
      <c r="O308" s="13"/>
      <c r="P308" s="13"/>
      <c r="Q308" s="13"/>
      <c r="R308" s="13"/>
      <c r="S308" s="13"/>
      <c r="T308" s="13"/>
    </row>
    <row r="309" spans="1:20" x14ac:dyDescent="0.25">
      <c r="A309" s="13"/>
      <c r="B309" s="13"/>
      <c r="C309" s="13"/>
      <c r="D309" s="13"/>
      <c r="E309" s="13"/>
      <c r="F309" s="13"/>
      <c r="G309" s="13"/>
      <c r="H309" s="13"/>
      <c r="I309" s="13"/>
      <c r="J309" s="13"/>
      <c r="K309" s="13"/>
      <c r="L309" s="13"/>
      <c r="M309" s="13"/>
      <c r="N309" s="13"/>
      <c r="O309" s="13"/>
      <c r="P309" s="13"/>
      <c r="Q309" s="13"/>
      <c r="R309" s="13"/>
      <c r="S309" s="13"/>
      <c r="T309" s="13"/>
    </row>
    <row r="310" spans="1:20" x14ac:dyDescent="0.25">
      <c r="A310" s="13"/>
      <c r="B310" s="13"/>
      <c r="C310" s="13"/>
      <c r="D310" s="13"/>
      <c r="E310" s="13"/>
      <c r="F310" s="13"/>
      <c r="G310" s="13"/>
      <c r="H310" s="13"/>
      <c r="I310" s="13"/>
      <c r="J310" s="13"/>
      <c r="K310" s="13"/>
      <c r="L310" s="13"/>
      <c r="M310" s="13"/>
      <c r="N310" s="13"/>
      <c r="O310" s="13"/>
      <c r="P310" s="13"/>
      <c r="Q310" s="13"/>
      <c r="R310" s="13"/>
      <c r="S310" s="13"/>
      <c r="T310" s="13"/>
    </row>
    <row r="311" spans="1:20" x14ac:dyDescent="0.25">
      <c r="A311" s="13"/>
      <c r="B311" s="13"/>
      <c r="C311" s="13"/>
      <c r="D311" s="13"/>
      <c r="E311" s="13"/>
      <c r="F311" s="13"/>
      <c r="G311" s="13"/>
      <c r="H311" s="13"/>
      <c r="I311" s="13"/>
      <c r="J311" s="13"/>
      <c r="K311" s="13"/>
      <c r="L311" s="13"/>
      <c r="M311" s="13"/>
      <c r="N311" s="13"/>
      <c r="O311" s="13"/>
      <c r="P311" s="13"/>
      <c r="Q311" s="13"/>
      <c r="R311" s="13"/>
      <c r="S311" s="13"/>
      <c r="T311" s="13"/>
    </row>
    <row r="312" spans="1:20" x14ac:dyDescent="0.25">
      <c r="A312" s="13"/>
      <c r="B312" s="13"/>
      <c r="C312" s="13"/>
      <c r="D312" s="13"/>
      <c r="E312" s="13"/>
      <c r="F312" s="13"/>
      <c r="G312" s="13"/>
      <c r="H312" s="13"/>
      <c r="I312" s="13"/>
      <c r="J312" s="13"/>
      <c r="K312" s="13"/>
      <c r="L312" s="13"/>
      <c r="M312" s="13"/>
      <c r="N312" s="13"/>
      <c r="O312" s="13"/>
      <c r="P312" s="13"/>
      <c r="Q312" s="13"/>
      <c r="R312" s="13"/>
      <c r="S312" s="13"/>
      <c r="T312" s="13"/>
    </row>
    <row r="313" spans="1:20" x14ac:dyDescent="0.25">
      <c r="A313" s="13"/>
      <c r="B313" s="13"/>
      <c r="C313" s="13"/>
      <c r="D313" s="13"/>
      <c r="E313" s="13"/>
      <c r="F313" s="13"/>
      <c r="G313" s="13"/>
      <c r="H313" s="13"/>
      <c r="I313" s="13"/>
      <c r="J313" s="13"/>
      <c r="K313" s="13"/>
      <c r="L313" s="13"/>
      <c r="M313" s="13"/>
      <c r="N313" s="13"/>
      <c r="O313" s="13"/>
      <c r="P313" s="13"/>
      <c r="Q313" s="13"/>
      <c r="R313" s="13"/>
      <c r="S313" s="13"/>
      <c r="T313" s="13"/>
    </row>
    <row r="314" spans="1:20" x14ac:dyDescent="0.25">
      <c r="A314" s="13"/>
      <c r="B314" s="13"/>
      <c r="C314" s="13"/>
      <c r="D314" s="13"/>
      <c r="E314" s="13"/>
      <c r="F314" s="13"/>
      <c r="G314" s="13"/>
      <c r="H314" s="13"/>
      <c r="I314" s="13"/>
      <c r="J314" s="13"/>
      <c r="K314" s="13"/>
      <c r="L314" s="13"/>
      <c r="M314" s="13"/>
      <c r="N314" s="13"/>
      <c r="O314" s="13"/>
      <c r="P314" s="13"/>
      <c r="Q314" s="13"/>
      <c r="R314" s="13"/>
      <c r="S314" s="13"/>
      <c r="T314" s="13"/>
    </row>
    <row r="315" spans="1:20" x14ac:dyDescent="0.25">
      <c r="A315" s="13"/>
      <c r="B315" s="13"/>
      <c r="C315" s="13"/>
      <c r="D315" s="13"/>
      <c r="E315" s="13"/>
      <c r="F315" s="13"/>
      <c r="G315" s="13"/>
      <c r="H315" s="13"/>
      <c r="I315" s="13"/>
      <c r="J315" s="13"/>
      <c r="K315" s="13"/>
      <c r="L315" s="13"/>
      <c r="M315" s="13"/>
      <c r="N315" s="13"/>
      <c r="O315" s="13"/>
      <c r="P315" s="13"/>
      <c r="Q315" s="13"/>
      <c r="R315" s="13"/>
      <c r="S315" s="13"/>
      <c r="T315" s="13"/>
    </row>
    <row r="316" spans="1:20" x14ac:dyDescent="0.25">
      <c r="A316" s="13"/>
      <c r="B316" s="13"/>
      <c r="C316" s="13"/>
      <c r="D316" s="13"/>
      <c r="E316" s="13"/>
      <c r="F316" s="13"/>
      <c r="G316" s="13"/>
      <c r="H316" s="13"/>
      <c r="I316" s="13"/>
      <c r="J316" s="13"/>
      <c r="K316" s="13"/>
      <c r="L316" s="13"/>
      <c r="M316" s="13"/>
      <c r="N316" s="13"/>
      <c r="O316" s="13"/>
      <c r="P316" s="13"/>
      <c r="Q316" s="13"/>
      <c r="R316" s="13"/>
      <c r="S316" s="13"/>
      <c r="T316" s="13"/>
    </row>
    <row r="317" spans="1:20" x14ac:dyDescent="0.25">
      <c r="A317" s="13"/>
      <c r="B317" s="13"/>
      <c r="C317" s="13"/>
      <c r="D317" s="13"/>
      <c r="E317" s="13"/>
      <c r="F317" s="13"/>
      <c r="G317" s="13"/>
      <c r="H317" s="13"/>
      <c r="I317" s="13"/>
      <c r="J317" s="13"/>
      <c r="K317" s="13"/>
      <c r="L317" s="13"/>
      <c r="M317" s="13"/>
      <c r="N317" s="13"/>
      <c r="O317" s="13"/>
      <c r="P317" s="13"/>
      <c r="Q317" s="13"/>
      <c r="R317" s="13"/>
      <c r="S317" s="13"/>
      <c r="T317" s="13"/>
    </row>
    <row r="318" spans="1:20" x14ac:dyDescent="0.25">
      <c r="A318" s="13"/>
      <c r="B318" s="13"/>
      <c r="C318" s="13"/>
      <c r="D318" s="13"/>
      <c r="E318" s="13"/>
      <c r="F318" s="13"/>
      <c r="G318" s="13"/>
      <c r="H318" s="13"/>
      <c r="I318" s="13"/>
      <c r="J318" s="13"/>
      <c r="K318" s="13"/>
      <c r="L318" s="13"/>
      <c r="M318" s="13"/>
      <c r="N318" s="13"/>
      <c r="O318" s="13"/>
      <c r="P318" s="13"/>
      <c r="Q318" s="13"/>
      <c r="R318" s="13"/>
      <c r="S318" s="13"/>
      <c r="T318" s="13"/>
    </row>
    <row r="319" spans="1:20" x14ac:dyDescent="0.25">
      <c r="A319" s="13"/>
      <c r="B319" s="13"/>
      <c r="C319" s="13"/>
      <c r="D319" s="13"/>
      <c r="E319" s="13"/>
      <c r="F319" s="13"/>
      <c r="G319" s="13"/>
      <c r="H319" s="13"/>
      <c r="I319" s="13"/>
      <c r="J319" s="13"/>
      <c r="K319" s="13"/>
      <c r="L319" s="13"/>
      <c r="M319" s="13"/>
      <c r="N319" s="13"/>
      <c r="O319" s="13"/>
      <c r="P319" s="13"/>
      <c r="Q319" s="13"/>
      <c r="R319" s="13"/>
      <c r="S319" s="13"/>
      <c r="T319" s="13"/>
    </row>
    <row r="320" spans="1:20" x14ac:dyDescent="0.25">
      <c r="A320" s="13"/>
      <c r="B320" s="13"/>
      <c r="C320" s="13"/>
      <c r="D320" s="13"/>
      <c r="E320" s="13"/>
      <c r="F320" s="13"/>
      <c r="G320" s="13"/>
      <c r="H320" s="13"/>
      <c r="I320" s="13"/>
      <c r="J320" s="13"/>
      <c r="K320" s="13"/>
      <c r="L320" s="13"/>
      <c r="M320" s="13"/>
      <c r="N320" s="13"/>
      <c r="O320" s="13"/>
      <c r="P320" s="13"/>
      <c r="Q320" s="13"/>
      <c r="R320" s="13"/>
      <c r="S320" s="13"/>
      <c r="T320" s="13"/>
    </row>
    <row r="321" spans="1:20" x14ac:dyDescent="0.25">
      <c r="A321" s="13"/>
      <c r="B321" s="13"/>
      <c r="C321" s="13"/>
      <c r="D321" s="13"/>
      <c r="E321" s="13"/>
      <c r="F321" s="13"/>
      <c r="G321" s="13"/>
      <c r="H321" s="13"/>
      <c r="I321" s="13"/>
      <c r="J321" s="13"/>
      <c r="K321" s="13"/>
      <c r="L321" s="13"/>
      <c r="M321" s="13"/>
      <c r="N321" s="13"/>
      <c r="O321" s="13"/>
      <c r="P321" s="13"/>
      <c r="Q321" s="13"/>
      <c r="R321" s="13"/>
      <c r="S321" s="13"/>
      <c r="T321" s="13"/>
    </row>
    <row r="322" spans="1:20" x14ac:dyDescent="0.25">
      <c r="A322" s="13"/>
      <c r="B322" s="13"/>
      <c r="C322" s="13"/>
      <c r="D322" s="13"/>
      <c r="E322" s="13"/>
      <c r="F322" s="13"/>
      <c r="G322" s="13"/>
      <c r="H322" s="13"/>
      <c r="I322" s="13"/>
      <c r="J322" s="13"/>
      <c r="K322" s="13"/>
      <c r="L322" s="13"/>
      <c r="M322" s="13"/>
      <c r="N322" s="13"/>
      <c r="O322" s="13"/>
      <c r="P322" s="13"/>
      <c r="Q322" s="13"/>
      <c r="R322" s="13"/>
      <c r="S322" s="13"/>
      <c r="T322" s="13"/>
    </row>
    <row r="323" spans="1:20" x14ac:dyDescent="0.25">
      <c r="A323" s="13"/>
      <c r="B323" s="13"/>
      <c r="C323" s="13"/>
      <c r="D323" s="13"/>
      <c r="E323" s="13"/>
      <c r="F323" s="13"/>
      <c r="G323" s="13"/>
      <c r="H323" s="13"/>
      <c r="I323" s="13"/>
      <c r="J323" s="13"/>
      <c r="K323" s="13"/>
      <c r="L323" s="13"/>
      <c r="M323" s="13"/>
      <c r="N323" s="13"/>
      <c r="O323" s="13"/>
      <c r="P323" s="13"/>
      <c r="Q323" s="13"/>
      <c r="R323" s="13"/>
      <c r="S323" s="13"/>
      <c r="T323" s="13"/>
    </row>
    <row r="324" spans="1:20" x14ac:dyDescent="0.25">
      <c r="A324" s="13"/>
      <c r="B324" s="13"/>
      <c r="C324" s="13"/>
      <c r="D324" s="13"/>
      <c r="E324" s="13"/>
      <c r="F324" s="13"/>
      <c r="G324" s="13"/>
      <c r="H324" s="13"/>
      <c r="I324" s="13"/>
      <c r="J324" s="13"/>
      <c r="K324" s="13"/>
      <c r="L324" s="13"/>
      <c r="M324" s="13"/>
      <c r="N324" s="13"/>
      <c r="O324" s="13"/>
      <c r="P324" s="13"/>
      <c r="Q324" s="13"/>
      <c r="R324" s="13"/>
      <c r="S324" s="13"/>
      <c r="T324" s="13"/>
    </row>
    <row r="325" spans="1:20" x14ac:dyDescent="0.25">
      <c r="A325" s="13"/>
      <c r="B325" s="13"/>
      <c r="C325" s="13"/>
      <c r="D325" s="13"/>
      <c r="E325" s="13"/>
      <c r="F325" s="13"/>
      <c r="G325" s="13"/>
      <c r="H325" s="13"/>
      <c r="I325" s="13"/>
      <c r="J325" s="13"/>
      <c r="K325" s="13"/>
      <c r="L325" s="13"/>
      <c r="M325" s="13"/>
      <c r="N325" s="13"/>
      <c r="O325" s="13"/>
      <c r="P325" s="13"/>
      <c r="Q325" s="13"/>
      <c r="R325" s="13"/>
      <c r="S325" s="13"/>
      <c r="T325" s="13"/>
    </row>
    <row r="326" spans="1:20" x14ac:dyDescent="0.25">
      <c r="A326" s="13"/>
      <c r="B326" s="13"/>
      <c r="C326" s="13"/>
      <c r="D326" s="13"/>
      <c r="E326" s="13"/>
      <c r="F326" s="13"/>
      <c r="G326" s="13"/>
      <c r="H326" s="13"/>
      <c r="I326" s="13"/>
      <c r="J326" s="13"/>
      <c r="K326" s="13"/>
      <c r="L326" s="13"/>
      <c r="M326" s="13"/>
      <c r="N326" s="13"/>
      <c r="O326" s="13"/>
      <c r="P326" s="13"/>
      <c r="Q326" s="13"/>
      <c r="R326" s="13"/>
      <c r="S326" s="13"/>
      <c r="T326" s="13"/>
    </row>
    <row r="327" spans="1:20" x14ac:dyDescent="0.25">
      <c r="A327" s="13"/>
      <c r="B327" s="13"/>
      <c r="C327" s="13"/>
      <c r="D327" s="13"/>
      <c r="E327" s="13"/>
      <c r="F327" s="13"/>
      <c r="G327" s="13"/>
      <c r="H327" s="13"/>
      <c r="I327" s="13"/>
      <c r="J327" s="13"/>
      <c r="K327" s="13"/>
      <c r="L327" s="13"/>
      <c r="M327" s="13"/>
      <c r="N327" s="13"/>
      <c r="O327" s="13"/>
      <c r="P327" s="13"/>
      <c r="Q327" s="13"/>
      <c r="R327" s="13"/>
      <c r="S327" s="13"/>
      <c r="T327" s="13"/>
    </row>
    <row r="328" spans="1:20" x14ac:dyDescent="0.25">
      <c r="A328" s="13"/>
      <c r="B328" s="13"/>
      <c r="C328" s="13"/>
      <c r="D328" s="13"/>
      <c r="E328" s="13"/>
      <c r="F328" s="13"/>
      <c r="G328" s="13"/>
      <c r="H328" s="13"/>
      <c r="I328" s="13"/>
      <c r="J328" s="13"/>
      <c r="K328" s="13"/>
      <c r="L328" s="13"/>
      <c r="M328" s="13"/>
      <c r="N328" s="13"/>
      <c r="O328" s="13"/>
      <c r="P328" s="13"/>
      <c r="Q328" s="13"/>
      <c r="R328" s="13"/>
      <c r="S328" s="13"/>
      <c r="T328" s="13"/>
    </row>
    <row r="329" spans="1:20" x14ac:dyDescent="0.25">
      <c r="A329" s="13"/>
      <c r="B329" s="13"/>
      <c r="C329" s="13"/>
      <c r="D329" s="13"/>
      <c r="E329" s="13"/>
      <c r="F329" s="13"/>
      <c r="G329" s="13"/>
      <c r="H329" s="13"/>
      <c r="I329" s="13"/>
      <c r="J329" s="13"/>
      <c r="K329" s="13"/>
      <c r="L329" s="13"/>
      <c r="M329" s="13"/>
      <c r="N329" s="13"/>
      <c r="O329" s="13"/>
      <c r="P329" s="13"/>
      <c r="Q329" s="13"/>
      <c r="R329" s="13"/>
      <c r="S329" s="13"/>
      <c r="T329" s="13"/>
    </row>
    <row r="330" spans="1:20" x14ac:dyDescent="0.25">
      <c r="A330" s="13"/>
      <c r="B330" s="13"/>
      <c r="C330" s="13"/>
      <c r="D330" s="13"/>
      <c r="E330" s="13"/>
      <c r="F330" s="13"/>
      <c r="G330" s="13"/>
      <c r="H330" s="13"/>
      <c r="I330" s="13"/>
      <c r="J330" s="13"/>
      <c r="K330" s="13"/>
      <c r="L330" s="13"/>
      <c r="M330" s="13"/>
      <c r="N330" s="13"/>
      <c r="O330" s="13"/>
      <c r="P330" s="13"/>
      <c r="Q330" s="13"/>
      <c r="R330" s="13"/>
      <c r="S330" s="13"/>
      <c r="T330" s="13"/>
    </row>
    <row r="331" spans="1:20" x14ac:dyDescent="0.25">
      <c r="A331" s="13"/>
      <c r="B331" s="13"/>
      <c r="C331" s="13"/>
      <c r="D331" s="13"/>
      <c r="E331" s="13"/>
      <c r="F331" s="13"/>
      <c r="G331" s="13"/>
      <c r="H331" s="13"/>
      <c r="I331" s="13"/>
      <c r="J331" s="13"/>
      <c r="K331" s="13"/>
      <c r="L331" s="13"/>
      <c r="M331" s="13"/>
      <c r="N331" s="13"/>
      <c r="O331" s="13"/>
      <c r="P331" s="13"/>
      <c r="Q331" s="13"/>
      <c r="R331" s="13"/>
      <c r="S331" s="13"/>
      <c r="T331" s="13"/>
    </row>
    <row r="332" spans="1:20" x14ac:dyDescent="0.25">
      <c r="A332" s="13"/>
      <c r="B332" s="13"/>
      <c r="C332" s="13"/>
      <c r="D332" s="13"/>
      <c r="E332" s="13"/>
      <c r="F332" s="13"/>
      <c r="G332" s="13"/>
      <c r="H332" s="13"/>
      <c r="I332" s="13"/>
      <c r="J332" s="13"/>
      <c r="K332" s="13"/>
      <c r="L332" s="13"/>
      <c r="M332" s="13"/>
      <c r="N332" s="13"/>
      <c r="O332" s="13"/>
      <c r="P332" s="13"/>
      <c r="Q332" s="13"/>
      <c r="R332" s="13"/>
      <c r="S332" s="13"/>
      <c r="T332" s="13"/>
    </row>
    <row r="333" spans="1:20" x14ac:dyDescent="0.25">
      <c r="A333" s="13"/>
      <c r="B333" s="13"/>
      <c r="C333" s="13"/>
      <c r="D333" s="13"/>
      <c r="E333" s="13"/>
      <c r="F333" s="13"/>
      <c r="G333" s="13"/>
      <c r="H333" s="13"/>
      <c r="I333" s="13"/>
      <c r="J333" s="13"/>
      <c r="K333" s="13"/>
      <c r="L333" s="13"/>
      <c r="M333" s="13"/>
      <c r="N333" s="13"/>
      <c r="O333" s="13"/>
      <c r="P333" s="13"/>
      <c r="Q333" s="13"/>
      <c r="R333" s="13"/>
      <c r="S333" s="13"/>
      <c r="T333" s="13"/>
    </row>
    <row r="334" spans="1:20" x14ac:dyDescent="0.25">
      <c r="A334" s="13"/>
      <c r="B334" s="13"/>
      <c r="C334" s="13"/>
      <c r="D334" s="13"/>
      <c r="E334" s="13"/>
      <c r="F334" s="13"/>
      <c r="G334" s="13"/>
      <c r="H334" s="13"/>
      <c r="I334" s="13"/>
      <c r="J334" s="13"/>
      <c r="K334" s="13"/>
      <c r="L334" s="13"/>
      <c r="M334" s="13"/>
      <c r="N334" s="13"/>
      <c r="O334" s="13"/>
      <c r="P334" s="13"/>
      <c r="Q334" s="13"/>
      <c r="R334" s="13"/>
      <c r="S334" s="13"/>
      <c r="T334" s="13"/>
    </row>
    <row r="335" spans="1:20" x14ac:dyDescent="0.25">
      <c r="A335" s="13"/>
      <c r="B335" s="13"/>
      <c r="C335" s="13"/>
      <c r="D335" s="13"/>
      <c r="E335" s="13"/>
      <c r="F335" s="13"/>
      <c r="G335" s="13"/>
      <c r="H335" s="13"/>
      <c r="I335" s="13"/>
      <c r="J335" s="13"/>
      <c r="K335" s="13"/>
      <c r="L335" s="13"/>
      <c r="M335" s="13"/>
      <c r="N335" s="13"/>
      <c r="O335" s="13"/>
      <c r="P335" s="13"/>
      <c r="Q335" s="13"/>
      <c r="R335" s="13"/>
      <c r="S335" s="13"/>
      <c r="T335" s="13"/>
    </row>
    <row r="336" spans="1:20" x14ac:dyDescent="0.25">
      <c r="A336" s="13"/>
      <c r="B336" s="13"/>
      <c r="C336" s="13"/>
      <c r="D336" s="13"/>
      <c r="E336" s="13"/>
      <c r="F336" s="13"/>
      <c r="G336" s="13"/>
      <c r="H336" s="13"/>
      <c r="I336" s="13"/>
      <c r="J336" s="13"/>
      <c r="K336" s="13"/>
      <c r="L336" s="13"/>
      <c r="M336" s="13"/>
      <c r="N336" s="13"/>
      <c r="O336" s="13"/>
      <c r="P336" s="13"/>
      <c r="Q336" s="13"/>
      <c r="R336" s="13"/>
      <c r="S336" s="13"/>
      <c r="T336" s="13"/>
    </row>
    <row r="337" spans="1:20" x14ac:dyDescent="0.25">
      <c r="A337" s="13"/>
      <c r="B337" s="13"/>
      <c r="C337" s="13"/>
      <c r="D337" s="13"/>
      <c r="E337" s="13"/>
      <c r="F337" s="13"/>
      <c r="G337" s="13"/>
      <c r="H337" s="13"/>
      <c r="I337" s="13"/>
      <c r="J337" s="13"/>
      <c r="K337" s="13"/>
      <c r="L337" s="13"/>
      <c r="M337" s="13"/>
      <c r="N337" s="13"/>
      <c r="O337" s="13"/>
      <c r="P337" s="13"/>
      <c r="Q337" s="13"/>
      <c r="R337" s="13"/>
      <c r="S337" s="13"/>
      <c r="T337" s="13"/>
    </row>
    <row r="338" spans="1:20" x14ac:dyDescent="0.25">
      <c r="A338" s="13"/>
      <c r="B338" s="13"/>
      <c r="C338" s="13"/>
      <c r="D338" s="13"/>
      <c r="E338" s="13"/>
      <c r="F338" s="13"/>
      <c r="G338" s="13"/>
      <c r="H338" s="13"/>
      <c r="I338" s="13"/>
      <c r="J338" s="13"/>
      <c r="K338" s="13"/>
      <c r="L338" s="13"/>
      <c r="M338" s="13"/>
      <c r="N338" s="13"/>
      <c r="O338" s="13"/>
      <c r="P338" s="13"/>
      <c r="Q338" s="13"/>
      <c r="R338" s="13"/>
      <c r="S338" s="13"/>
      <c r="T338" s="13"/>
    </row>
    <row r="339" spans="1:20" x14ac:dyDescent="0.25">
      <c r="A339" s="13"/>
      <c r="B339" s="13"/>
      <c r="C339" s="13"/>
      <c r="D339" s="13"/>
      <c r="E339" s="13"/>
      <c r="F339" s="13"/>
      <c r="G339" s="13"/>
      <c r="H339" s="13"/>
      <c r="I339" s="13"/>
      <c r="J339" s="13"/>
      <c r="K339" s="13"/>
      <c r="L339" s="13"/>
      <c r="M339" s="13"/>
      <c r="N339" s="13"/>
      <c r="O339" s="13"/>
      <c r="P339" s="13"/>
      <c r="Q339" s="13"/>
      <c r="R339" s="13"/>
      <c r="S339" s="13"/>
      <c r="T339" s="13"/>
    </row>
    <row r="340" spans="1:20" x14ac:dyDescent="0.25">
      <c r="A340" s="13"/>
      <c r="B340" s="13"/>
      <c r="C340" s="13"/>
      <c r="D340" s="13"/>
      <c r="E340" s="13"/>
      <c r="F340" s="13"/>
      <c r="G340" s="13"/>
      <c r="H340" s="13"/>
      <c r="I340" s="13"/>
      <c r="J340" s="13"/>
      <c r="K340" s="13"/>
      <c r="L340" s="13"/>
      <c r="M340" s="13"/>
      <c r="N340" s="13"/>
      <c r="O340" s="13"/>
      <c r="P340" s="13"/>
      <c r="Q340" s="13"/>
      <c r="R340" s="13"/>
      <c r="S340" s="13"/>
      <c r="T340" s="13"/>
    </row>
    <row r="341" spans="1:20" x14ac:dyDescent="0.25">
      <c r="A341" s="13"/>
      <c r="B341" s="13"/>
      <c r="C341" s="13"/>
      <c r="D341" s="13"/>
      <c r="E341" s="13"/>
      <c r="F341" s="13"/>
      <c r="G341" s="13"/>
      <c r="H341" s="13"/>
      <c r="I341" s="13"/>
      <c r="J341" s="13"/>
      <c r="K341" s="13"/>
      <c r="L341" s="13"/>
      <c r="M341" s="13"/>
      <c r="N341" s="13"/>
      <c r="O341" s="13"/>
      <c r="P341" s="13"/>
      <c r="Q341" s="13"/>
      <c r="R341" s="13"/>
      <c r="S341" s="13"/>
      <c r="T341" s="13"/>
    </row>
    <row r="342" spans="1:20" x14ac:dyDescent="0.25">
      <c r="A342" s="13"/>
      <c r="B342" s="13"/>
      <c r="C342" s="13"/>
      <c r="D342" s="13"/>
      <c r="E342" s="13"/>
      <c r="F342" s="13"/>
      <c r="G342" s="13"/>
      <c r="H342" s="13"/>
      <c r="I342" s="13"/>
      <c r="J342" s="13"/>
      <c r="K342" s="13"/>
      <c r="L342" s="13"/>
      <c r="M342" s="13"/>
      <c r="N342" s="13"/>
      <c r="O342" s="13"/>
      <c r="P342" s="13"/>
      <c r="Q342" s="13"/>
      <c r="R342" s="13"/>
      <c r="S342" s="13"/>
      <c r="T342" s="13"/>
    </row>
    <row r="343" spans="1:20" x14ac:dyDescent="0.25">
      <c r="A343" s="13"/>
      <c r="B343" s="13"/>
      <c r="C343" s="13"/>
      <c r="D343" s="13"/>
      <c r="E343" s="13"/>
      <c r="F343" s="13"/>
      <c r="G343" s="13"/>
      <c r="H343" s="13"/>
      <c r="I343" s="13"/>
      <c r="J343" s="13"/>
      <c r="K343" s="13"/>
      <c r="L343" s="13"/>
      <c r="M343" s="13"/>
      <c r="N343" s="13"/>
      <c r="O343" s="13"/>
      <c r="P343" s="13"/>
      <c r="Q343" s="13"/>
      <c r="R343" s="13"/>
      <c r="S343" s="13"/>
      <c r="T343" s="13"/>
    </row>
    <row r="344" spans="1:20" x14ac:dyDescent="0.25">
      <c r="A344" s="13"/>
      <c r="B344" s="13"/>
      <c r="C344" s="13"/>
      <c r="D344" s="13"/>
      <c r="E344" s="13"/>
      <c r="F344" s="13"/>
      <c r="G344" s="13"/>
      <c r="H344" s="13"/>
      <c r="I344" s="13"/>
      <c r="J344" s="13"/>
      <c r="K344" s="13"/>
      <c r="L344" s="13"/>
      <c r="M344" s="13"/>
      <c r="N344" s="13"/>
      <c r="O344" s="13"/>
      <c r="P344" s="13"/>
      <c r="Q344" s="13"/>
      <c r="R344" s="13"/>
      <c r="S344" s="13"/>
      <c r="T344" s="13"/>
    </row>
    <row r="345" spans="1:20" x14ac:dyDescent="0.25">
      <c r="A345" s="13"/>
      <c r="B345" s="13"/>
      <c r="C345" s="13"/>
      <c r="D345" s="13"/>
      <c r="E345" s="13"/>
      <c r="F345" s="13"/>
      <c r="G345" s="13"/>
      <c r="H345" s="13"/>
      <c r="I345" s="13"/>
      <c r="J345" s="13"/>
      <c r="K345" s="13"/>
      <c r="L345" s="13"/>
      <c r="M345" s="13"/>
      <c r="N345" s="13"/>
      <c r="O345" s="13"/>
      <c r="P345" s="13"/>
      <c r="Q345" s="13"/>
      <c r="R345" s="13"/>
      <c r="S345" s="13"/>
      <c r="T345" s="13"/>
    </row>
    <row r="346" spans="1:20" x14ac:dyDescent="0.25">
      <c r="A346" s="13"/>
      <c r="B346" s="13"/>
      <c r="C346" s="13"/>
      <c r="D346" s="13"/>
      <c r="E346" s="13"/>
      <c r="F346" s="13"/>
      <c r="G346" s="13"/>
      <c r="H346" s="13"/>
      <c r="I346" s="13"/>
      <c r="J346" s="13"/>
      <c r="K346" s="13"/>
      <c r="L346" s="13"/>
      <c r="M346" s="13"/>
      <c r="N346" s="13"/>
      <c r="O346" s="13"/>
      <c r="P346" s="13"/>
      <c r="Q346" s="13"/>
      <c r="R346" s="13"/>
      <c r="S346" s="13"/>
      <c r="T346" s="13"/>
    </row>
    <row r="347" spans="1:20" x14ac:dyDescent="0.25">
      <c r="A347" s="13"/>
      <c r="B347" s="13"/>
      <c r="C347" s="13"/>
      <c r="D347" s="13"/>
      <c r="E347" s="13"/>
      <c r="F347" s="13"/>
      <c r="G347" s="13"/>
      <c r="H347" s="13"/>
      <c r="I347" s="13"/>
      <c r="J347" s="13"/>
      <c r="K347" s="13"/>
      <c r="L347" s="13"/>
      <c r="M347" s="13"/>
      <c r="N347" s="13"/>
      <c r="O347" s="13"/>
      <c r="P347" s="13"/>
      <c r="Q347" s="13"/>
      <c r="R347" s="13"/>
      <c r="S347" s="13"/>
      <c r="T347" s="13"/>
    </row>
    <row r="348" spans="1:20" x14ac:dyDescent="0.25">
      <c r="A348" s="13"/>
      <c r="B348" s="13"/>
      <c r="C348" s="13"/>
      <c r="D348" s="13"/>
      <c r="E348" s="13"/>
      <c r="F348" s="13"/>
      <c r="G348" s="13"/>
      <c r="H348" s="13"/>
      <c r="I348" s="13"/>
      <c r="J348" s="13"/>
      <c r="K348" s="13"/>
      <c r="L348" s="13"/>
      <c r="M348" s="13"/>
      <c r="N348" s="13"/>
      <c r="O348" s="13"/>
      <c r="P348" s="13"/>
      <c r="Q348" s="13"/>
      <c r="R348" s="13"/>
      <c r="S348" s="13"/>
      <c r="T348" s="13"/>
    </row>
    <row r="349" spans="1:20" x14ac:dyDescent="0.25">
      <c r="A349" s="13"/>
      <c r="B349" s="13"/>
      <c r="C349" s="13"/>
      <c r="D349" s="13"/>
      <c r="E349" s="13"/>
      <c r="F349" s="13"/>
      <c r="G349" s="13"/>
      <c r="H349" s="13"/>
      <c r="I349" s="13"/>
      <c r="J349" s="13"/>
      <c r="K349" s="13"/>
      <c r="L349" s="13"/>
      <c r="M349" s="13"/>
      <c r="N349" s="13"/>
      <c r="O349" s="13"/>
      <c r="P349" s="13"/>
      <c r="Q349" s="13"/>
      <c r="R349" s="13"/>
      <c r="S349" s="13"/>
      <c r="T349" s="13"/>
    </row>
    <row r="350" spans="1:20" x14ac:dyDescent="0.25">
      <c r="A350" s="13"/>
      <c r="B350" s="13"/>
      <c r="C350" s="13"/>
      <c r="D350" s="13"/>
      <c r="E350" s="13"/>
      <c r="F350" s="13"/>
      <c r="G350" s="13"/>
      <c r="H350" s="13"/>
      <c r="I350" s="13"/>
      <c r="J350" s="13"/>
      <c r="K350" s="13"/>
      <c r="L350" s="13"/>
      <c r="M350" s="13"/>
      <c r="N350" s="13"/>
      <c r="O350" s="13"/>
      <c r="P350" s="13"/>
      <c r="Q350" s="13"/>
      <c r="R350" s="13"/>
      <c r="S350" s="13"/>
      <c r="T350" s="13"/>
    </row>
    <row r="351" spans="1:20" x14ac:dyDescent="0.25">
      <c r="A351" s="13"/>
      <c r="B351" s="13"/>
      <c r="C351" s="13"/>
      <c r="D351" s="13"/>
      <c r="E351" s="13"/>
      <c r="F351" s="13"/>
      <c r="G351" s="13"/>
      <c r="H351" s="13"/>
      <c r="I351" s="13"/>
      <c r="J351" s="13"/>
      <c r="K351" s="13"/>
      <c r="L351" s="13"/>
      <c r="M351" s="13"/>
      <c r="N351" s="13"/>
      <c r="O351" s="13"/>
      <c r="P351" s="13"/>
      <c r="Q351" s="13"/>
      <c r="R351" s="13"/>
      <c r="S351" s="13"/>
      <c r="T351" s="13"/>
    </row>
    <row r="352" spans="1:20" x14ac:dyDescent="0.25">
      <c r="A352" s="13"/>
      <c r="B352" s="13"/>
      <c r="C352" s="13"/>
      <c r="D352" s="13"/>
      <c r="E352" s="13"/>
      <c r="F352" s="13"/>
      <c r="G352" s="13"/>
      <c r="H352" s="13"/>
      <c r="I352" s="13"/>
      <c r="J352" s="13"/>
      <c r="K352" s="13"/>
      <c r="L352" s="13"/>
      <c r="M352" s="13"/>
      <c r="N352" s="13"/>
      <c r="O352" s="13"/>
      <c r="P352" s="13"/>
      <c r="Q352" s="13"/>
      <c r="R352" s="13"/>
      <c r="S352" s="13"/>
      <c r="T352" s="13"/>
    </row>
    <row r="353" spans="1:20" x14ac:dyDescent="0.25">
      <c r="A353" s="13"/>
      <c r="B353" s="13"/>
      <c r="C353" s="13"/>
      <c r="D353" s="13"/>
      <c r="E353" s="13"/>
      <c r="F353" s="13"/>
      <c r="G353" s="13"/>
      <c r="H353" s="13"/>
      <c r="I353" s="13"/>
      <c r="J353" s="13"/>
      <c r="K353" s="13"/>
      <c r="L353" s="13"/>
      <c r="M353" s="13"/>
      <c r="N353" s="13"/>
      <c r="O353" s="13"/>
      <c r="P353" s="13"/>
      <c r="Q353" s="13"/>
      <c r="R353" s="13"/>
      <c r="S353" s="13"/>
      <c r="T353" s="13"/>
    </row>
    <row r="354" spans="1:20" x14ac:dyDescent="0.25">
      <c r="A354" s="13"/>
      <c r="B354" s="13"/>
      <c r="C354" s="13"/>
      <c r="D354" s="13"/>
      <c r="E354" s="13"/>
      <c r="F354" s="13"/>
      <c r="G354" s="13"/>
      <c r="H354" s="13"/>
      <c r="I354" s="13"/>
      <c r="J354" s="13"/>
      <c r="K354" s="13"/>
      <c r="L354" s="13"/>
      <c r="M354" s="13"/>
      <c r="N354" s="13"/>
      <c r="O354" s="13"/>
      <c r="P354" s="13"/>
      <c r="Q354" s="13"/>
      <c r="R354" s="13"/>
      <c r="S354" s="13"/>
      <c r="T354" s="13"/>
    </row>
    <row r="355" spans="1:20" x14ac:dyDescent="0.25">
      <c r="A355" s="13"/>
      <c r="B355" s="13"/>
      <c r="C355" s="13"/>
      <c r="D355" s="13"/>
      <c r="E355" s="13"/>
      <c r="F355" s="13"/>
      <c r="G355" s="13"/>
      <c r="H355" s="13"/>
      <c r="I355" s="13"/>
      <c r="J355" s="13"/>
      <c r="K355" s="13"/>
      <c r="L355" s="13"/>
      <c r="M355" s="13"/>
      <c r="N355" s="13"/>
      <c r="O355" s="13"/>
      <c r="P355" s="13"/>
      <c r="Q355" s="13"/>
      <c r="R355" s="13"/>
      <c r="S355" s="13"/>
      <c r="T355" s="13"/>
    </row>
    <row r="356" spans="1:20" x14ac:dyDescent="0.25">
      <c r="A356" s="13"/>
      <c r="B356" s="13"/>
      <c r="C356" s="13"/>
      <c r="D356" s="13"/>
      <c r="E356" s="13"/>
      <c r="F356" s="13"/>
      <c r="G356" s="13"/>
      <c r="H356" s="13"/>
      <c r="I356" s="13"/>
      <c r="J356" s="13"/>
      <c r="K356" s="13"/>
      <c r="L356" s="13"/>
      <c r="M356" s="13"/>
      <c r="N356" s="13"/>
      <c r="O356" s="13"/>
      <c r="P356" s="13"/>
      <c r="Q356" s="13"/>
      <c r="R356" s="13"/>
      <c r="S356" s="13"/>
      <c r="T356" s="13"/>
    </row>
    <row r="357" spans="1:20" x14ac:dyDescent="0.25">
      <c r="A357" s="13"/>
      <c r="B357" s="13"/>
      <c r="C357" s="13"/>
      <c r="D357" s="13"/>
      <c r="E357" s="13"/>
      <c r="F357" s="13"/>
      <c r="G357" s="13"/>
      <c r="H357" s="13"/>
      <c r="I357" s="13"/>
      <c r="J357" s="13"/>
      <c r="K357" s="13"/>
      <c r="L357" s="13"/>
      <c r="M357" s="13"/>
      <c r="N357" s="13"/>
      <c r="O357" s="13"/>
      <c r="P357" s="13"/>
      <c r="Q357" s="13"/>
      <c r="R357" s="13"/>
      <c r="S357" s="13"/>
      <c r="T357" s="13"/>
    </row>
    <row r="358" spans="1:20" x14ac:dyDescent="0.25">
      <c r="A358" s="13"/>
      <c r="B358" s="13"/>
      <c r="C358" s="13"/>
      <c r="D358" s="13"/>
      <c r="E358" s="13"/>
      <c r="F358" s="13"/>
      <c r="G358" s="13"/>
      <c r="H358" s="13"/>
      <c r="I358" s="13"/>
      <c r="J358" s="13"/>
      <c r="K358" s="13"/>
      <c r="L358" s="13"/>
      <c r="M358" s="13"/>
      <c r="N358" s="13"/>
      <c r="O358" s="13"/>
      <c r="P358" s="13"/>
      <c r="Q358" s="13"/>
      <c r="R358" s="13"/>
      <c r="S358" s="13"/>
      <c r="T358" s="13"/>
    </row>
    <row r="359" spans="1:20" x14ac:dyDescent="0.25">
      <c r="A359" s="13"/>
      <c r="B359" s="13"/>
      <c r="C359" s="13"/>
      <c r="D359" s="13"/>
      <c r="E359" s="13"/>
      <c r="F359" s="13"/>
      <c r="G359" s="13"/>
      <c r="H359" s="13"/>
      <c r="I359" s="13"/>
      <c r="J359" s="13"/>
      <c r="K359" s="13"/>
      <c r="L359" s="13"/>
      <c r="M359" s="13"/>
      <c r="N359" s="13"/>
      <c r="O359" s="13"/>
      <c r="P359" s="13"/>
      <c r="Q359" s="13"/>
      <c r="R359" s="13"/>
      <c r="S359" s="13"/>
      <c r="T359" s="13"/>
    </row>
    <row r="360" spans="1:20" x14ac:dyDescent="0.25">
      <c r="A360" s="13"/>
      <c r="B360" s="13"/>
      <c r="C360" s="13"/>
      <c r="D360" s="13"/>
      <c r="E360" s="13"/>
      <c r="F360" s="13"/>
      <c r="G360" s="13"/>
      <c r="H360" s="13"/>
      <c r="I360" s="13"/>
      <c r="J360" s="13"/>
      <c r="K360" s="13"/>
      <c r="L360" s="13"/>
      <c r="M360" s="13"/>
      <c r="N360" s="13"/>
      <c r="O360" s="13"/>
      <c r="P360" s="13"/>
      <c r="Q360" s="13"/>
      <c r="R360" s="13"/>
      <c r="S360" s="13"/>
      <c r="T360" s="13"/>
    </row>
    <row r="361" spans="1:20" x14ac:dyDescent="0.25">
      <c r="A361" s="13"/>
      <c r="B361" s="13"/>
      <c r="C361" s="13"/>
      <c r="D361" s="13"/>
      <c r="E361" s="13"/>
      <c r="F361" s="13"/>
      <c r="G361" s="13"/>
      <c r="H361" s="13"/>
      <c r="I361" s="13"/>
      <c r="J361" s="13"/>
      <c r="K361" s="13"/>
      <c r="L361" s="13"/>
      <c r="M361" s="13"/>
      <c r="N361" s="13"/>
      <c r="O361" s="13"/>
      <c r="P361" s="13"/>
      <c r="Q361" s="13"/>
      <c r="R361" s="13"/>
      <c r="S361" s="13"/>
      <c r="T361" s="13"/>
    </row>
    <row r="362" spans="1:20" x14ac:dyDescent="0.25">
      <c r="A362" s="13"/>
      <c r="B362" s="13"/>
      <c r="C362" s="13"/>
      <c r="D362" s="13"/>
      <c r="E362" s="13"/>
      <c r="F362" s="13"/>
      <c r="G362" s="13"/>
      <c r="H362" s="13"/>
      <c r="I362" s="13"/>
      <c r="J362" s="13"/>
      <c r="K362" s="13"/>
      <c r="L362" s="13"/>
      <c r="M362" s="13"/>
      <c r="N362" s="13"/>
      <c r="O362" s="13"/>
      <c r="P362" s="13"/>
      <c r="Q362" s="13"/>
      <c r="R362" s="13"/>
      <c r="S362" s="13"/>
      <c r="T362" s="13"/>
    </row>
    <row r="363" spans="1:20" x14ac:dyDescent="0.25">
      <c r="A363" s="13"/>
      <c r="B363" s="13"/>
      <c r="C363" s="13"/>
      <c r="D363" s="13"/>
      <c r="E363" s="13"/>
      <c r="F363" s="13"/>
      <c r="G363" s="13"/>
      <c r="H363" s="13"/>
      <c r="I363" s="13"/>
      <c r="J363" s="13"/>
      <c r="K363" s="13"/>
      <c r="L363" s="13"/>
      <c r="M363" s="13"/>
      <c r="N363" s="13"/>
      <c r="O363" s="13"/>
      <c r="P363" s="13"/>
      <c r="Q363" s="13"/>
      <c r="R363" s="13"/>
      <c r="S363" s="13"/>
      <c r="T363" s="13"/>
    </row>
    <row r="364" spans="1:20" x14ac:dyDescent="0.25">
      <c r="A364" s="13"/>
      <c r="B364" s="13"/>
      <c r="C364" s="13"/>
      <c r="D364" s="13"/>
      <c r="E364" s="13"/>
      <c r="F364" s="13"/>
      <c r="G364" s="13"/>
      <c r="H364" s="13"/>
      <c r="I364" s="13"/>
      <c r="J364" s="13"/>
      <c r="K364" s="13"/>
      <c r="L364" s="13"/>
      <c r="M364" s="13"/>
      <c r="N364" s="13"/>
      <c r="O364" s="13"/>
      <c r="P364" s="13"/>
      <c r="Q364" s="13"/>
      <c r="R364" s="13"/>
      <c r="S364" s="13"/>
      <c r="T364" s="13"/>
    </row>
    <row r="365" spans="1:20" x14ac:dyDescent="0.25">
      <c r="A365" s="13"/>
      <c r="B365" s="13"/>
      <c r="C365" s="13"/>
      <c r="D365" s="13"/>
      <c r="E365" s="13"/>
      <c r="F365" s="13"/>
      <c r="G365" s="13"/>
      <c r="H365" s="13"/>
      <c r="I365" s="13"/>
      <c r="J365" s="13"/>
      <c r="K365" s="13"/>
      <c r="L365" s="13"/>
      <c r="M365" s="13"/>
      <c r="N365" s="13"/>
      <c r="O365" s="13"/>
      <c r="P365" s="13"/>
      <c r="Q365" s="13"/>
      <c r="R365" s="13"/>
      <c r="S365" s="13"/>
      <c r="T365" s="13"/>
    </row>
    <row r="366" spans="1:20" x14ac:dyDescent="0.25">
      <c r="A366" s="13"/>
      <c r="B366" s="13"/>
      <c r="C366" s="13"/>
      <c r="D366" s="13"/>
      <c r="E366" s="13"/>
      <c r="F366" s="13"/>
      <c r="G366" s="13"/>
      <c r="H366" s="13"/>
      <c r="I366" s="13"/>
      <c r="J366" s="13"/>
      <c r="K366" s="13"/>
      <c r="L366" s="13"/>
      <c r="M366" s="13"/>
      <c r="N366" s="13"/>
      <c r="O366" s="13"/>
      <c r="P366" s="13"/>
      <c r="Q366" s="13"/>
      <c r="R366" s="13"/>
      <c r="S366" s="13"/>
      <c r="T366" s="13"/>
    </row>
    <row r="367" spans="1:20" x14ac:dyDescent="0.25">
      <c r="A367" s="13"/>
      <c r="B367" s="13"/>
      <c r="C367" s="13"/>
      <c r="D367" s="13"/>
      <c r="E367" s="13"/>
      <c r="F367" s="13"/>
      <c r="G367" s="13"/>
      <c r="H367" s="13"/>
      <c r="I367" s="13"/>
      <c r="J367" s="13"/>
      <c r="K367" s="13"/>
      <c r="L367" s="13"/>
      <c r="M367" s="13"/>
      <c r="N367" s="13"/>
      <c r="O367" s="13"/>
      <c r="P367" s="13"/>
      <c r="Q367" s="13"/>
      <c r="R367" s="13"/>
      <c r="S367" s="13"/>
      <c r="T367" s="13"/>
    </row>
    <row r="368" spans="1:20" x14ac:dyDescent="0.25">
      <c r="A368" s="13"/>
      <c r="B368" s="13"/>
      <c r="C368" s="13"/>
      <c r="D368" s="13"/>
      <c r="E368" s="13"/>
      <c r="F368" s="13"/>
      <c r="G368" s="13"/>
      <c r="H368" s="13"/>
      <c r="I368" s="13"/>
      <c r="J368" s="13"/>
      <c r="K368" s="13"/>
      <c r="L368" s="13"/>
      <c r="M368" s="13"/>
      <c r="N368" s="13"/>
      <c r="O368" s="13"/>
      <c r="P368" s="13"/>
      <c r="Q368" s="13"/>
      <c r="R368" s="13"/>
      <c r="S368" s="13"/>
      <c r="T368" s="13"/>
    </row>
    <row r="369" spans="1:20" x14ac:dyDescent="0.25">
      <c r="A369" s="13"/>
      <c r="B369" s="13"/>
      <c r="C369" s="13"/>
      <c r="D369" s="13"/>
      <c r="E369" s="13"/>
      <c r="F369" s="13"/>
      <c r="G369" s="13"/>
      <c r="H369" s="13"/>
      <c r="I369" s="13"/>
      <c r="J369" s="13"/>
      <c r="K369" s="13"/>
      <c r="L369" s="13"/>
      <c r="M369" s="13"/>
      <c r="N369" s="13"/>
      <c r="O369" s="13"/>
      <c r="P369" s="13"/>
      <c r="Q369" s="13"/>
      <c r="R369" s="13"/>
      <c r="S369" s="13"/>
      <c r="T369" s="13"/>
    </row>
    <row r="370" spans="1:20" x14ac:dyDescent="0.25">
      <c r="A370" s="13"/>
      <c r="B370" s="13"/>
      <c r="C370" s="13"/>
      <c r="D370" s="13"/>
      <c r="E370" s="13"/>
      <c r="F370" s="13"/>
      <c r="G370" s="13"/>
      <c r="H370" s="13"/>
      <c r="I370" s="13"/>
      <c r="J370" s="13"/>
      <c r="K370" s="13"/>
      <c r="L370" s="13"/>
      <c r="M370" s="13"/>
      <c r="N370" s="13"/>
      <c r="O370" s="13"/>
      <c r="P370" s="13"/>
      <c r="Q370" s="13"/>
      <c r="R370" s="13"/>
      <c r="S370" s="13"/>
      <c r="T370" s="13"/>
    </row>
    <row r="371" spans="1:20" x14ac:dyDescent="0.25">
      <c r="A371" s="13"/>
      <c r="B371" s="13"/>
      <c r="C371" s="13"/>
      <c r="D371" s="13"/>
      <c r="E371" s="13"/>
      <c r="F371" s="13"/>
      <c r="G371" s="13"/>
      <c r="H371" s="13"/>
      <c r="I371" s="13"/>
      <c r="J371" s="13"/>
      <c r="K371" s="13"/>
      <c r="L371" s="13"/>
      <c r="M371" s="13"/>
      <c r="N371" s="13"/>
      <c r="O371" s="13"/>
      <c r="P371" s="13"/>
      <c r="Q371" s="13"/>
      <c r="R371" s="13"/>
      <c r="S371" s="13"/>
      <c r="T371" s="13"/>
    </row>
    <row r="372" spans="1:20" x14ac:dyDescent="0.25">
      <c r="A372" s="13"/>
      <c r="B372" s="13"/>
      <c r="C372" s="13"/>
      <c r="D372" s="13"/>
      <c r="E372" s="13"/>
      <c r="F372" s="13"/>
      <c r="G372" s="13"/>
      <c r="H372" s="13"/>
      <c r="I372" s="13"/>
      <c r="J372" s="13"/>
      <c r="K372" s="13"/>
      <c r="L372" s="13"/>
      <c r="M372" s="13"/>
      <c r="N372" s="13"/>
      <c r="O372" s="13"/>
      <c r="P372" s="13"/>
      <c r="Q372" s="13"/>
      <c r="R372" s="13"/>
      <c r="S372" s="13"/>
      <c r="T372" s="13"/>
    </row>
    <row r="373" spans="1:20" x14ac:dyDescent="0.25">
      <c r="A373" s="13"/>
      <c r="B373" s="13"/>
      <c r="C373" s="13"/>
      <c r="D373" s="13"/>
      <c r="E373" s="13"/>
      <c r="F373" s="13"/>
      <c r="G373" s="13"/>
      <c r="H373" s="13"/>
      <c r="I373" s="13"/>
      <c r="J373" s="13"/>
      <c r="K373" s="13"/>
      <c r="L373" s="13"/>
      <c r="M373" s="13"/>
      <c r="N373" s="13"/>
      <c r="O373" s="13"/>
      <c r="P373" s="13"/>
      <c r="Q373" s="13"/>
      <c r="R373" s="13"/>
      <c r="S373" s="13"/>
      <c r="T373" s="13"/>
    </row>
    <row r="374" spans="1:20" x14ac:dyDescent="0.25">
      <c r="A374" s="13"/>
      <c r="B374" s="13"/>
      <c r="C374" s="13"/>
      <c r="D374" s="13"/>
      <c r="E374" s="13"/>
      <c r="F374" s="13"/>
      <c r="G374" s="13"/>
      <c r="H374" s="13"/>
      <c r="I374" s="13"/>
      <c r="J374" s="13"/>
      <c r="K374" s="13"/>
      <c r="L374" s="13"/>
      <c r="M374" s="13"/>
      <c r="N374" s="13"/>
      <c r="O374" s="13"/>
      <c r="P374" s="13"/>
      <c r="Q374" s="13"/>
      <c r="R374" s="13"/>
      <c r="S374" s="13"/>
      <c r="T374" s="13"/>
    </row>
    <row r="375" spans="1:20" x14ac:dyDescent="0.25">
      <c r="A375" s="13"/>
      <c r="B375" s="13"/>
      <c r="C375" s="13"/>
      <c r="D375" s="13"/>
      <c r="E375" s="13"/>
      <c r="F375" s="13"/>
      <c r="G375" s="13"/>
      <c r="H375" s="13"/>
      <c r="I375" s="13"/>
      <c r="J375" s="13"/>
      <c r="K375" s="13"/>
      <c r="L375" s="13"/>
      <c r="M375" s="13"/>
      <c r="N375" s="13"/>
      <c r="O375" s="13"/>
      <c r="P375" s="13"/>
      <c r="Q375" s="13"/>
      <c r="R375" s="13"/>
      <c r="S375" s="13"/>
      <c r="T375" s="13"/>
    </row>
    <row r="376" spans="1:20" x14ac:dyDescent="0.25">
      <c r="A376" s="13"/>
      <c r="B376" s="13"/>
      <c r="C376" s="13"/>
      <c r="D376" s="13"/>
      <c r="E376" s="13"/>
      <c r="F376" s="13"/>
      <c r="G376" s="13"/>
      <c r="H376" s="13"/>
      <c r="I376" s="13"/>
      <c r="J376" s="13"/>
      <c r="K376" s="13"/>
      <c r="L376" s="13"/>
      <c r="M376" s="13"/>
      <c r="N376" s="13"/>
      <c r="O376" s="13"/>
      <c r="P376" s="13"/>
      <c r="Q376" s="13"/>
      <c r="R376" s="13"/>
      <c r="S376" s="13"/>
      <c r="T376" s="13"/>
    </row>
    <row r="377" spans="1:20" x14ac:dyDescent="0.25">
      <c r="A377" s="13"/>
      <c r="B377" s="13"/>
      <c r="C377" s="13"/>
      <c r="D377" s="13"/>
      <c r="E377" s="13"/>
      <c r="F377" s="13"/>
      <c r="G377" s="13"/>
      <c r="H377" s="13"/>
      <c r="I377" s="13"/>
      <c r="J377" s="13"/>
      <c r="K377" s="13"/>
      <c r="L377" s="13"/>
      <c r="M377" s="13"/>
      <c r="N377" s="13"/>
      <c r="O377" s="13"/>
      <c r="P377" s="13"/>
      <c r="Q377" s="13"/>
      <c r="R377" s="13"/>
      <c r="S377" s="13"/>
      <c r="T377" s="13"/>
    </row>
    <row r="378" spans="1:20" x14ac:dyDescent="0.25">
      <c r="A378" s="13"/>
      <c r="B378" s="13"/>
      <c r="C378" s="13"/>
      <c r="D378" s="13"/>
      <c r="E378" s="13"/>
      <c r="F378" s="13"/>
      <c r="G378" s="13"/>
      <c r="H378" s="13"/>
      <c r="I378" s="13"/>
      <c r="J378" s="13"/>
      <c r="K378" s="13"/>
      <c r="L378" s="13"/>
      <c r="M378" s="13"/>
      <c r="N378" s="13"/>
      <c r="O378" s="13"/>
      <c r="P378" s="13"/>
      <c r="Q378" s="13"/>
      <c r="R378" s="13"/>
      <c r="S378" s="13"/>
      <c r="T378" s="13"/>
    </row>
    <row r="379" spans="1:20" x14ac:dyDescent="0.25">
      <c r="A379" s="13"/>
      <c r="B379" s="13"/>
      <c r="C379" s="13"/>
      <c r="D379" s="13"/>
      <c r="E379" s="13"/>
      <c r="F379" s="13"/>
      <c r="G379" s="13"/>
      <c r="H379" s="13"/>
      <c r="I379" s="13"/>
      <c r="J379" s="13"/>
      <c r="K379" s="13"/>
      <c r="L379" s="13"/>
      <c r="M379" s="13"/>
      <c r="N379" s="13"/>
      <c r="O379" s="13"/>
      <c r="P379" s="13"/>
      <c r="Q379" s="13"/>
      <c r="R379" s="13"/>
      <c r="S379" s="13"/>
      <c r="T379" s="13"/>
    </row>
    <row r="380" spans="1:20" x14ac:dyDescent="0.25">
      <c r="A380" s="13"/>
      <c r="B380" s="13"/>
      <c r="C380" s="13"/>
      <c r="D380" s="13"/>
      <c r="E380" s="13"/>
      <c r="F380" s="13"/>
      <c r="G380" s="13"/>
      <c r="H380" s="13"/>
      <c r="I380" s="13"/>
      <c r="J380" s="13"/>
      <c r="K380" s="13"/>
      <c r="L380" s="13"/>
      <c r="M380" s="13"/>
      <c r="N380" s="13"/>
      <c r="O380" s="13"/>
      <c r="P380" s="13"/>
      <c r="Q380" s="13"/>
      <c r="R380" s="13"/>
      <c r="S380" s="13"/>
      <c r="T380" s="13"/>
    </row>
    <row r="381" spans="1:20" x14ac:dyDescent="0.25">
      <c r="A381" s="13"/>
      <c r="B381" s="13"/>
      <c r="C381" s="13"/>
      <c r="D381" s="13"/>
      <c r="E381" s="13"/>
      <c r="F381" s="13"/>
      <c r="G381" s="13"/>
      <c r="H381" s="13"/>
      <c r="I381" s="13"/>
      <c r="J381" s="13"/>
      <c r="K381" s="13"/>
      <c r="L381" s="13"/>
      <c r="M381" s="13"/>
      <c r="N381" s="13"/>
      <c r="O381" s="13"/>
      <c r="P381" s="13"/>
      <c r="Q381" s="13"/>
      <c r="R381" s="13"/>
      <c r="S381" s="13"/>
      <c r="T381" s="13"/>
    </row>
    <row r="382" spans="1:20" x14ac:dyDescent="0.25">
      <c r="A382" s="13"/>
      <c r="B382" s="13"/>
      <c r="C382" s="13"/>
      <c r="D382" s="13"/>
      <c r="E382" s="13"/>
      <c r="F382" s="13"/>
      <c r="G382" s="13"/>
      <c r="H382" s="13"/>
      <c r="I382" s="13"/>
      <c r="J382" s="13"/>
      <c r="K382" s="13"/>
      <c r="L382" s="13"/>
      <c r="M382" s="13"/>
      <c r="N382" s="13"/>
      <c r="O382" s="13"/>
      <c r="P382" s="13"/>
      <c r="Q382" s="13"/>
      <c r="R382" s="13"/>
      <c r="S382" s="13"/>
      <c r="T382" s="13"/>
    </row>
    <row r="383" spans="1:20" x14ac:dyDescent="0.25">
      <c r="A383" s="13"/>
      <c r="B383" s="13"/>
      <c r="C383" s="13"/>
      <c r="D383" s="13"/>
      <c r="E383" s="13"/>
      <c r="F383" s="13"/>
      <c r="G383" s="13"/>
      <c r="H383" s="13"/>
      <c r="I383" s="13"/>
      <c r="J383" s="13"/>
      <c r="K383" s="13"/>
      <c r="L383" s="13"/>
      <c r="M383" s="13"/>
      <c r="N383" s="13"/>
      <c r="O383" s="13"/>
      <c r="P383" s="13"/>
      <c r="Q383" s="13"/>
      <c r="R383" s="13"/>
      <c r="S383" s="13"/>
      <c r="T383" s="13"/>
    </row>
    <row r="384" spans="1:20" x14ac:dyDescent="0.25">
      <c r="A384" s="13"/>
      <c r="B384" s="13"/>
      <c r="C384" s="13"/>
      <c r="D384" s="13"/>
      <c r="E384" s="13"/>
      <c r="F384" s="13"/>
      <c r="G384" s="13"/>
      <c r="H384" s="13"/>
      <c r="I384" s="13"/>
      <c r="J384" s="13"/>
      <c r="K384" s="13"/>
      <c r="L384" s="13"/>
      <c r="M384" s="13"/>
      <c r="N384" s="13"/>
      <c r="O384" s="13"/>
      <c r="P384" s="13"/>
      <c r="Q384" s="13"/>
      <c r="R384" s="13"/>
      <c r="S384" s="13"/>
      <c r="T384" s="13"/>
    </row>
    <row r="385" spans="1:20" x14ac:dyDescent="0.25">
      <c r="A385" s="13"/>
      <c r="B385" s="13"/>
      <c r="C385" s="13"/>
      <c r="D385" s="13"/>
      <c r="E385" s="13"/>
      <c r="F385" s="13"/>
      <c r="G385" s="13"/>
      <c r="H385" s="13"/>
      <c r="I385" s="13"/>
      <c r="J385" s="13"/>
      <c r="K385" s="13"/>
      <c r="L385" s="13"/>
      <c r="M385" s="13"/>
      <c r="N385" s="13"/>
      <c r="O385" s="13"/>
      <c r="P385" s="13"/>
      <c r="Q385" s="13"/>
      <c r="R385" s="13"/>
      <c r="S385" s="13"/>
      <c r="T385" s="13"/>
    </row>
    <row r="386" spans="1:20" x14ac:dyDescent="0.25">
      <c r="A386" s="13"/>
      <c r="B386" s="13"/>
      <c r="C386" s="13"/>
      <c r="D386" s="13"/>
      <c r="E386" s="13"/>
      <c r="F386" s="13"/>
      <c r="G386" s="13"/>
      <c r="H386" s="13"/>
      <c r="I386" s="13"/>
      <c r="J386" s="13"/>
      <c r="K386" s="13"/>
      <c r="L386" s="13"/>
      <c r="M386" s="13"/>
      <c r="N386" s="13"/>
      <c r="O386" s="13"/>
      <c r="P386" s="13"/>
      <c r="Q386" s="13"/>
      <c r="R386" s="13"/>
      <c r="S386" s="13"/>
      <c r="T386" s="13"/>
    </row>
    <row r="387" spans="1:20" x14ac:dyDescent="0.25">
      <c r="A387" s="13"/>
      <c r="B387" s="13"/>
      <c r="C387" s="13"/>
      <c r="D387" s="13"/>
      <c r="E387" s="13"/>
      <c r="F387" s="13"/>
      <c r="G387" s="13"/>
      <c r="H387" s="13"/>
      <c r="I387" s="13"/>
      <c r="J387" s="13"/>
      <c r="K387" s="13"/>
      <c r="L387" s="13"/>
      <c r="M387" s="13"/>
      <c r="N387" s="13"/>
      <c r="O387" s="13"/>
      <c r="P387" s="13"/>
      <c r="Q387" s="13"/>
      <c r="R387" s="13"/>
      <c r="S387" s="13"/>
      <c r="T387" s="13"/>
    </row>
    <row r="388" spans="1:20" x14ac:dyDescent="0.25">
      <c r="A388" s="13"/>
      <c r="B388" s="13"/>
      <c r="C388" s="13"/>
      <c r="D388" s="13"/>
      <c r="E388" s="13"/>
      <c r="F388" s="13"/>
      <c r="G388" s="13"/>
      <c r="H388" s="13"/>
      <c r="I388" s="13"/>
      <c r="J388" s="13"/>
      <c r="K388" s="13"/>
      <c r="L388" s="13"/>
      <c r="M388" s="13"/>
      <c r="N388" s="13"/>
      <c r="O388" s="13"/>
      <c r="P388" s="13"/>
      <c r="Q388" s="13"/>
      <c r="R388" s="13"/>
      <c r="S388" s="13"/>
      <c r="T388" s="13"/>
    </row>
    <row r="389" spans="1:20" x14ac:dyDescent="0.25">
      <c r="A389" s="13"/>
      <c r="B389" s="13"/>
      <c r="C389" s="13"/>
      <c r="D389" s="13"/>
      <c r="E389" s="13"/>
      <c r="F389" s="13"/>
      <c r="G389" s="13"/>
      <c r="H389" s="13"/>
      <c r="I389" s="13"/>
      <c r="J389" s="13"/>
      <c r="K389" s="13"/>
      <c r="L389" s="13"/>
      <c r="M389" s="13"/>
      <c r="N389" s="13"/>
      <c r="O389" s="13"/>
      <c r="P389" s="13"/>
      <c r="Q389" s="13"/>
      <c r="R389" s="13"/>
      <c r="S389" s="13"/>
      <c r="T389" s="13"/>
    </row>
    <row r="390" spans="1:20" x14ac:dyDescent="0.25">
      <c r="A390" s="13"/>
      <c r="B390" s="13"/>
      <c r="C390" s="13"/>
      <c r="D390" s="13"/>
      <c r="E390" s="13"/>
      <c r="F390" s="13"/>
      <c r="G390" s="13"/>
      <c r="H390" s="13"/>
      <c r="I390" s="13"/>
      <c r="J390" s="13"/>
      <c r="K390" s="13"/>
      <c r="L390" s="13"/>
      <c r="M390" s="13"/>
      <c r="N390" s="13"/>
      <c r="O390" s="13"/>
      <c r="P390" s="13"/>
      <c r="Q390" s="13"/>
      <c r="R390" s="13"/>
      <c r="S390" s="13"/>
      <c r="T390" s="13"/>
    </row>
    <row r="391" spans="1:20" x14ac:dyDescent="0.25">
      <c r="A391" s="13"/>
      <c r="B391" s="13"/>
      <c r="C391" s="13"/>
      <c r="D391" s="13"/>
      <c r="E391" s="13"/>
      <c r="F391" s="13"/>
      <c r="G391" s="13"/>
      <c r="H391" s="13"/>
      <c r="I391" s="13"/>
      <c r="J391" s="13"/>
      <c r="K391" s="13"/>
      <c r="L391" s="13"/>
      <c r="M391" s="13"/>
      <c r="N391" s="13"/>
      <c r="O391" s="13"/>
      <c r="P391" s="13"/>
      <c r="Q391" s="13"/>
      <c r="R391" s="13"/>
      <c r="S391" s="13"/>
      <c r="T391" s="13"/>
    </row>
    <row r="392" spans="1:20" x14ac:dyDescent="0.25">
      <c r="A392" s="13"/>
      <c r="B392" s="13"/>
      <c r="C392" s="13"/>
      <c r="D392" s="13"/>
      <c r="E392" s="13"/>
      <c r="F392" s="13"/>
      <c r="G392" s="13"/>
      <c r="H392" s="13"/>
      <c r="I392" s="13"/>
      <c r="J392" s="13"/>
      <c r="K392" s="13"/>
      <c r="L392" s="13"/>
      <c r="M392" s="13"/>
      <c r="N392" s="13"/>
      <c r="O392" s="13"/>
      <c r="P392" s="13"/>
      <c r="Q392" s="13"/>
      <c r="R392" s="13"/>
      <c r="S392" s="13"/>
      <c r="T392" s="13"/>
    </row>
    <row r="393" spans="1:20" x14ac:dyDescent="0.25">
      <c r="A393" s="13"/>
      <c r="B393" s="13"/>
      <c r="C393" s="13"/>
      <c r="D393" s="13"/>
      <c r="E393" s="13"/>
      <c r="F393" s="13"/>
      <c r="G393" s="13"/>
      <c r="H393" s="13"/>
      <c r="I393" s="13"/>
      <c r="J393" s="13"/>
      <c r="K393" s="13"/>
      <c r="L393" s="13"/>
      <c r="M393" s="13"/>
      <c r="N393" s="13"/>
      <c r="O393" s="13"/>
      <c r="P393" s="13"/>
      <c r="Q393" s="13"/>
      <c r="R393" s="13"/>
      <c r="S393" s="13"/>
      <c r="T393" s="13"/>
    </row>
    <row r="394" spans="1:20" x14ac:dyDescent="0.25">
      <c r="A394" s="13"/>
      <c r="B394" s="13"/>
      <c r="C394" s="13"/>
      <c r="D394" s="13"/>
      <c r="E394" s="13"/>
      <c r="F394" s="13"/>
      <c r="G394" s="13"/>
      <c r="H394" s="13"/>
      <c r="I394" s="13"/>
      <c r="J394" s="13"/>
      <c r="K394" s="13"/>
      <c r="L394" s="13"/>
      <c r="M394" s="13"/>
      <c r="N394" s="13"/>
      <c r="O394" s="13"/>
      <c r="P394" s="13"/>
      <c r="Q394" s="13"/>
      <c r="R394" s="13"/>
      <c r="S394" s="13"/>
      <c r="T394" s="13"/>
    </row>
    <row r="395" spans="1:20" x14ac:dyDescent="0.25">
      <c r="A395" s="13"/>
      <c r="B395" s="13"/>
      <c r="C395" s="13"/>
      <c r="D395" s="13"/>
      <c r="E395" s="13"/>
      <c r="F395" s="13"/>
      <c r="G395" s="13"/>
      <c r="H395" s="13"/>
      <c r="I395" s="13"/>
      <c r="J395" s="13"/>
      <c r="K395" s="13"/>
      <c r="L395" s="13"/>
      <c r="M395" s="13"/>
      <c r="N395" s="13"/>
      <c r="O395" s="13"/>
      <c r="P395" s="13"/>
      <c r="Q395" s="13"/>
      <c r="R395" s="13"/>
      <c r="S395" s="13"/>
      <c r="T395" s="13"/>
    </row>
    <row r="396" spans="1:20" x14ac:dyDescent="0.25">
      <c r="A396" s="13"/>
      <c r="B396" s="13"/>
      <c r="C396" s="13"/>
      <c r="D396" s="13"/>
      <c r="E396" s="13"/>
      <c r="F396" s="13"/>
      <c r="G396" s="13"/>
      <c r="H396" s="13"/>
      <c r="I396" s="13"/>
      <c r="J396" s="13"/>
      <c r="K396" s="13"/>
      <c r="L396" s="13"/>
      <c r="M396" s="13"/>
      <c r="N396" s="13"/>
      <c r="O396" s="13"/>
      <c r="P396" s="13"/>
      <c r="Q396" s="13"/>
      <c r="R396" s="13"/>
      <c r="S396" s="13"/>
      <c r="T396" s="13"/>
    </row>
    <row r="397" spans="1:20" x14ac:dyDescent="0.25">
      <c r="A397" s="13"/>
      <c r="B397" s="13"/>
      <c r="C397" s="13"/>
      <c r="D397" s="13"/>
      <c r="E397" s="13"/>
      <c r="F397" s="13"/>
      <c r="G397" s="13"/>
      <c r="H397" s="13"/>
      <c r="I397" s="13"/>
      <c r="J397" s="13"/>
      <c r="K397" s="13"/>
      <c r="L397" s="13"/>
      <c r="M397" s="13"/>
      <c r="N397" s="13"/>
      <c r="O397" s="13"/>
      <c r="P397" s="13"/>
      <c r="Q397" s="13"/>
      <c r="R397" s="13"/>
      <c r="S397" s="13"/>
      <c r="T397" s="13"/>
    </row>
    <row r="398" spans="1:20" x14ac:dyDescent="0.25">
      <c r="A398" s="13"/>
      <c r="B398" s="13"/>
      <c r="C398" s="13"/>
      <c r="D398" s="13"/>
      <c r="E398" s="13"/>
      <c r="F398" s="13"/>
      <c r="G398" s="13"/>
      <c r="H398" s="13"/>
      <c r="I398" s="13"/>
      <c r="J398" s="13"/>
      <c r="K398" s="13"/>
      <c r="L398" s="13"/>
      <c r="M398" s="13"/>
      <c r="N398" s="13"/>
      <c r="O398" s="13"/>
      <c r="P398" s="13"/>
      <c r="Q398" s="13"/>
      <c r="R398" s="13"/>
      <c r="S398" s="13"/>
      <c r="T398" s="13"/>
    </row>
    <row r="399" spans="1:20" x14ac:dyDescent="0.25">
      <c r="A399" s="13"/>
      <c r="B399" s="13"/>
      <c r="C399" s="13"/>
      <c r="D399" s="13"/>
      <c r="E399" s="13"/>
      <c r="F399" s="13"/>
      <c r="G399" s="13"/>
      <c r="H399" s="13"/>
      <c r="I399" s="13"/>
      <c r="J399" s="13"/>
      <c r="K399" s="13"/>
      <c r="L399" s="13"/>
      <c r="M399" s="13"/>
      <c r="N399" s="13"/>
      <c r="O399" s="13"/>
      <c r="P399" s="13"/>
      <c r="Q399" s="13"/>
      <c r="R399" s="13"/>
      <c r="S399" s="13"/>
      <c r="T399" s="13"/>
    </row>
    <row r="400" spans="1:20" x14ac:dyDescent="0.25">
      <c r="A400" s="13"/>
      <c r="B400" s="13"/>
      <c r="C400" s="13"/>
      <c r="D400" s="13"/>
      <c r="E400" s="13"/>
      <c r="F400" s="13"/>
      <c r="G400" s="13"/>
      <c r="H400" s="13"/>
      <c r="I400" s="13"/>
      <c r="J400" s="13"/>
      <c r="K400" s="13"/>
      <c r="L400" s="13"/>
      <c r="M400" s="13"/>
      <c r="N400" s="13"/>
      <c r="O400" s="13"/>
      <c r="P400" s="13"/>
      <c r="Q400" s="13"/>
      <c r="R400" s="13"/>
      <c r="S400" s="13"/>
      <c r="T400" s="13"/>
    </row>
    <row r="401" spans="1:20" x14ac:dyDescent="0.25">
      <c r="A401" s="13"/>
      <c r="B401" s="13"/>
      <c r="C401" s="13"/>
      <c r="D401" s="13"/>
      <c r="E401" s="13"/>
      <c r="F401" s="13"/>
      <c r="G401" s="13"/>
      <c r="H401" s="13"/>
      <c r="I401" s="13"/>
      <c r="J401" s="13"/>
      <c r="K401" s="13"/>
      <c r="L401" s="13"/>
      <c r="M401" s="13"/>
      <c r="N401" s="13"/>
      <c r="O401" s="13"/>
      <c r="P401" s="13"/>
      <c r="Q401" s="13"/>
      <c r="R401" s="13"/>
      <c r="S401" s="13"/>
      <c r="T401" s="13"/>
    </row>
    <row r="402" spans="1:20" x14ac:dyDescent="0.25">
      <c r="A402" s="13"/>
      <c r="B402" s="13"/>
      <c r="C402" s="13"/>
      <c r="D402" s="13"/>
      <c r="E402" s="13"/>
      <c r="F402" s="13"/>
      <c r="G402" s="13"/>
      <c r="H402" s="13"/>
      <c r="I402" s="13"/>
      <c r="J402" s="13"/>
      <c r="K402" s="13"/>
      <c r="L402" s="13"/>
      <c r="M402" s="13"/>
      <c r="N402" s="13"/>
      <c r="O402" s="13"/>
      <c r="P402" s="13"/>
      <c r="Q402" s="13"/>
      <c r="R402" s="13"/>
      <c r="S402" s="13"/>
      <c r="T402" s="13"/>
    </row>
    <row r="403" spans="1:20" x14ac:dyDescent="0.25">
      <c r="A403" s="13"/>
      <c r="B403" s="13"/>
      <c r="C403" s="13"/>
      <c r="D403" s="13"/>
      <c r="E403" s="13"/>
      <c r="F403" s="13"/>
      <c r="G403" s="13"/>
      <c r="H403" s="13"/>
      <c r="I403" s="13"/>
      <c r="J403" s="13"/>
      <c r="K403" s="13"/>
      <c r="L403" s="13"/>
      <c r="M403" s="13"/>
      <c r="N403" s="13"/>
      <c r="O403" s="13"/>
      <c r="P403" s="13"/>
      <c r="Q403" s="13"/>
      <c r="R403" s="13"/>
      <c r="S403" s="13"/>
      <c r="T403" s="13"/>
    </row>
    <row r="404" spans="1:20" x14ac:dyDescent="0.25">
      <c r="A404" s="13"/>
      <c r="B404" s="13"/>
      <c r="C404" s="13"/>
      <c r="D404" s="13"/>
      <c r="E404" s="13"/>
      <c r="F404" s="13"/>
      <c r="G404" s="13"/>
      <c r="H404" s="13"/>
      <c r="I404" s="13"/>
      <c r="J404" s="13"/>
      <c r="K404" s="13"/>
      <c r="L404" s="13"/>
      <c r="M404" s="13"/>
      <c r="N404" s="13"/>
      <c r="O404" s="13"/>
      <c r="P404" s="13"/>
      <c r="Q404" s="13"/>
      <c r="R404" s="13"/>
      <c r="S404" s="13"/>
      <c r="T404" s="13"/>
    </row>
    <row r="405" spans="1:20" x14ac:dyDescent="0.25">
      <c r="A405" s="13"/>
      <c r="B405" s="13"/>
      <c r="C405" s="13"/>
      <c r="D405" s="13"/>
      <c r="E405" s="13"/>
      <c r="F405" s="13"/>
      <c r="G405" s="13"/>
      <c r="H405" s="13"/>
      <c r="I405" s="13"/>
      <c r="J405" s="13"/>
      <c r="K405" s="13"/>
      <c r="L405" s="13"/>
      <c r="M405" s="13"/>
      <c r="N405" s="13"/>
      <c r="O405" s="13"/>
      <c r="P405" s="13"/>
      <c r="Q405" s="13"/>
      <c r="R405" s="13"/>
      <c r="S405" s="13"/>
      <c r="T405" s="13"/>
    </row>
    <row r="406" spans="1:20" x14ac:dyDescent="0.25">
      <c r="A406" s="13"/>
      <c r="B406" s="13"/>
      <c r="C406" s="13"/>
      <c r="D406" s="13"/>
      <c r="E406" s="13"/>
      <c r="F406" s="13"/>
      <c r="G406" s="13"/>
      <c r="H406" s="13"/>
      <c r="I406" s="13"/>
      <c r="J406" s="13"/>
      <c r="K406" s="13"/>
      <c r="L406" s="13"/>
      <c r="M406" s="13"/>
      <c r="N406" s="13"/>
      <c r="O406" s="13"/>
      <c r="P406" s="13"/>
      <c r="Q406" s="13"/>
      <c r="R406" s="13"/>
      <c r="S406" s="13"/>
      <c r="T406" s="13"/>
    </row>
    <row r="407" spans="1:20" x14ac:dyDescent="0.25">
      <c r="A407" s="13"/>
      <c r="B407" s="13"/>
      <c r="C407" s="13"/>
      <c r="D407" s="13"/>
      <c r="E407" s="13"/>
      <c r="F407" s="13"/>
      <c r="G407" s="13"/>
      <c r="H407" s="13"/>
      <c r="I407" s="13"/>
      <c r="J407" s="13"/>
      <c r="K407" s="13"/>
      <c r="L407" s="13"/>
      <c r="M407" s="13"/>
      <c r="N407" s="13"/>
      <c r="O407" s="13"/>
      <c r="P407" s="13"/>
      <c r="Q407" s="13"/>
      <c r="R407" s="13"/>
      <c r="S407" s="13"/>
      <c r="T407" s="13"/>
    </row>
    <row r="408" spans="1:20" x14ac:dyDescent="0.25">
      <c r="A408" s="13"/>
      <c r="B408" s="13"/>
      <c r="C408" s="13"/>
      <c r="D408" s="13"/>
      <c r="E408" s="13"/>
      <c r="F408" s="13"/>
      <c r="G408" s="13"/>
      <c r="H408" s="13"/>
      <c r="I408" s="13"/>
      <c r="J408" s="13"/>
      <c r="K408" s="13"/>
      <c r="L408" s="13"/>
      <c r="M408" s="13"/>
      <c r="N408" s="13"/>
      <c r="O408" s="13"/>
      <c r="P408" s="13"/>
      <c r="Q408" s="13"/>
      <c r="R408" s="13"/>
      <c r="S408" s="13"/>
      <c r="T408" s="13"/>
    </row>
    <row r="409" spans="1:20" x14ac:dyDescent="0.25">
      <c r="A409" s="13"/>
      <c r="B409" s="13"/>
      <c r="C409" s="13"/>
      <c r="D409" s="13"/>
      <c r="E409" s="13"/>
      <c r="F409" s="13"/>
      <c r="G409" s="13"/>
      <c r="H409" s="13"/>
      <c r="I409" s="13"/>
      <c r="J409" s="13"/>
      <c r="K409" s="13"/>
      <c r="L409" s="13"/>
      <c r="M409" s="13"/>
      <c r="N409" s="13"/>
      <c r="O409" s="13"/>
      <c r="P409" s="13"/>
      <c r="Q409" s="13"/>
      <c r="R409" s="13"/>
      <c r="S409" s="13"/>
      <c r="T409" s="13"/>
    </row>
    <row r="410" spans="1:20" x14ac:dyDescent="0.25">
      <c r="A410" s="13"/>
      <c r="B410" s="13"/>
      <c r="C410" s="13"/>
      <c r="D410" s="13"/>
      <c r="E410" s="13"/>
      <c r="F410" s="13"/>
      <c r="G410" s="13"/>
      <c r="H410" s="13"/>
      <c r="I410" s="13"/>
      <c r="J410" s="13"/>
      <c r="K410" s="13"/>
      <c r="L410" s="13"/>
      <c r="M410" s="13"/>
      <c r="N410" s="13"/>
      <c r="O410" s="13"/>
      <c r="P410" s="13"/>
      <c r="Q410" s="13"/>
      <c r="R410" s="13"/>
      <c r="S410" s="13"/>
      <c r="T410" s="13"/>
    </row>
    <row r="411" spans="1:20" x14ac:dyDescent="0.25">
      <c r="A411" s="13"/>
      <c r="B411" s="13"/>
      <c r="C411" s="13"/>
      <c r="D411" s="13"/>
      <c r="E411" s="13"/>
      <c r="F411" s="13"/>
      <c r="G411" s="13"/>
      <c r="H411" s="13"/>
      <c r="I411" s="13"/>
      <c r="J411" s="13"/>
      <c r="K411" s="13"/>
      <c r="L411" s="13"/>
      <c r="M411" s="13"/>
      <c r="N411" s="13"/>
      <c r="O411" s="13"/>
      <c r="P411" s="13"/>
      <c r="Q411" s="13"/>
      <c r="R411" s="13"/>
      <c r="S411" s="13"/>
      <c r="T411" s="13"/>
    </row>
    <row r="412" spans="1:20" x14ac:dyDescent="0.25">
      <c r="A412" s="13"/>
      <c r="B412" s="13"/>
      <c r="C412" s="13"/>
      <c r="D412" s="13"/>
      <c r="E412" s="13"/>
      <c r="F412" s="13"/>
      <c r="G412" s="13"/>
      <c r="H412" s="13"/>
      <c r="I412" s="13"/>
      <c r="J412" s="13"/>
      <c r="K412" s="13"/>
      <c r="L412" s="13"/>
      <c r="M412" s="13"/>
      <c r="N412" s="13"/>
      <c r="O412" s="13"/>
      <c r="P412" s="13"/>
      <c r="Q412" s="13"/>
      <c r="R412" s="13"/>
      <c r="S412" s="13"/>
      <c r="T412" s="13"/>
    </row>
    <row r="413" spans="1:20" x14ac:dyDescent="0.25">
      <c r="A413" s="13"/>
      <c r="B413" s="13"/>
      <c r="C413" s="13"/>
      <c r="D413" s="13"/>
      <c r="E413" s="13"/>
      <c r="F413" s="13"/>
      <c r="G413" s="13"/>
      <c r="H413" s="13"/>
      <c r="I413" s="13"/>
      <c r="J413" s="13"/>
      <c r="K413" s="13"/>
      <c r="L413" s="13"/>
      <c r="M413" s="13"/>
      <c r="N413" s="13"/>
      <c r="O413" s="13"/>
      <c r="P413" s="13"/>
      <c r="Q413" s="13"/>
      <c r="R413" s="13"/>
      <c r="S413" s="13"/>
      <c r="T413" s="13"/>
    </row>
    <row r="414" spans="1:20" x14ac:dyDescent="0.25">
      <c r="A414" s="13"/>
      <c r="B414" s="13"/>
      <c r="C414" s="13"/>
      <c r="D414" s="13"/>
      <c r="E414" s="13"/>
      <c r="F414" s="13"/>
      <c r="G414" s="13"/>
      <c r="H414" s="13"/>
      <c r="I414" s="13"/>
      <c r="J414" s="13"/>
      <c r="K414" s="13"/>
      <c r="L414" s="13"/>
      <c r="M414" s="13"/>
      <c r="N414" s="13"/>
      <c r="O414" s="13"/>
      <c r="P414" s="13"/>
      <c r="Q414" s="13"/>
      <c r="R414" s="13"/>
      <c r="S414" s="13"/>
      <c r="T414" s="13"/>
    </row>
    <row r="415" spans="1:20" x14ac:dyDescent="0.25">
      <c r="A415" s="13"/>
      <c r="B415" s="13"/>
      <c r="C415" s="13"/>
      <c r="D415" s="13"/>
      <c r="E415" s="13"/>
      <c r="F415" s="13"/>
      <c r="G415" s="13"/>
      <c r="H415" s="13"/>
      <c r="I415" s="13"/>
      <c r="J415" s="13"/>
      <c r="K415" s="13"/>
      <c r="L415" s="13"/>
      <c r="M415" s="13"/>
      <c r="N415" s="13"/>
      <c r="O415" s="13"/>
      <c r="P415" s="13"/>
      <c r="Q415" s="13"/>
      <c r="R415" s="13"/>
      <c r="S415" s="13"/>
      <c r="T415" s="13"/>
    </row>
    <row r="416" spans="1:20" x14ac:dyDescent="0.25">
      <c r="A416" s="13"/>
      <c r="B416" s="13"/>
      <c r="C416" s="13"/>
      <c r="D416" s="13"/>
      <c r="E416" s="13"/>
      <c r="F416" s="13"/>
      <c r="G416" s="13"/>
      <c r="H416" s="13"/>
      <c r="I416" s="13"/>
      <c r="J416" s="13"/>
      <c r="K416" s="13"/>
      <c r="L416" s="13"/>
      <c r="M416" s="13"/>
      <c r="N416" s="13"/>
      <c r="O416" s="13"/>
      <c r="P416" s="13"/>
      <c r="Q416" s="13"/>
      <c r="R416" s="13"/>
      <c r="S416" s="13"/>
      <c r="T416" s="13"/>
    </row>
    <row r="417" spans="1:20" x14ac:dyDescent="0.25">
      <c r="A417" s="13"/>
      <c r="B417" s="13"/>
      <c r="C417" s="13"/>
      <c r="D417" s="13"/>
      <c r="E417" s="13"/>
      <c r="F417" s="13"/>
      <c r="G417" s="13"/>
      <c r="H417" s="13"/>
      <c r="I417" s="13"/>
      <c r="J417" s="13"/>
      <c r="K417" s="13"/>
      <c r="L417" s="13"/>
      <c r="M417" s="13"/>
      <c r="N417" s="13"/>
      <c r="O417" s="13"/>
      <c r="P417" s="13"/>
      <c r="Q417" s="13"/>
      <c r="R417" s="13"/>
      <c r="S417" s="13"/>
      <c r="T417" s="13"/>
    </row>
    <row r="418" spans="1:20" x14ac:dyDescent="0.25">
      <c r="A418" s="13"/>
      <c r="B418" s="13"/>
      <c r="C418" s="13"/>
      <c r="D418" s="13"/>
      <c r="E418" s="13"/>
      <c r="F418" s="13"/>
      <c r="G418" s="13"/>
      <c r="H418" s="13"/>
      <c r="I418" s="13"/>
      <c r="J418" s="13"/>
      <c r="K418" s="13"/>
      <c r="L418" s="13"/>
      <c r="M418" s="13"/>
      <c r="N418" s="13"/>
      <c r="O418" s="13"/>
      <c r="P418" s="13"/>
      <c r="Q418" s="13"/>
      <c r="R418" s="13"/>
      <c r="S418" s="13"/>
      <c r="T418" s="13"/>
    </row>
    <row r="419" spans="1:20" x14ac:dyDescent="0.25">
      <c r="A419" s="13"/>
      <c r="B419" s="13"/>
      <c r="C419" s="13"/>
      <c r="D419" s="13"/>
      <c r="E419" s="13"/>
      <c r="F419" s="13"/>
      <c r="G419" s="13"/>
      <c r="H419" s="13"/>
      <c r="I419" s="13"/>
      <c r="J419" s="13"/>
      <c r="K419" s="13"/>
      <c r="L419" s="13"/>
      <c r="M419" s="13"/>
      <c r="N419" s="13"/>
      <c r="O419" s="13"/>
      <c r="P419" s="13"/>
      <c r="Q419" s="13"/>
      <c r="R419" s="13"/>
      <c r="S419" s="13"/>
      <c r="T419" s="13"/>
    </row>
    <row r="420" spans="1:20" x14ac:dyDescent="0.25">
      <c r="A420" s="13"/>
      <c r="B420" s="13"/>
      <c r="C420" s="13"/>
      <c r="D420" s="13"/>
      <c r="E420" s="13"/>
      <c r="F420" s="13"/>
      <c r="G420" s="13"/>
      <c r="H420" s="13"/>
      <c r="I420" s="13"/>
      <c r="J420" s="13"/>
      <c r="K420" s="13"/>
      <c r="L420" s="13"/>
      <c r="M420" s="13"/>
      <c r="N420" s="13"/>
      <c r="O420" s="13"/>
      <c r="P420" s="13"/>
      <c r="Q420" s="13"/>
      <c r="R420" s="13"/>
      <c r="S420" s="13"/>
      <c r="T420" s="13"/>
    </row>
    <row r="421" spans="1:20" x14ac:dyDescent="0.25">
      <c r="A421" s="13"/>
      <c r="B421" s="13"/>
      <c r="C421" s="13"/>
      <c r="D421" s="13"/>
      <c r="E421" s="13"/>
      <c r="F421" s="13"/>
      <c r="G421" s="13"/>
      <c r="H421" s="13"/>
      <c r="I421" s="13"/>
      <c r="J421" s="13"/>
      <c r="K421" s="13"/>
      <c r="L421" s="13"/>
      <c r="M421" s="13"/>
      <c r="N421" s="13"/>
      <c r="O421" s="13"/>
      <c r="P421" s="13"/>
      <c r="Q421" s="13"/>
      <c r="R421" s="13"/>
      <c r="S421" s="13"/>
      <c r="T421" s="13"/>
    </row>
    <row r="422" spans="1:20" x14ac:dyDescent="0.25">
      <c r="A422" s="13"/>
      <c r="B422" s="13"/>
      <c r="C422" s="13"/>
      <c r="D422" s="13"/>
      <c r="E422" s="13"/>
      <c r="F422" s="13"/>
      <c r="G422" s="13"/>
      <c r="H422" s="13"/>
      <c r="I422" s="13"/>
      <c r="J422" s="13"/>
      <c r="K422" s="13"/>
      <c r="L422" s="13"/>
      <c r="M422" s="13"/>
      <c r="N422" s="13"/>
      <c r="O422" s="13"/>
      <c r="P422" s="13"/>
      <c r="Q422" s="13"/>
      <c r="R422" s="13"/>
      <c r="S422" s="13"/>
      <c r="T422" s="13"/>
    </row>
    <row r="423" spans="1:20" x14ac:dyDescent="0.25">
      <c r="A423" s="13"/>
      <c r="B423" s="13"/>
      <c r="C423" s="13"/>
      <c r="D423" s="13"/>
      <c r="E423" s="13"/>
      <c r="F423" s="13"/>
      <c r="G423" s="13"/>
      <c r="H423" s="13"/>
      <c r="I423" s="13"/>
      <c r="J423" s="13"/>
      <c r="K423" s="13"/>
      <c r="L423" s="13"/>
      <c r="M423" s="13"/>
      <c r="N423" s="13"/>
      <c r="O423" s="13"/>
      <c r="P423" s="13"/>
      <c r="Q423" s="13"/>
      <c r="R423" s="13"/>
      <c r="S423" s="13"/>
      <c r="T423" s="13"/>
    </row>
    <row r="424" spans="1:20" x14ac:dyDescent="0.25">
      <c r="A424" s="13"/>
      <c r="B424" s="13"/>
      <c r="C424" s="13"/>
      <c r="D424" s="13"/>
      <c r="E424" s="13"/>
      <c r="F424" s="13"/>
      <c r="G424" s="13"/>
      <c r="H424" s="13"/>
      <c r="I424" s="13"/>
      <c r="J424" s="13"/>
      <c r="K424" s="13"/>
      <c r="L424" s="13"/>
      <c r="M424" s="13"/>
      <c r="N424" s="13"/>
      <c r="O424" s="13"/>
      <c r="P424" s="13"/>
      <c r="Q424" s="13"/>
      <c r="R424" s="13"/>
      <c r="S424" s="13"/>
      <c r="T424" s="13"/>
    </row>
    <row r="425" spans="1:20" x14ac:dyDescent="0.25">
      <c r="A425" s="13"/>
      <c r="B425" s="13"/>
      <c r="C425" s="13"/>
      <c r="D425" s="13"/>
      <c r="E425" s="13"/>
      <c r="F425" s="13"/>
      <c r="G425" s="13"/>
      <c r="H425" s="13"/>
      <c r="I425" s="13"/>
      <c r="J425" s="13"/>
      <c r="K425" s="13"/>
      <c r="L425" s="13"/>
      <c r="M425" s="13"/>
      <c r="N425" s="13"/>
      <c r="O425" s="13"/>
      <c r="P425" s="13"/>
      <c r="Q425" s="13"/>
      <c r="R425" s="13"/>
      <c r="S425" s="13"/>
      <c r="T425" s="13"/>
    </row>
    <row r="426" spans="1:20" x14ac:dyDescent="0.25">
      <c r="A426" s="13"/>
      <c r="B426" s="13"/>
      <c r="C426" s="13"/>
      <c r="D426" s="13"/>
      <c r="E426" s="13"/>
      <c r="F426" s="13"/>
      <c r="G426" s="13"/>
      <c r="H426" s="13"/>
      <c r="I426" s="13"/>
      <c r="J426" s="13"/>
      <c r="K426" s="13"/>
      <c r="L426" s="13"/>
      <c r="M426" s="13"/>
      <c r="N426" s="13"/>
      <c r="O426" s="13"/>
      <c r="P426" s="13"/>
      <c r="Q426" s="13"/>
      <c r="R426" s="13"/>
      <c r="S426" s="13"/>
      <c r="T426" s="13"/>
    </row>
    <row r="427" spans="1:20" x14ac:dyDescent="0.25">
      <c r="A427" s="13"/>
      <c r="B427" s="13"/>
      <c r="C427" s="13"/>
      <c r="D427" s="13"/>
      <c r="E427" s="13"/>
      <c r="F427" s="13"/>
      <c r="G427" s="13"/>
      <c r="H427" s="13"/>
      <c r="I427" s="13"/>
      <c r="J427" s="13"/>
      <c r="K427" s="13"/>
      <c r="L427" s="13"/>
      <c r="M427" s="13"/>
      <c r="N427" s="13"/>
      <c r="O427" s="13"/>
      <c r="P427" s="13"/>
      <c r="Q427" s="13"/>
      <c r="R427" s="13"/>
      <c r="S427" s="13"/>
      <c r="T427" s="13"/>
    </row>
    <row r="428" spans="1:20" x14ac:dyDescent="0.25">
      <c r="A428" s="13"/>
      <c r="B428" s="13"/>
      <c r="C428" s="13"/>
      <c r="D428" s="13"/>
      <c r="E428" s="13"/>
      <c r="F428" s="13"/>
      <c r="G428" s="13"/>
      <c r="H428" s="13"/>
      <c r="I428" s="13"/>
      <c r="J428" s="13"/>
      <c r="K428" s="13"/>
      <c r="L428" s="13"/>
      <c r="M428" s="13"/>
      <c r="N428" s="13"/>
      <c r="O428" s="13"/>
      <c r="P428" s="13"/>
      <c r="Q428" s="13"/>
      <c r="R428" s="13"/>
      <c r="S428" s="13"/>
      <c r="T428" s="13"/>
    </row>
    <row r="429" spans="1:20" x14ac:dyDescent="0.25">
      <c r="A429" s="13"/>
      <c r="B429" s="13"/>
      <c r="C429" s="13"/>
      <c r="D429" s="13"/>
      <c r="E429" s="13"/>
      <c r="F429" s="13"/>
      <c r="G429" s="13"/>
      <c r="H429" s="13"/>
      <c r="I429" s="13"/>
      <c r="J429" s="13"/>
      <c r="K429" s="13"/>
      <c r="L429" s="13"/>
      <c r="M429" s="13"/>
      <c r="N429" s="13"/>
      <c r="O429" s="13"/>
      <c r="P429" s="13"/>
      <c r="Q429" s="13"/>
      <c r="R429" s="13"/>
      <c r="S429" s="13"/>
      <c r="T429" s="13"/>
    </row>
    <row r="430" spans="1:20" x14ac:dyDescent="0.25">
      <c r="A430" s="13"/>
      <c r="B430" s="13"/>
      <c r="C430" s="13"/>
      <c r="D430" s="13"/>
      <c r="E430" s="13"/>
      <c r="F430" s="13"/>
      <c r="G430" s="13"/>
      <c r="H430" s="13"/>
      <c r="I430" s="13"/>
      <c r="J430" s="13"/>
      <c r="K430" s="13"/>
      <c r="L430" s="13"/>
      <c r="M430" s="13"/>
      <c r="N430" s="13"/>
      <c r="O430" s="13"/>
      <c r="P430" s="13"/>
      <c r="Q430" s="13"/>
      <c r="R430" s="13"/>
      <c r="S430" s="13"/>
      <c r="T430" s="13"/>
    </row>
    <row r="431" spans="1:20" x14ac:dyDescent="0.25">
      <c r="A431" s="13"/>
      <c r="B431" s="13"/>
      <c r="C431" s="13"/>
      <c r="D431" s="13"/>
      <c r="E431" s="13"/>
      <c r="F431" s="13"/>
      <c r="G431" s="13"/>
      <c r="H431" s="13"/>
      <c r="I431" s="13"/>
      <c r="J431" s="13"/>
      <c r="K431" s="13"/>
      <c r="L431" s="13"/>
      <c r="M431" s="13"/>
      <c r="N431" s="13"/>
      <c r="O431" s="13"/>
      <c r="P431" s="13"/>
      <c r="Q431" s="13"/>
      <c r="R431" s="13"/>
      <c r="S431" s="13"/>
      <c r="T431" s="13"/>
    </row>
    <row r="432" spans="1:20" x14ac:dyDescent="0.25">
      <c r="A432" s="13"/>
      <c r="B432" s="13"/>
      <c r="C432" s="13"/>
      <c r="D432" s="13"/>
      <c r="E432" s="13"/>
      <c r="F432" s="13"/>
      <c r="G432" s="13"/>
      <c r="H432" s="13"/>
      <c r="I432" s="13"/>
      <c r="J432" s="13"/>
      <c r="K432" s="13"/>
      <c r="L432" s="13"/>
      <c r="M432" s="13"/>
      <c r="N432" s="13"/>
      <c r="O432" s="13"/>
      <c r="P432" s="13"/>
      <c r="Q432" s="13"/>
      <c r="R432" s="13"/>
      <c r="S432" s="13"/>
      <c r="T432" s="13"/>
    </row>
    <row r="433" spans="1:20" x14ac:dyDescent="0.25">
      <c r="A433" s="13"/>
      <c r="B433" s="13"/>
      <c r="C433" s="13"/>
      <c r="D433" s="13"/>
      <c r="E433" s="13"/>
      <c r="F433" s="13"/>
      <c r="G433" s="13"/>
      <c r="H433" s="13"/>
      <c r="I433" s="13"/>
      <c r="J433" s="13"/>
      <c r="K433" s="13"/>
      <c r="L433" s="13"/>
      <c r="M433" s="13"/>
      <c r="N433" s="13"/>
      <c r="O433" s="13"/>
      <c r="P433" s="13"/>
      <c r="Q433" s="13"/>
      <c r="R433" s="13"/>
      <c r="S433" s="13"/>
      <c r="T433" s="13"/>
    </row>
    <row r="434" spans="1:20" x14ac:dyDescent="0.25">
      <c r="A434" s="13"/>
      <c r="B434" s="13"/>
      <c r="C434" s="13"/>
      <c r="D434" s="13"/>
      <c r="E434" s="13"/>
      <c r="F434" s="13"/>
      <c r="G434" s="13"/>
      <c r="H434" s="13"/>
      <c r="I434" s="13"/>
      <c r="J434" s="13"/>
      <c r="K434" s="13"/>
      <c r="L434" s="13"/>
      <c r="M434" s="13"/>
      <c r="N434" s="13"/>
      <c r="O434" s="13"/>
      <c r="P434" s="13"/>
      <c r="Q434" s="13"/>
      <c r="R434" s="13"/>
      <c r="S434" s="13"/>
      <c r="T434" s="13"/>
    </row>
    <row r="435" spans="1:20" x14ac:dyDescent="0.25">
      <c r="A435" s="13"/>
      <c r="B435" s="13"/>
      <c r="C435" s="13"/>
      <c r="D435" s="13"/>
      <c r="E435" s="13"/>
      <c r="F435" s="13"/>
      <c r="G435" s="13"/>
      <c r="H435" s="13"/>
      <c r="I435" s="13"/>
      <c r="J435" s="13"/>
      <c r="K435" s="13"/>
      <c r="L435" s="13"/>
      <c r="M435" s="13"/>
      <c r="N435" s="13"/>
      <c r="O435" s="13"/>
      <c r="P435" s="13"/>
      <c r="Q435" s="13"/>
      <c r="R435" s="13"/>
      <c r="S435" s="13"/>
      <c r="T435" s="13"/>
    </row>
    <row r="436" spans="1:20" x14ac:dyDescent="0.25">
      <c r="A436" s="13"/>
      <c r="B436" s="13"/>
      <c r="C436" s="13"/>
      <c r="D436" s="13"/>
      <c r="E436" s="13"/>
      <c r="F436" s="13"/>
      <c r="G436" s="13"/>
      <c r="H436" s="13"/>
      <c r="I436" s="13"/>
      <c r="J436" s="13"/>
      <c r="K436" s="13"/>
      <c r="L436" s="13"/>
      <c r="M436" s="13"/>
      <c r="N436" s="13"/>
      <c r="O436" s="13"/>
      <c r="P436" s="13"/>
      <c r="Q436" s="13"/>
      <c r="R436" s="13"/>
      <c r="S436" s="13"/>
      <c r="T436" s="13"/>
    </row>
    <row r="437" spans="1:20" x14ac:dyDescent="0.25">
      <c r="A437" s="13"/>
      <c r="B437" s="13"/>
      <c r="C437" s="13"/>
      <c r="D437" s="13"/>
      <c r="E437" s="13"/>
      <c r="F437" s="13"/>
      <c r="G437" s="13"/>
      <c r="H437" s="13"/>
      <c r="I437" s="13"/>
      <c r="J437" s="13"/>
      <c r="K437" s="13"/>
      <c r="L437" s="13"/>
      <c r="M437" s="13"/>
      <c r="N437" s="13"/>
      <c r="O437" s="13"/>
      <c r="P437" s="13"/>
      <c r="Q437" s="13"/>
      <c r="R437" s="13"/>
      <c r="S437" s="13"/>
      <c r="T437" s="13"/>
    </row>
    <row r="438" spans="1:20" x14ac:dyDescent="0.25">
      <c r="A438" s="13"/>
      <c r="B438" s="13"/>
      <c r="C438" s="13"/>
      <c r="D438" s="13"/>
      <c r="E438" s="13"/>
      <c r="F438" s="13"/>
      <c r="G438" s="13"/>
      <c r="H438" s="13"/>
      <c r="I438" s="13"/>
      <c r="J438" s="13"/>
      <c r="K438" s="13"/>
      <c r="L438" s="13"/>
      <c r="M438" s="13"/>
      <c r="N438" s="13"/>
      <c r="O438" s="13"/>
      <c r="P438" s="13"/>
      <c r="Q438" s="13"/>
      <c r="R438" s="13"/>
      <c r="S438" s="13"/>
      <c r="T438" s="13"/>
    </row>
    <row r="439" spans="1:20" x14ac:dyDescent="0.25">
      <c r="A439" s="13"/>
      <c r="B439" s="13"/>
      <c r="C439" s="13"/>
      <c r="D439" s="13"/>
      <c r="E439" s="13"/>
      <c r="F439" s="13"/>
      <c r="G439" s="13"/>
      <c r="H439" s="13"/>
      <c r="I439" s="13"/>
      <c r="J439" s="13"/>
      <c r="K439" s="13"/>
      <c r="L439" s="13"/>
      <c r="M439" s="13"/>
      <c r="N439" s="13"/>
      <c r="O439" s="13"/>
      <c r="P439" s="13"/>
      <c r="Q439" s="13"/>
      <c r="R439" s="13"/>
      <c r="S439" s="13"/>
      <c r="T439" s="13"/>
    </row>
    <row r="440" spans="1:20" x14ac:dyDescent="0.25">
      <c r="A440" s="13"/>
      <c r="B440" s="13"/>
      <c r="C440" s="13"/>
      <c r="D440" s="13"/>
      <c r="E440" s="13"/>
      <c r="F440" s="13"/>
      <c r="G440" s="13"/>
      <c r="H440" s="13"/>
      <c r="I440" s="13"/>
      <c r="J440" s="13"/>
      <c r="K440" s="13"/>
      <c r="L440" s="13"/>
      <c r="M440" s="13"/>
      <c r="N440" s="13"/>
      <c r="O440" s="13"/>
      <c r="P440" s="13"/>
      <c r="Q440" s="13"/>
      <c r="R440" s="13"/>
      <c r="S440" s="13"/>
      <c r="T440" s="13"/>
    </row>
    <row r="441" spans="1:20" x14ac:dyDescent="0.25">
      <c r="A441" s="13"/>
      <c r="B441" s="13"/>
      <c r="C441" s="13"/>
      <c r="D441" s="13"/>
      <c r="E441" s="13"/>
      <c r="F441" s="13"/>
      <c r="G441" s="13"/>
      <c r="H441" s="13"/>
      <c r="I441" s="13"/>
      <c r="J441" s="13"/>
      <c r="K441" s="13"/>
      <c r="L441" s="13"/>
      <c r="M441" s="13"/>
      <c r="N441" s="13"/>
      <c r="O441" s="13"/>
      <c r="P441" s="13"/>
      <c r="Q441" s="13"/>
      <c r="R441" s="13"/>
      <c r="S441" s="13"/>
      <c r="T441" s="13"/>
    </row>
    <row r="442" spans="1:20" x14ac:dyDescent="0.25">
      <c r="A442" s="13"/>
      <c r="B442" s="13"/>
      <c r="C442" s="13"/>
      <c r="D442" s="13"/>
      <c r="E442" s="13"/>
      <c r="F442" s="13"/>
      <c r="G442" s="13"/>
      <c r="H442" s="13"/>
      <c r="I442" s="13"/>
      <c r="J442" s="13"/>
      <c r="K442" s="13"/>
      <c r="L442" s="13"/>
      <c r="M442" s="13"/>
      <c r="N442" s="13"/>
      <c r="O442" s="13"/>
      <c r="P442" s="13"/>
      <c r="Q442" s="13"/>
      <c r="R442" s="13"/>
      <c r="S442" s="13"/>
      <c r="T442" s="13"/>
    </row>
    <row r="443" spans="1:20" x14ac:dyDescent="0.25">
      <c r="A443" s="13"/>
      <c r="B443" s="13"/>
      <c r="C443" s="13"/>
      <c r="D443" s="13"/>
      <c r="E443" s="13"/>
      <c r="F443" s="13"/>
      <c r="G443" s="13"/>
      <c r="H443" s="13"/>
      <c r="I443" s="13"/>
      <c r="J443" s="13"/>
      <c r="K443" s="13"/>
      <c r="L443" s="13"/>
      <c r="M443" s="13"/>
      <c r="N443" s="13"/>
      <c r="O443" s="13"/>
      <c r="P443" s="13"/>
      <c r="Q443" s="13"/>
      <c r="R443" s="13"/>
      <c r="S443" s="13"/>
      <c r="T443" s="13"/>
    </row>
    <row r="444" spans="1:20" x14ac:dyDescent="0.25">
      <c r="A444" s="13"/>
      <c r="B444" s="13"/>
      <c r="C444" s="13"/>
      <c r="D444" s="13"/>
      <c r="E444" s="13"/>
      <c r="F444" s="13"/>
      <c r="G444" s="13"/>
      <c r="H444" s="13"/>
      <c r="I444" s="13"/>
      <c r="J444" s="13"/>
      <c r="K444" s="13"/>
      <c r="L444" s="13"/>
      <c r="M444" s="13"/>
      <c r="N444" s="13"/>
      <c r="O444" s="13"/>
      <c r="P444" s="13"/>
      <c r="Q444" s="13"/>
      <c r="R444" s="13"/>
      <c r="S444" s="13"/>
      <c r="T444" s="13"/>
    </row>
    <row r="445" spans="1:20" x14ac:dyDescent="0.25">
      <c r="A445" s="13"/>
      <c r="B445" s="13"/>
      <c r="C445" s="13"/>
      <c r="D445" s="13"/>
      <c r="E445" s="13"/>
      <c r="F445" s="13"/>
      <c r="G445" s="13"/>
      <c r="H445" s="13"/>
      <c r="I445" s="13"/>
      <c r="J445" s="13"/>
      <c r="K445" s="13"/>
      <c r="L445" s="13"/>
      <c r="M445" s="13"/>
      <c r="N445" s="13"/>
      <c r="O445" s="13"/>
      <c r="P445" s="13"/>
      <c r="Q445" s="13"/>
      <c r="R445" s="13"/>
      <c r="S445" s="13"/>
      <c r="T445" s="13"/>
    </row>
    <row r="446" spans="1:20" x14ac:dyDescent="0.25">
      <c r="A446" s="13"/>
      <c r="B446" s="13"/>
      <c r="C446" s="13"/>
      <c r="D446" s="13"/>
      <c r="E446" s="13"/>
      <c r="F446" s="13"/>
      <c r="G446" s="13"/>
      <c r="H446" s="13"/>
      <c r="I446" s="13"/>
      <c r="J446" s="13"/>
      <c r="K446" s="13"/>
      <c r="L446" s="13"/>
      <c r="M446" s="13"/>
      <c r="N446" s="13"/>
      <c r="O446" s="13"/>
      <c r="P446" s="13"/>
      <c r="Q446" s="13"/>
      <c r="R446" s="13"/>
      <c r="S446" s="13"/>
      <c r="T446" s="13"/>
    </row>
    <row r="447" spans="1:20" x14ac:dyDescent="0.25">
      <c r="A447" s="13"/>
      <c r="B447" s="13"/>
      <c r="C447" s="13"/>
      <c r="D447" s="13"/>
      <c r="E447" s="13"/>
      <c r="F447" s="13"/>
      <c r="G447" s="13"/>
      <c r="H447" s="13"/>
      <c r="I447" s="13"/>
      <c r="J447" s="13"/>
      <c r="K447" s="13"/>
      <c r="L447" s="13"/>
      <c r="M447" s="13"/>
      <c r="N447" s="13"/>
      <c r="O447" s="13"/>
      <c r="P447" s="13"/>
      <c r="Q447" s="13"/>
      <c r="R447" s="13"/>
      <c r="S447" s="13"/>
      <c r="T447" s="13"/>
    </row>
    <row r="448" spans="1:20" x14ac:dyDescent="0.25">
      <c r="A448" s="13"/>
      <c r="B448" s="13"/>
      <c r="C448" s="13"/>
      <c r="D448" s="13"/>
      <c r="E448" s="13"/>
      <c r="F448" s="13"/>
      <c r="G448" s="13"/>
      <c r="H448" s="13"/>
      <c r="I448" s="13"/>
      <c r="J448" s="13"/>
      <c r="K448" s="13"/>
      <c r="L448" s="13"/>
      <c r="M448" s="13"/>
      <c r="N448" s="13"/>
      <c r="O448" s="13"/>
      <c r="P448" s="13"/>
      <c r="Q448" s="13"/>
      <c r="R448" s="13"/>
      <c r="S448" s="13"/>
      <c r="T448" s="13"/>
    </row>
    <row r="449" spans="1:20" x14ac:dyDescent="0.25">
      <c r="A449" s="13"/>
      <c r="B449" s="13"/>
      <c r="C449" s="13"/>
      <c r="D449" s="13"/>
      <c r="E449" s="13"/>
      <c r="F449" s="13"/>
      <c r="G449" s="13"/>
      <c r="H449" s="13"/>
      <c r="I449" s="13"/>
      <c r="J449" s="13"/>
      <c r="K449" s="13"/>
      <c r="L449" s="13"/>
      <c r="M449" s="13"/>
      <c r="N449" s="13"/>
      <c r="O449" s="13"/>
      <c r="P449" s="13"/>
      <c r="Q449" s="13"/>
      <c r="R449" s="13"/>
      <c r="S449" s="13"/>
      <c r="T449" s="13"/>
    </row>
    <row r="450" spans="1:20" x14ac:dyDescent="0.25">
      <c r="A450" s="13"/>
      <c r="B450" s="13"/>
      <c r="C450" s="13"/>
      <c r="D450" s="13"/>
      <c r="E450" s="13"/>
      <c r="F450" s="13"/>
      <c r="G450" s="13"/>
      <c r="H450" s="13"/>
      <c r="I450" s="13"/>
      <c r="J450" s="13"/>
      <c r="K450" s="13"/>
      <c r="L450" s="13"/>
      <c r="M450" s="13"/>
      <c r="N450" s="13"/>
      <c r="O450" s="13"/>
      <c r="P450" s="13"/>
      <c r="Q450" s="13"/>
      <c r="R450" s="13"/>
      <c r="S450" s="13"/>
      <c r="T450" s="13"/>
    </row>
    <row r="451" spans="1:20" x14ac:dyDescent="0.25">
      <c r="A451" s="13"/>
      <c r="B451" s="13"/>
      <c r="C451" s="13"/>
      <c r="D451" s="13"/>
      <c r="E451" s="13"/>
      <c r="F451" s="13"/>
      <c r="G451" s="13"/>
      <c r="H451" s="13"/>
      <c r="I451" s="13"/>
      <c r="J451" s="13"/>
      <c r="K451" s="13"/>
      <c r="L451" s="13"/>
      <c r="M451" s="13"/>
      <c r="N451" s="13"/>
      <c r="O451" s="13"/>
      <c r="P451" s="13"/>
      <c r="Q451" s="13"/>
      <c r="R451" s="13"/>
      <c r="S451" s="13"/>
      <c r="T451" s="13"/>
    </row>
    <row r="452" spans="1:20" x14ac:dyDescent="0.25">
      <c r="A452" s="13"/>
      <c r="B452" s="13"/>
      <c r="C452" s="13"/>
      <c r="D452" s="13"/>
      <c r="E452" s="13"/>
      <c r="F452" s="13"/>
      <c r="G452" s="13"/>
      <c r="H452" s="13"/>
      <c r="I452" s="13"/>
      <c r="J452" s="13"/>
      <c r="K452" s="13"/>
      <c r="L452" s="13"/>
      <c r="M452" s="13"/>
      <c r="N452" s="13"/>
      <c r="O452" s="13"/>
      <c r="P452" s="13"/>
      <c r="Q452" s="13"/>
      <c r="R452" s="13"/>
      <c r="S452" s="13"/>
      <c r="T452" s="13"/>
    </row>
    <row r="453" spans="1:20" x14ac:dyDescent="0.25">
      <c r="A453" s="13"/>
      <c r="B453" s="13"/>
      <c r="C453" s="13"/>
      <c r="D453" s="13"/>
      <c r="E453" s="13"/>
      <c r="F453" s="13"/>
      <c r="G453" s="13"/>
      <c r="H453" s="13"/>
      <c r="I453" s="13"/>
      <c r="J453" s="13"/>
      <c r="K453" s="13"/>
      <c r="L453" s="13"/>
      <c r="M453" s="13"/>
      <c r="N453" s="13"/>
      <c r="O453" s="13"/>
      <c r="P453" s="13"/>
      <c r="Q453" s="13"/>
      <c r="R453" s="13"/>
      <c r="S453" s="13"/>
      <c r="T453" s="13"/>
    </row>
    <row r="454" spans="1:20" x14ac:dyDescent="0.25">
      <c r="A454" s="13"/>
      <c r="B454" s="13"/>
      <c r="C454" s="13"/>
      <c r="D454" s="13"/>
      <c r="E454" s="13"/>
      <c r="F454" s="13"/>
      <c r="G454" s="13"/>
      <c r="H454" s="13"/>
      <c r="I454" s="13"/>
      <c r="J454" s="13"/>
      <c r="K454" s="13"/>
      <c r="L454" s="13"/>
      <c r="M454" s="13"/>
      <c r="N454" s="13"/>
      <c r="O454" s="13"/>
      <c r="P454" s="13"/>
      <c r="Q454" s="13"/>
      <c r="R454" s="13"/>
      <c r="S454" s="13"/>
      <c r="T454" s="13"/>
    </row>
    <row r="455" spans="1:20" x14ac:dyDescent="0.25">
      <c r="A455" s="13"/>
      <c r="B455" s="13"/>
      <c r="C455" s="13"/>
      <c r="D455" s="13"/>
      <c r="E455" s="13"/>
      <c r="F455" s="13"/>
      <c r="G455" s="13"/>
      <c r="H455" s="13"/>
      <c r="I455" s="13"/>
      <c r="J455" s="13"/>
      <c r="K455" s="13"/>
      <c r="L455" s="13"/>
      <c r="M455" s="13"/>
      <c r="N455" s="13"/>
      <c r="O455" s="13"/>
      <c r="P455" s="13"/>
      <c r="Q455" s="13"/>
      <c r="R455" s="13"/>
      <c r="S455" s="13"/>
      <c r="T455" s="13"/>
    </row>
    <row r="456" spans="1:20" x14ac:dyDescent="0.25">
      <c r="A456" s="13"/>
      <c r="B456" s="13"/>
      <c r="C456" s="13"/>
      <c r="D456" s="13"/>
      <c r="E456" s="13"/>
      <c r="F456" s="13"/>
      <c r="G456" s="13"/>
      <c r="H456" s="13"/>
      <c r="I456" s="13"/>
      <c r="J456" s="13"/>
      <c r="K456" s="13"/>
      <c r="L456" s="13"/>
      <c r="M456" s="13"/>
      <c r="N456" s="13"/>
      <c r="O456" s="13"/>
      <c r="P456" s="13"/>
      <c r="Q456" s="13"/>
      <c r="R456" s="13"/>
      <c r="S456" s="13"/>
      <c r="T456" s="13"/>
    </row>
    <row r="457" spans="1:20" x14ac:dyDescent="0.25">
      <c r="A457" s="13"/>
      <c r="B457" s="13"/>
      <c r="C457" s="13"/>
      <c r="D457" s="13"/>
      <c r="E457" s="13"/>
      <c r="F457" s="13"/>
      <c r="G457" s="13"/>
      <c r="H457" s="13"/>
      <c r="I457" s="13"/>
      <c r="J457" s="13"/>
      <c r="K457" s="13"/>
      <c r="L457" s="13"/>
      <c r="M457" s="13"/>
      <c r="N457" s="13"/>
      <c r="O457" s="13"/>
      <c r="P457" s="13"/>
      <c r="Q457" s="13"/>
      <c r="R457" s="13"/>
      <c r="S457" s="13"/>
      <c r="T457" s="13"/>
    </row>
    <row r="458" spans="1:20" x14ac:dyDescent="0.25">
      <c r="A458" s="13"/>
      <c r="B458" s="13"/>
      <c r="C458" s="13"/>
      <c r="D458" s="13"/>
      <c r="E458" s="13"/>
      <c r="F458" s="13"/>
      <c r="G458" s="13"/>
      <c r="H458" s="13"/>
      <c r="I458" s="13"/>
      <c r="J458" s="13"/>
      <c r="K458" s="13"/>
      <c r="L458" s="13"/>
      <c r="M458" s="13"/>
      <c r="N458" s="13"/>
      <c r="O458" s="13"/>
      <c r="P458" s="13"/>
      <c r="Q458" s="13"/>
      <c r="R458" s="13"/>
      <c r="S458" s="13"/>
      <c r="T458" s="13"/>
    </row>
    <row r="459" spans="1:20" x14ac:dyDescent="0.25">
      <c r="A459" s="13"/>
      <c r="B459" s="13"/>
      <c r="C459" s="13"/>
      <c r="D459" s="13"/>
      <c r="E459" s="13"/>
      <c r="F459" s="13"/>
      <c r="G459" s="13"/>
      <c r="H459" s="13"/>
      <c r="I459" s="13"/>
      <c r="J459" s="13"/>
      <c r="K459" s="13"/>
      <c r="L459" s="13"/>
      <c r="M459" s="13"/>
      <c r="N459" s="13"/>
      <c r="O459" s="13"/>
      <c r="P459" s="13"/>
      <c r="Q459" s="13"/>
      <c r="R459" s="13"/>
      <c r="S459" s="13"/>
      <c r="T459" s="13"/>
    </row>
    <row r="460" spans="1:20" x14ac:dyDescent="0.25">
      <c r="A460" s="13"/>
      <c r="B460" s="13"/>
      <c r="C460" s="13"/>
      <c r="D460" s="13"/>
      <c r="E460" s="13"/>
      <c r="F460" s="13"/>
      <c r="G460" s="13"/>
      <c r="H460" s="13"/>
      <c r="I460" s="13"/>
      <c r="J460" s="13"/>
      <c r="K460" s="13"/>
      <c r="L460" s="13"/>
      <c r="M460" s="13"/>
      <c r="N460" s="13"/>
      <c r="O460" s="13"/>
      <c r="P460" s="13"/>
      <c r="Q460" s="13"/>
      <c r="R460" s="13"/>
      <c r="S460" s="13"/>
      <c r="T460" s="13"/>
    </row>
    <row r="461" spans="1:20" x14ac:dyDescent="0.25">
      <c r="A461" s="13"/>
      <c r="B461" s="13"/>
      <c r="C461" s="13"/>
      <c r="D461" s="13"/>
      <c r="E461" s="13"/>
      <c r="F461" s="13"/>
      <c r="G461" s="13"/>
      <c r="H461" s="13"/>
      <c r="I461" s="13"/>
      <c r="J461" s="13"/>
      <c r="K461" s="13"/>
      <c r="L461" s="13"/>
      <c r="M461" s="13"/>
      <c r="N461" s="13"/>
      <c r="O461" s="13"/>
      <c r="P461" s="13"/>
      <c r="Q461" s="13"/>
      <c r="R461" s="13"/>
      <c r="S461" s="13"/>
      <c r="T461" s="13"/>
    </row>
    <row r="462" spans="1:20" x14ac:dyDescent="0.25">
      <c r="A462" s="13"/>
      <c r="B462" s="13"/>
      <c r="C462" s="13"/>
      <c r="D462" s="13"/>
      <c r="E462" s="13"/>
      <c r="F462" s="13"/>
      <c r="G462" s="13"/>
      <c r="H462" s="13"/>
      <c r="I462" s="13"/>
      <c r="J462" s="13"/>
      <c r="K462" s="13"/>
      <c r="L462" s="13"/>
      <c r="M462" s="13"/>
      <c r="N462" s="13"/>
      <c r="O462" s="13"/>
      <c r="P462" s="13"/>
      <c r="Q462" s="13"/>
      <c r="R462" s="13"/>
      <c r="S462" s="13"/>
      <c r="T462" s="13"/>
    </row>
    <row r="463" spans="1:20" x14ac:dyDescent="0.25">
      <c r="A463" s="13"/>
      <c r="B463" s="13"/>
      <c r="C463" s="13"/>
      <c r="D463" s="13"/>
      <c r="E463" s="13"/>
      <c r="F463" s="13"/>
      <c r="G463" s="13"/>
      <c r="H463" s="13"/>
      <c r="I463" s="13"/>
      <c r="J463" s="13"/>
      <c r="K463" s="13"/>
      <c r="L463" s="13"/>
      <c r="M463" s="13"/>
      <c r="N463" s="13"/>
      <c r="O463" s="13"/>
      <c r="P463" s="13"/>
      <c r="Q463" s="13"/>
      <c r="R463" s="13"/>
      <c r="S463" s="13"/>
      <c r="T463" s="13"/>
    </row>
    <row r="464" spans="1:20" x14ac:dyDescent="0.25">
      <c r="A464" s="13"/>
      <c r="B464" s="13"/>
      <c r="C464" s="13"/>
      <c r="D464" s="13"/>
      <c r="E464" s="13"/>
      <c r="F464" s="13"/>
      <c r="G464" s="13"/>
      <c r="H464" s="13"/>
      <c r="I464" s="13"/>
      <c r="J464" s="13"/>
      <c r="K464" s="13"/>
      <c r="L464" s="13"/>
      <c r="M464" s="13"/>
      <c r="N464" s="13"/>
      <c r="O464" s="13"/>
      <c r="P464" s="13"/>
      <c r="Q464" s="13"/>
      <c r="R464" s="13"/>
      <c r="S464" s="13"/>
      <c r="T464" s="13"/>
    </row>
    <row r="465" spans="1:20" x14ac:dyDescent="0.25">
      <c r="A465" s="13"/>
      <c r="B465" s="13"/>
      <c r="C465" s="13"/>
      <c r="D465" s="13"/>
      <c r="E465" s="13"/>
      <c r="F465" s="13"/>
      <c r="G465" s="13"/>
      <c r="H465" s="13"/>
      <c r="I465" s="13"/>
      <c r="J465" s="13"/>
      <c r="K465" s="13"/>
      <c r="L465" s="13"/>
      <c r="M465" s="13"/>
      <c r="N465" s="13"/>
      <c r="O465" s="13"/>
      <c r="P465" s="13"/>
      <c r="Q465" s="13"/>
      <c r="R465" s="13"/>
      <c r="S465" s="13"/>
      <c r="T465" s="13"/>
    </row>
    <row r="466" spans="1:20" x14ac:dyDescent="0.25">
      <c r="A466" s="13"/>
      <c r="B466" s="13"/>
      <c r="C466" s="13"/>
      <c r="D466" s="13"/>
      <c r="E466" s="13"/>
      <c r="F466" s="13"/>
      <c r="G466" s="13"/>
      <c r="H466" s="13"/>
      <c r="I466" s="13"/>
      <c r="J466" s="13"/>
      <c r="K466" s="13"/>
      <c r="L466" s="13"/>
      <c r="M466" s="13"/>
      <c r="N466" s="13"/>
      <c r="O466" s="13"/>
      <c r="P466" s="13"/>
      <c r="Q466" s="13"/>
      <c r="R466" s="13"/>
      <c r="S466" s="13"/>
      <c r="T466" s="13"/>
    </row>
    <row r="467" spans="1:20" x14ac:dyDescent="0.25">
      <c r="A467" s="13"/>
      <c r="B467" s="13"/>
      <c r="C467" s="13"/>
      <c r="D467" s="13"/>
      <c r="E467" s="13"/>
      <c r="F467" s="13"/>
      <c r="G467" s="13"/>
      <c r="H467" s="13"/>
      <c r="I467" s="13"/>
      <c r="J467" s="13"/>
      <c r="K467" s="13"/>
      <c r="L467" s="13"/>
      <c r="M467" s="13"/>
      <c r="N467" s="13"/>
      <c r="O467" s="13"/>
      <c r="P467" s="13"/>
      <c r="Q467" s="13"/>
      <c r="R467" s="13"/>
      <c r="S467" s="13"/>
      <c r="T467" s="13"/>
    </row>
    <row r="468" spans="1:20" x14ac:dyDescent="0.25">
      <c r="A468" s="13"/>
      <c r="B468" s="13"/>
      <c r="C468" s="13"/>
      <c r="D468" s="13"/>
      <c r="E468" s="13"/>
      <c r="F468" s="13"/>
      <c r="G468" s="13"/>
      <c r="H468" s="13"/>
      <c r="I468" s="13"/>
      <c r="J468" s="13"/>
      <c r="K468" s="13"/>
      <c r="L468" s="13"/>
      <c r="M468" s="13"/>
      <c r="N468" s="13"/>
      <c r="O468" s="13"/>
      <c r="P468" s="13"/>
      <c r="Q468" s="13"/>
      <c r="R468" s="13"/>
      <c r="S468" s="13"/>
      <c r="T468" s="13"/>
    </row>
    <row r="469" spans="1:20" x14ac:dyDescent="0.25">
      <c r="A469" s="13"/>
      <c r="B469" s="13"/>
      <c r="C469" s="13"/>
      <c r="D469" s="13"/>
      <c r="E469" s="13"/>
      <c r="F469" s="13"/>
      <c r="G469" s="13"/>
      <c r="H469" s="13"/>
      <c r="I469" s="13"/>
      <c r="J469" s="13"/>
      <c r="K469" s="13"/>
      <c r="L469" s="13"/>
      <c r="M469" s="13"/>
      <c r="N469" s="13"/>
      <c r="O469" s="13"/>
      <c r="P469" s="13"/>
      <c r="Q469" s="13"/>
      <c r="R469" s="13"/>
      <c r="S469" s="13"/>
      <c r="T469" s="13"/>
    </row>
    <row r="470" spans="1:20" x14ac:dyDescent="0.25">
      <c r="A470" s="13"/>
      <c r="B470" s="13"/>
      <c r="C470" s="13"/>
      <c r="D470" s="13"/>
      <c r="E470" s="13"/>
      <c r="F470" s="13"/>
      <c r="G470" s="13"/>
      <c r="H470" s="13"/>
      <c r="I470" s="13"/>
      <c r="J470" s="13"/>
      <c r="K470" s="13"/>
      <c r="L470" s="13"/>
      <c r="M470" s="13"/>
      <c r="N470" s="13"/>
      <c r="O470" s="13"/>
      <c r="P470" s="13"/>
      <c r="Q470" s="13"/>
      <c r="R470" s="13"/>
      <c r="S470" s="13"/>
      <c r="T470" s="13"/>
    </row>
    <row r="471" spans="1:20" x14ac:dyDescent="0.25">
      <c r="A471" s="13"/>
      <c r="B471" s="13"/>
      <c r="C471" s="13"/>
      <c r="D471" s="13"/>
      <c r="E471" s="13"/>
      <c r="F471" s="13"/>
      <c r="G471" s="13"/>
      <c r="H471" s="13"/>
      <c r="I471" s="13"/>
      <c r="J471" s="13"/>
      <c r="K471" s="13"/>
      <c r="L471" s="13"/>
      <c r="M471" s="13"/>
      <c r="N471" s="13"/>
      <c r="O471" s="13"/>
      <c r="P471" s="13"/>
      <c r="Q471" s="13"/>
      <c r="R471" s="13"/>
      <c r="S471" s="13"/>
      <c r="T471" s="13"/>
    </row>
    <row r="472" spans="1:20" x14ac:dyDescent="0.25">
      <c r="A472" s="13"/>
      <c r="B472" s="13"/>
      <c r="C472" s="13"/>
      <c r="D472" s="13"/>
      <c r="E472" s="13"/>
      <c r="F472" s="13"/>
      <c r="G472" s="13"/>
      <c r="H472" s="13"/>
      <c r="I472" s="13"/>
      <c r="J472" s="13"/>
      <c r="K472" s="13"/>
      <c r="L472" s="13"/>
      <c r="M472" s="13"/>
      <c r="N472" s="13"/>
      <c r="O472" s="13"/>
      <c r="P472" s="13"/>
      <c r="Q472" s="13"/>
      <c r="R472" s="13"/>
      <c r="S472" s="13"/>
      <c r="T472" s="13"/>
    </row>
    <row r="473" spans="1:20" x14ac:dyDescent="0.25">
      <c r="A473" s="13"/>
      <c r="B473" s="13"/>
      <c r="C473" s="13"/>
      <c r="D473" s="13"/>
      <c r="E473" s="13"/>
      <c r="F473" s="13"/>
      <c r="G473" s="13"/>
      <c r="H473" s="13"/>
      <c r="I473" s="13"/>
      <c r="J473" s="13"/>
      <c r="K473" s="13"/>
      <c r="L473" s="13"/>
      <c r="M473" s="13"/>
      <c r="N473" s="13"/>
      <c r="O473" s="13"/>
      <c r="P473" s="13"/>
      <c r="Q473" s="13"/>
      <c r="R473" s="13"/>
      <c r="S473" s="13"/>
      <c r="T473" s="13"/>
    </row>
    <row r="474" spans="1:20" x14ac:dyDescent="0.25">
      <c r="A474" s="13"/>
      <c r="B474" s="13"/>
      <c r="C474" s="13"/>
      <c r="D474" s="13"/>
      <c r="E474" s="13"/>
      <c r="F474" s="13"/>
      <c r="G474" s="13"/>
      <c r="H474" s="13"/>
      <c r="I474" s="13"/>
      <c r="J474" s="13"/>
      <c r="K474" s="13"/>
      <c r="L474" s="13"/>
      <c r="M474" s="13"/>
      <c r="N474" s="13"/>
      <c r="O474" s="13"/>
      <c r="P474" s="13"/>
      <c r="Q474" s="13"/>
      <c r="R474" s="13"/>
      <c r="S474" s="13"/>
      <c r="T474" s="13"/>
    </row>
    <row r="475" spans="1:20" x14ac:dyDescent="0.25">
      <c r="A475" s="13"/>
      <c r="B475" s="13"/>
      <c r="C475" s="13"/>
      <c r="D475" s="13"/>
      <c r="E475" s="13"/>
      <c r="F475" s="13"/>
      <c r="G475" s="13"/>
      <c r="H475" s="13"/>
      <c r="I475" s="13"/>
      <c r="J475" s="13"/>
      <c r="K475" s="13"/>
      <c r="L475" s="13"/>
      <c r="M475" s="13"/>
      <c r="N475" s="13"/>
      <c r="O475" s="13"/>
      <c r="P475" s="13"/>
      <c r="Q475" s="13"/>
      <c r="R475" s="13"/>
      <c r="S475" s="13"/>
      <c r="T475" s="13"/>
    </row>
    <row r="476" spans="1:20" x14ac:dyDescent="0.25">
      <c r="A476" s="13"/>
      <c r="B476" s="13"/>
      <c r="C476" s="13"/>
      <c r="D476" s="13"/>
      <c r="E476" s="13"/>
      <c r="F476" s="13"/>
      <c r="G476" s="13"/>
      <c r="H476" s="13"/>
      <c r="I476" s="13"/>
      <c r="J476" s="13"/>
      <c r="K476" s="13"/>
      <c r="L476" s="13"/>
      <c r="M476" s="13"/>
      <c r="N476" s="13"/>
      <c r="O476" s="13"/>
      <c r="P476" s="13"/>
      <c r="Q476" s="13"/>
      <c r="R476" s="13"/>
      <c r="S476" s="13"/>
      <c r="T476" s="13"/>
    </row>
    <row r="477" spans="1:20" x14ac:dyDescent="0.25">
      <c r="A477" s="13"/>
      <c r="B477" s="13"/>
      <c r="C477" s="13"/>
      <c r="D477" s="13"/>
      <c r="E477" s="13"/>
      <c r="F477" s="13"/>
      <c r="G477" s="13"/>
      <c r="H477" s="13"/>
      <c r="I477" s="13"/>
      <c r="J477" s="13"/>
      <c r="K477" s="13"/>
      <c r="L477" s="13"/>
      <c r="M477" s="13"/>
      <c r="N477" s="13"/>
      <c r="O477" s="13"/>
      <c r="P477" s="13"/>
      <c r="Q477" s="13"/>
      <c r="R477" s="13"/>
      <c r="S477" s="13"/>
      <c r="T477" s="13"/>
    </row>
    <row r="478" spans="1:20" x14ac:dyDescent="0.25">
      <c r="A478" s="13"/>
      <c r="B478" s="13"/>
      <c r="C478" s="13"/>
      <c r="D478" s="13"/>
      <c r="E478" s="13"/>
      <c r="F478" s="13"/>
      <c r="G478" s="13"/>
      <c r="H478" s="13"/>
      <c r="I478" s="13"/>
      <c r="J478" s="13"/>
      <c r="K478" s="13"/>
      <c r="L478" s="13"/>
      <c r="M478" s="13"/>
      <c r="N478" s="13"/>
      <c r="O478" s="13"/>
      <c r="P478" s="13"/>
      <c r="Q478" s="13"/>
      <c r="R478" s="13"/>
      <c r="S478" s="13"/>
      <c r="T478" s="13"/>
    </row>
    <row r="479" spans="1:20" x14ac:dyDescent="0.25">
      <c r="A479" s="13"/>
      <c r="B479" s="13"/>
      <c r="C479" s="13"/>
      <c r="D479" s="13"/>
      <c r="E479" s="13"/>
      <c r="F479" s="13"/>
      <c r="G479" s="13"/>
      <c r="H479" s="13"/>
      <c r="I479" s="13"/>
      <c r="J479" s="13"/>
      <c r="K479" s="13"/>
      <c r="L479" s="13"/>
      <c r="M479" s="13"/>
      <c r="N479" s="13"/>
      <c r="O479" s="13"/>
      <c r="P479" s="13"/>
      <c r="Q479" s="13"/>
      <c r="R479" s="13"/>
      <c r="S479" s="13"/>
      <c r="T479" s="13"/>
    </row>
    <row r="480" spans="1:20" x14ac:dyDescent="0.25">
      <c r="A480" s="13"/>
      <c r="B480" s="13"/>
      <c r="C480" s="13"/>
      <c r="D480" s="13"/>
      <c r="E480" s="13"/>
      <c r="F480" s="13"/>
      <c r="G480" s="13"/>
      <c r="H480" s="13"/>
      <c r="I480" s="13"/>
      <c r="J480" s="13"/>
      <c r="K480" s="13"/>
      <c r="L480" s="13"/>
      <c r="M480" s="13"/>
      <c r="N480" s="13"/>
      <c r="O480" s="13"/>
      <c r="P480" s="13"/>
      <c r="Q480" s="13"/>
      <c r="R480" s="13"/>
      <c r="S480" s="13"/>
      <c r="T480" s="13"/>
    </row>
    <row r="481" spans="1:20" x14ac:dyDescent="0.25">
      <c r="A481" s="13"/>
      <c r="B481" s="13"/>
      <c r="C481" s="13"/>
      <c r="D481" s="13"/>
      <c r="E481" s="13"/>
      <c r="F481" s="13"/>
      <c r="G481" s="13"/>
      <c r="H481" s="13"/>
      <c r="I481" s="13"/>
      <c r="J481" s="13"/>
      <c r="K481" s="13"/>
      <c r="L481" s="13"/>
      <c r="M481" s="13"/>
      <c r="N481" s="13"/>
      <c r="O481" s="13"/>
      <c r="P481" s="13"/>
      <c r="Q481" s="13"/>
      <c r="R481" s="13"/>
      <c r="S481" s="13"/>
      <c r="T481" s="13"/>
    </row>
    <row r="482" spans="1:20" x14ac:dyDescent="0.25">
      <c r="A482" s="13"/>
      <c r="B482" s="13"/>
      <c r="C482" s="13"/>
      <c r="D482" s="13"/>
      <c r="E482" s="13"/>
      <c r="F482" s="13"/>
      <c r="G482" s="13"/>
      <c r="H482" s="13"/>
      <c r="I482" s="13"/>
      <c r="J482" s="13"/>
      <c r="K482" s="13"/>
      <c r="L482" s="13"/>
      <c r="M482" s="13"/>
      <c r="N482" s="13"/>
      <c r="O482" s="13"/>
      <c r="P482" s="13"/>
      <c r="Q482" s="13"/>
      <c r="R482" s="13"/>
      <c r="S482" s="13"/>
      <c r="T482" s="13"/>
    </row>
    <row r="483" spans="1:20" x14ac:dyDescent="0.25">
      <c r="A483" s="13"/>
      <c r="B483" s="13"/>
      <c r="C483" s="13"/>
      <c r="D483" s="13"/>
      <c r="E483" s="13"/>
      <c r="F483" s="13"/>
      <c r="G483" s="13"/>
      <c r="H483" s="13"/>
      <c r="I483" s="13"/>
      <c r="J483" s="13"/>
      <c r="K483" s="13"/>
      <c r="L483" s="13"/>
      <c r="M483" s="13"/>
      <c r="N483" s="13"/>
      <c r="O483" s="13"/>
      <c r="P483" s="13"/>
      <c r="Q483" s="13"/>
      <c r="R483" s="13"/>
      <c r="S483" s="13"/>
      <c r="T483" s="13"/>
    </row>
    <row r="484" spans="1:20" x14ac:dyDescent="0.25">
      <c r="A484" s="13"/>
      <c r="B484" s="13"/>
      <c r="C484" s="13"/>
      <c r="D484" s="13"/>
      <c r="E484" s="13"/>
      <c r="F484" s="13"/>
      <c r="G484" s="13"/>
      <c r="H484" s="13"/>
      <c r="I484" s="13"/>
      <c r="J484" s="13"/>
      <c r="K484" s="13"/>
      <c r="L484" s="13"/>
      <c r="M484" s="13"/>
      <c r="N484" s="13"/>
      <c r="O484" s="13"/>
      <c r="P484" s="13"/>
      <c r="Q484" s="13"/>
      <c r="R484" s="13"/>
      <c r="S484" s="13"/>
      <c r="T484" s="13"/>
    </row>
    <row r="485" spans="1:20" x14ac:dyDescent="0.25">
      <c r="A485" s="13"/>
      <c r="B485" s="13"/>
      <c r="C485" s="13"/>
      <c r="D485" s="13"/>
      <c r="E485" s="13"/>
      <c r="F485" s="13"/>
      <c r="G485" s="13"/>
      <c r="H485" s="13"/>
      <c r="I485" s="13"/>
      <c r="J485" s="13"/>
      <c r="K485" s="13"/>
      <c r="L485" s="13"/>
      <c r="M485" s="13"/>
      <c r="N485" s="13"/>
      <c r="O485" s="13"/>
      <c r="P485" s="13"/>
      <c r="Q485" s="13"/>
      <c r="R485" s="13"/>
      <c r="S485" s="13"/>
      <c r="T485" s="13"/>
    </row>
    <row r="486" spans="1:20" x14ac:dyDescent="0.25">
      <c r="A486" s="13"/>
      <c r="B486" s="13"/>
      <c r="C486" s="13"/>
      <c r="D486" s="13"/>
      <c r="E486" s="13"/>
      <c r="F486" s="13"/>
      <c r="G486" s="13"/>
      <c r="H486" s="13"/>
      <c r="I486" s="13"/>
      <c r="J486" s="13"/>
      <c r="K486" s="13"/>
      <c r="L486" s="13"/>
      <c r="M486" s="13"/>
      <c r="N486" s="13"/>
      <c r="O486" s="13"/>
      <c r="P486" s="13"/>
      <c r="Q486" s="13"/>
      <c r="R486" s="13"/>
      <c r="S486" s="13"/>
      <c r="T486" s="13"/>
    </row>
    <row r="487" spans="1:20" x14ac:dyDescent="0.25">
      <c r="A487" s="13"/>
      <c r="B487" s="13"/>
      <c r="C487" s="13"/>
      <c r="D487" s="13"/>
      <c r="E487" s="13"/>
      <c r="F487" s="13"/>
      <c r="G487" s="13"/>
      <c r="H487" s="13"/>
      <c r="I487" s="13"/>
      <c r="J487" s="13"/>
      <c r="K487" s="13"/>
      <c r="L487" s="13"/>
      <c r="M487" s="13"/>
      <c r="N487" s="13"/>
      <c r="O487" s="13"/>
      <c r="P487" s="13"/>
      <c r="Q487" s="13"/>
      <c r="R487" s="13"/>
      <c r="S487" s="13"/>
      <c r="T487" s="13"/>
    </row>
    <row r="488" spans="1:20" x14ac:dyDescent="0.25">
      <c r="A488" s="13"/>
      <c r="B488" s="13"/>
      <c r="C488" s="13"/>
      <c r="D488" s="13"/>
      <c r="E488" s="13"/>
      <c r="F488" s="13"/>
      <c r="G488" s="13"/>
      <c r="H488" s="13"/>
      <c r="I488" s="13"/>
      <c r="J488" s="13"/>
      <c r="K488" s="13"/>
      <c r="L488" s="13"/>
      <c r="M488" s="13"/>
      <c r="N488" s="13"/>
      <c r="O488" s="13"/>
      <c r="P488" s="13"/>
      <c r="Q488" s="13"/>
      <c r="R488" s="13"/>
      <c r="S488" s="13"/>
      <c r="T488" s="13"/>
    </row>
    <row r="489" spans="1:20" x14ac:dyDescent="0.25">
      <c r="A489" s="13"/>
      <c r="B489" s="13"/>
      <c r="C489" s="13"/>
      <c r="D489" s="13"/>
      <c r="E489" s="13"/>
      <c r="F489" s="13"/>
      <c r="G489" s="13"/>
      <c r="H489" s="13"/>
      <c r="I489" s="13"/>
      <c r="J489" s="13"/>
      <c r="K489" s="13"/>
      <c r="L489" s="13"/>
      <c r="M489" s="13"/>
      <c r="N489" s="13"/>
      <c r="O489" s="13"/>
      <c r="P489" s="13"/>
      <c r="Q489" s="13"/>
      <c r="R489" s="13"/>
      <c r="S489" s="13"/>
      <c r="T489" s="13"/>
    </row>
    <row r="490" spans="1:20" x14ac:dyDescent="0.25">
      <c r="A490" s="13"/>
      <c r="B490" s="13"/>
      <c r="C490" s="13"/>
      <c r="D490" s="13"/>
      <c r="E490" s="13"/>
      <c r="F490" s="13"/>
      <c r="G490" s="13"/>
      <c r="H490" s="13"/>
      <c r="I490" s="13"/>
      <c r="J490" s="13"/>
      <c r="K490" s="13"/>
      <c r="L490" s="13"/>
      <c r="M490" s="13"/>
      <c r="N490" s="13"/>
      <c r="O490" s="13"/>
      <c r="P490" s="13"/>
      <c r="Q490" s="13"/>
      <c r="R490" s="13"/>
      <c r="S490" s="13"/>
      <c r="T490" s="13"/>
    </row>
    <row r="491" spans="1:20" x14ac:dyDescent="0.25">
      <c r="A491" s="13"/>
      <c r="B491" s="13"/>
      <c r="C491" s="13"/>
      <c r="D491" s="13"/>
      <c r="E491" s="13"/>
      <c r="F491" s="13"/>
      <c r="G491" s="13"/>
      <c r="H491" s="13"/>
      <c r="I491" s="13"/>
      <c r="J491" s="13"/>
      <c r="K491" s="13"/>
      <c r="L491" s="13"/>
      <c r="M491" s="13"/>
      <c r="N491" s="13"/>
      <c r="O491" s="13"/>
      <c r="P491" s="13"/>
      <c r="Q491" s="13"/>
      <c r="R491" s="13"/>
      <c r="S491" s="13"/>
      <c r="T491" s="13"/>
    </row>
    <row r="492" spans="1:20" x14ac:dyDescent="0.25">
      <c r="A492" s="13"/>
      <c r="B492" s="13"/>
      <c r="C492" s="13"/>
      <c r="D492" s="13"/>
      <c r="E492" s="13"/>
      <c r="F492" s="13"/>
      <c r="G492" s="13"/>
      <c r="H492" s="13"/>
      <c r="I492" s="13"/>
      <c r="J492" s="13"/>
      <c r="K492" s="13"/>
      <c r="L492" s="13"/>
      <c r="M492" s="13"/>
      <c r="N492" s="13"/>
      <c r="O492" s="13"/>
      <c r="P492" s="13"/>
      <c r="Q492" s="13"/>
      <c r="R492" s="13"/>
      <c r="S492" s="13"/>
      <c r="T492" s="13"/>
    </row>
    <row r="493" spans="1:20" x14ac:dyDescent="0.25">
      <c r="A493" s="13"/>
      <c r="B493" s="13"/>
      <c r="C493" s="13"/>
      <c r="D493" s="13"/>
      <c r="E493" s="13"/>
      <c r="F493" s="13"/>
      <c r="G493" s="13"/>
      <c r="H493" s="13"/>
      <c r="I493" s="13"/>
      <c r="J493" s="13"/>
      <c r="K493" s="13"/>
      <c r="L493" s="13"/>
      <c r="M493" s="13"/>
      <c r="N493" s="13"/>
      <c r="O493" s="13"/>
      <c r="P493" s="13"/>
      <c r="Q493" s="13"/>
      <c r="R493" s="13"/>
      <c r="S493" s="13"/>
      <c r="T493" s="13"/>
    </row>
    <row r="494" spans="1:20" x14ac:dyDescent="0.25">
      <c r="A494" s="13"/>
      <c r="B494" s="13"/>
      <c r="C494" s="13"/>
      <c r="D494" s="13"/>
      <c r="E494" s="13"/>
      <c r="F494" s="13"/>
      <c r="G494" s="13"/>
      <c r="H494" s="13"/>
      <c r="I494" s="13"/>
      <c r="J494" s="13"/>
      <c r="K494" s="13"/>
      <c r="L494" s="13"/>
      <c r="M494" s="13"/>
      <c r="N494" s="13"/>
      <c r="O494" s="13"/>
      <c r="P494" s="13"/>
      <c r="Q494" s="13"/>
      <c r="R494" s="13"/>
      <c r="S494" s="13"/>
      <c r="T494" s="13"/>
    </row>
    <row r="495" spans="1:20" x14ac:dyDescent="0.25">
      <c r="A495" s="13"/>
      <c r="B495" s="13"/>
      <c r="C495" s="13"/>
      <c r="D495" s="13"/>
      <c r="E495" s="13"/>
      <c r="F495" s="13"/>
      <c r="G495" s="13"/>
      <c r="H495" s="13"/>
      <c r="I495" s="13"/>
      <c r="J495" s="13"/>
      <c r="K495" s="13"/>
      <c r="L495" s="13"/>
      <c r="M495" s="13"/>
      <c r="N495" s="13"/>
      <c r="O495" s="13"/>
      <c r="P495" s="13"/>
      <c r="Q495" s="13"/>
      <c r="R495" s="13"/>
      <c r="S495" s="13"/>
      <c r="T495" s="13"/>
    </row>
    <row r="496" spans="1:20" x14ac:dyDescent="0.25">
      <c r="A496" s="13"/>
      <c r="B496" s="13"/>
      <c r="C496" s="13"/>
      <c r="D496" s="13"/>
      <c r="E496" s="13"/>
      <c r="F496" s="13"/>
      <c r="G496" s="13"/>
      <c r="H496" s="13"/>
      <c r="I496" s="13"/>
      <c r="J496" s="13"/>
      <c r="K496" s="13"/>
      <c r="L496" s="13"/>
      <c r="M496" s="13"/>
      <c r="N496" s="13"/>
      <c r="O496" s="13"/>
      <c r="P496" s="13"/>
      <c r="Q496" s="13"/>
      <c r="R496" s="13"/>
      <c r="S496" s="13"/>
      <c r="T496" s="13"/>
    </row>
    <row r="497" spans="1:20" x14ac:dyDescent="0.25">
      <c r="A497" s="13"/>
      <c r="B497" s="13"/>
      <c r="C497" s="13"/>
      <c r="D497" s="13"/>
      <c r="E497" s="13"/>
      <c r="F497" s="13"/>
      <c r="G497" s="13"/>
      <c r="H497" s="13"/>
      <c r="I497" s="13"/>
      <c r="J497" s="13"/>
      <c r="K497" s="13"/>
      <c r="L497" s="13"/>
      <c r="M497" s="13"/>
      <c r="N497" s="13"/>
      <c r="O497" s="13"/>
      <c r="P497" s="13"/>
      <c r="Q497" s="13"/>
      <c r="R497" s="13"/>
      <c r="S497" s="13"/>
      <c r="T497" s="13"/>
    </row>
    <row r="498" spans="1:20" x14ac:dyDescent="0.25">
      <c r="A498" s="13"/>
      <c r="B498" s="13"/>
      <c r="C498" s="13"/>
      <c r="D498" s="13"/>
      <c r="E498" s="13"/>
      <c r="F498" s="13"/>
      <c r="G498" s="13"/>
      <c r="H498" s="13"/>
      <c r="I498" s="13"/>
      <c r="J498" s="13"/>
      <c r="K498" s="13"/>
      <c r="L498" s="13"/>
      <c r="M498" s="13"/>
      <c r="N498" s="13"/>
      <c r="O498" s="13"/>
      <c r="P498" s="13"/>
      <c r="Q498" s="13"/>
      <c r="R498" s="13"/>
      <c r="S498" s="13"/>
      <c r="T498" s="13"/>
    </row>
    <row r="499" spans="1:20" x14ac:dyDescent="0.25">
      <c r="A499" s="13"/>
      <c r="B499" s="13"/>
      <c r="C499" s="13"/>
      <c r="D499" s="13"/>
      <c r="E499" s="13"/>
      <c r="F499" s="13"/>
      <c r="G499" s="13"/>
      <c r="H499" s="13"/>
      <c r="I499" s="13"/>
      <c r="J499" s="13"/>
      <c r="K499" s="13"/>
      <c r="L499" s="13"/>
      <c r="M499" s="13"/>
      <c r="N499" s="13"/>
      <c r="O499" s="13"/>
      <c r="P499" s="13"/>
      <c r="Q499" s="13"/>
      <c r="R499" s="13"/>
      <c r="S499" s="13"/>
      <c r="T499" s="13"/>
    </row>
    <row r="500" spans="1:20" x14ac:dyDescent="0.25">
      <c r="A500" s="13"/>
      <c r="B500" s="13"/>
      <c r="C500" s="13"/>
      <c r="D500" s="13"/>
      <c r="E500" s="13"/>
      <c r="F500" s="13"/>
      <c r="G500" s="13"/>
      <c r="H500" s="13"/>
      <c r="I500" s="13"/>
      <c r="J500" s="13"/>
      <c r="K500" s="13"/>
      <c r="L500" s="13"/>
      <c r="M500" s="13"/>
      <c r="N500" s="13"/>
      <c r="O500" s="13"/>
      <c r="P500" s="13"/>
      <c r="Q500" s="13"/>
      <c r="R500" s="13"/>
      <c r="S500" s="13"/>
      <c r="T500" s="13"/>
    </row>
    <row r="501" spans="1:20" x14ac:dyDescent="0.25">
      <c r="A501" s="13"/>
      <c r="B501" s="13"/>
      <c r="C501" s="13"/>
      <c r="D501" s="13"/>
      <c r="E501" s="13"/>
      <c r="F501" s="13"/>
      <c r="G501" s="13"/>
      <c r="H501" s="13"/>
      <c r="I501" s="13"/>
      <c r="J501" s="13"/>
      <c r="K501" s="13"/>
      <c r="L501" s="13"/>
      <c r="M501" s="13"/>
      <c r="N501" s="13"/>
      <c r="O501" s="13"/>
      <c r="P501" s="13"/>
      <c r="Q501" s="13"/>
      <c r="R501" s="13"/>
      <c r="S501" s="13"/>
      <c r="T501" s="13"/>
    </row>
    <row r="502" spans="1:20" x14ac:dyDescent="0.25">
      <c r="A502" s="13"/>
      <c r="B502" s="13"/>
      <c r="C502" s="13"/>
      <c r="D502" s="13"/>
      <c r="E502" s="13"/>
      <c r="F502" s="13"/>
      <c r="G502" s="13"/>
      <c r="H502" s="13"/>
      <c r="I502" s="13"/>
      <c r="J502" s="13"/>
      <c r="K502" s="13"/>
      <c r="L502" s="13"/>
      <c r="M502" s="13"/>
      <c r="N502" s="13"/>
      <c r="O502" s="13"/>
      <c r="P502" s="13"/>
      <c r="Q502" s="13"/>
      <c r="R502" s="13"/>
      <c r="S502" s="13"/>
      <c r="T502" s="13"/>
    </row>
    <row r="503" spans="1:20" x14ac:dyDescent="0.25">
      <c r="A503" s="13"/>
      <c r="B503" s="13"/>
      <c r="C503" s="13"/>
      <c r="D503" s="13"/>
      <c r="E503" s="13"/>
      <c r="F503" s="13"/>
      <c r="G503" s="13"/>
      <c r="H503" s="13"/>
      <c r="I503" s="13"/>
      <c r="J503" s="13"/>
      <c r="K503" s="13"/>
      <c r="L503" s="13"/>
      <c r="M503" s="13"/>
      <c r="N503" s="13"/>
      <c r="O503" s="13"/>
      <c r="P503" s="13"/>
      <c r="Q503" s="13"/>
      <c r="R503" s="13"/>
      <c r="S503" s="13"/>
      <c r="T503" s="13"/>
    </row>
    <row r="504" spans="1:20" x14ac:dyDescent="0.25">
      <c r="A504" s="13"/>
      <c r="B504" s="13"/>
      <c r="C504" s="13"/>
      <c r="D504" s="13"/>
      <c r="E504" s="13"/>
      <c r="F504" s="13"/>
      <c r="G504" s="13"/>
      <c r="H504" s="13"/>
      <c r="I504" s="13"/>
      <c r="J504" s="13"/>
      <c r="K504" s="13"/>
      <c r="L504" s="13"/>
      <c r="M504" s="13"/>
      <c r="N504" s="13"/>
      <c r="O504" s="13"/>
      <c r="P504" s="13"/>
      <c r="Q504" s="13"/>
      <c r="R504" s="13"/>
      <c r="S504" s="13"/>
      <c r="T504" s="13"/>
    </row>
    <row r="505" spans="1:20" x14ac:dyDescent="0.25">
      <c r="A505" s="13"/>
      <c r="B505" s="13"/>
      <c r="C505" s="13"/>
      <c r="D505" s="13"/>
      <c r="E505" s="13"/>
      <c r="F505" s="13"/>
      <c r="G505" s="13"/>
      <c r="H505" s="13"/>
      <c r="I505" s="13"/>
      <c r="J505" s="13"/>
      <c r="K505" s="13"/>
      <c r="L505" s="13"/>
      <c r="M505" s="13"/>
      <c r="N505" s="13"/>
      <c r="O505" s="13"/>
      <c r="P505" s="13"/>
      <c r="Q505" s="13"/>
      <c r="R505" s="13"/>
      <c r="S505" s="13"/>
      <c r="T505" s="13"/>
    </row>
    <row r="506" spans="1:20" x14ac:dyDescent="0.25">
      <c r="A506" s="13"/>
      <c r="B506" s="13"/>
      <c r="C506" s="13"/>
      <c r="D506" s="13"/>
      <c r="E506" s="13"/>
      <c r="F506" s="13"/>
      <c r="G506" s="13"/>
      <c r="H506" s="13"/>
      <c r="I506" s="13"/>
      <c r="J506" s="13"/>
      <c r="K506" s="13"/>
      <c r="L506" s="13"/>
      <c r="M506" s="13"/>
      <c r="N506" s="13"/>
      <c r="O506" s="13"/>
      <c r="P506" s="13"/>
      <c r="Q506" s="13"/>
      <c r="R506" s="13"/>
      <c r="S506" s="13"/>
      <c r="T506" s="13"/>
    </row>
    <row r="507" spans="1:20" x14ac:dyDescent="0.25">
      <c r="A507" s="13"/>
      <c r="B507" s="13"/>
      <c r="C507" s="13"/>
      <c r="D507" s="13"/>
      <c r="E507" s="13"/>
      <c r="F507" s="13"/>
      <c r="G507" s="13"/>
      <c r="H507" s="13"/>
      <c r="I507" s="13"/>
      <c r="J507" s="13"/>
      <c r="K507" s="13"/>
      <c r="L507" s="13"/>
      <c r="M507" s="13"/>
      <c r="N507" s="13"/>
      <c r="O507" s="13"/>
      <c r="P507" s="13"/>
      <c r="Q507" s="13"/>
      <c r="R507" s="13"/>
      <c r="S507" s="13"/>
      <c r="T507" s="13"/>
    </row>
    <row r="508" spans="1:20" x14ac:dyDescent="0.25">
      <c r="A508" s="13"/>
      <c r="B508" s="13"/>
      <c r="C508" s="13"/>
      <c r="D508" s="13"/>
      <c r="E508" s="13"/>
      <c r="F508" s="13"/>
      <c r="G508" s="13"/>
      <c r="H508" s="13"/>
      <c r="I508" s="13"/>
      <c r="J508" s="13"/>
      <c r="K508" s="13"/>
      <c r="L508" s="13"/>
      <c r="M508" s="13"/>
      <c r="N508" s="13"/>
      <c r="O508" s="13"/>
      <c r="P508" s="13"/>
      <c r="Q508" s="13"/>
      <c r="R508" s="13"/>
      <c r="S508" s="13"/>
      <c r="T508" s="13"/>
    </row>
    <row r="509" spans="1:20" x14ac:dyDescent="0.25">
      <c r="A509" s="13"/>
      <c r="B509" s="13"/>
      <c r="C509" s="13"/>
      <c r="D509" s="13"/>
      <c r="E509" s="13"/>
      <c r="F509" s="13"/>
      <c r="G509" s="13"/>
      <c r="H509" s="13"/>
      <c r="I509" s="13"/>
      <c r="J509" s="13"/>
      <c r="K509" s="13"/>
      <c r="L509" s="13"/>
      <c r="M509" s="13"/>
      <c r="N509" s="13"/>
      <c r="O509" s="13"/>
      <c r="P509" s="13"/>
      <c r="Q509" s="13"/>
      <c r="R509" s="13"/>
      <c r="S509" s="13"/>
      <c r="T509" s="13"/>
    </row>
    <row r="510" spans="1:20" x14ac:dyDescent="0.25">
      <c r="A510" s="13"/>
      <c r="B510" s="13"/>
      <c r="C510" s="13"/>
      <c r="D510" s="13"/>
      <c r="E510" s="13"/>
      <c r="F510" s="13"/>
      <c r="G510" s="13"/>
      <c r="H510" s="13"/>
      <c r="I510" s="13"/>
      <c r="J510" s="13"/>
      <c r="K510" s="13"/>
      <c r="L510" s="13"/>
      <c r="M510" s="13"/>
      <c r="N510" s="13"/>
      <c r="O510" s="13"/>
      <c r="P510" s="13"/>
      <c r="Q510" s="13"/>
      <c r="R510" s="13"/>
      <c r="S510" s="13"/>
      <c r="T510" s="13"/>
    </row>
    <row r="511" spans="1:20" x14ac:dyDescent="0.25">
      <c r="A511" s="13"/>
      <c r="B511" s="13"/>
      <c r="C511" s="13"/>
      <c r="D511" s="13"/>
      <c r="E511" s="13"/>
      <c r="F511" s="13"/>
      <c r="G511" s="13"/>
      <c r="H511" s="13"/>
      <c r="I511" s="13"/>
      <c r="J511" s="13"/>
      <c r="K511" s="13"/>
      <c r="L511" s="13"/>
      <c r="M511" s="13"/>
      <c r="N511" s="13"/>
      <c r="O511" s="13"/>
      <c r="P511" s="13"/>
      <c r="Q511" s="13"/>
      <c r="R511" s="13"/>
      <c r="S511" s="13"/>
      <c r="T511" s="13"/>
    </row>
    <row r="512" spans="1:20" x14ac:dyDescent="0.25">
      <c r="A512" s="13"/>
      <c r="B512" s="13"/>
      <c r="C512" s="13"/>
      <c r="D512" s="13"/>
      <c r="E512" s="13"/>
      <c r="F512" s="13"/>
      <c r="G512" s="13"/>
      <c r="H512" s="13"/>
      <c r="I512" s="13"/>
      <c r="J512" s="13"/>
      <c r="K512" s="13"/>
      <c r="L512" s="13"/>
      <c r="M512" s="13"/>
      <c r="N512" s="13"/>
      <c r="O512" s="13"/>
      <c r="P512" s="13"/>
      <c r="Q512" s="13"/>
      <c r="R512" s="13"/>
      <c r="S512" s="13"/>
      <c r="T512" s="13"/>
    </row>
    <row r="513" spans="1:20" x14ac:dyDescent="0.25">
      <c r="A513" s="13"/>
      <c r="B513" s="13"/>
      <c r="C513" s="13"/>
      <c r="D513" s="13"/>
      <c r="E513" s="13"/>
      <c r="F513" s="13"/>
      <c r="G513" s="13"/>
      <c r="H513" s="13"/>
      <c r="I513" s="13"/>
      <c r="J513" s="13"/>
      <c r="K513" s="13"/>
      <c r="L513" s="13"/>
      <c r="M513" s="13"/>
      <c r="N513" s="13"/>
      <c r="O513" s="13"/>
      <c r="P513" s="13"/>
      <c r="Q513" s="13"/>
      <c r="R513" s="13"/>
      <c r="S513" s="13"/>
      <c r="T513" s="13"/>
    </row>
    <row r="514" spans="1:20" x14ac:dyDescent="0.25">
      <c r="A514" s="13"/>
      <c r="B514" s="13"/>
      <c r="C514" s="13"/>
      <c r="D514" s="13"/>
      <c r="E514" s="13"/>
      <c r="F514" s="13"/>
      <c r="G514" s="13"/>
      <c r="H514" s="13"/>
      <c r="I514" s="13"/>
      <c r="J514" s="13"/>
      <c r="K514" s="13"/>
      <c r="L514" s="13"/>
      <c r="M514" s="13"/>
      <c r="N514" s="13"/>
      <c r="O514" s="13"/>
      <c r="P514" s="13"/>
      <c r="Q514" s="13"/>
      <c r="R514" s="13"/>
      <c r="S514" s="13"/>
      <c r="T514" s="13"/>
    </row>
    <row r="515" spans="1:20" x14ac:dyDescent="0.25">
      <c r="A515" s="13"/>
      <c r="B515" s="13"/>
      <c r="C515" s="13"/>
      <c r="D515" s="13"/>
      <c r="E515" s="13"/>
      <c r="F515" s="13"/>
      <c r="G515" s="13"/>
      <c r="H515" s="13"/>
      <c r="I515" s="13"/>
      <c r="J515" s="13"/>
      <c r="K515" s="13"/>
      <c r="L515" s="13"/>
      <c r="M515" s="13"/>
      <c r="N515" s="13"/>
      <c r="O515" s="13"/>
      <c r="P515" s="13"/>
      <c r="Q515" s="13"/>
      <c r="R515" s="13"/>
      <c r="S515" s="13"/>
      <c r="T515" s="13"/>
    </row>
    <row r="516" spans="1:20" x14ac:dyDescent="0.25">
      <c r="A516" s="13"/>
      <c r="B516" s="13"/>
      <c r="C516" s="13"/>
      <c r="D516" s="13"/>
      <c r="E516" s="13"/>
      <c r="F516" s="13"/>
      <c r="G516" s="13"/>
      <c r="H516" s="13"/>
      <c r="I516" s="13"/>
      <c r="J516" s="13"/>
      <c r="K516" s="13"/>
      <c r="L516" s="13"/>
      <c r="M516" s="13"/>
      <c r="N516" s="13"/>
      <c r="O516" s="13"/>
      <c r="P516" s="13"/>
      <c r="Q516" s="13"/>
      <c r="R516" s="13"/>
      <c r="S516" s="13"/>
      <c r="T516" s="13"/>
    </row>
    <row r="517" spans="1:20" x14ac:dyDescent="0.25">
      <c r="A517" s="13"/>
      <c r="B517" s="13"/>
      <c r="C517" s="13"/>
      <c r="D517" s="13"/>
      <c r="E517" s="13"/>
      <c r="F517" s="13"/>
      <c r="G517" s="13"/>
      <c r="H517" s="13"/>
      <c r="I517" s="13"/>
      <c r="J517" s="13"/>
      <c r="K517" s="13"/>
      <c r="L517" s="13"/>
      <c r="M517" s="13"/>
      <c r="N517" s="13"/>
      <c r="O517" s="13"/>
      <c r="P517" s="13"/>
      <c r="Q517" s="13"/>
      <c r="R517" s="13"/>
      <c r="S517" s="13"/>
      <c r="T517" s="13"/>
    </row>
    <row r="518" spans="1:20" x14ac:dyDescent="0.25">
      <c r="A518" s="13"/>
      <c r="B518" s="13"/>
      <c r="C518" s="13"/>
      <c r="D518" s="13"/>
      <c r="E518" s="13"/>
      <c r="F518" s="13"/>
      <c r="G518" s="13"/>
      <c r="H518" s="13"/>
      <c r="I518" s="13"/>
      <c r="J518" s="13"/>
      <c r="K518" s="13"/>
      <c r="L518" s="13"/>
      <c r="M518" s="13"/>
      <c r="N518" s="13"/>
      <c r="O518" s="13"/>
      <c r="P518" s="13"/>
      <c r="Q518" s="13"/>
      <c r="R518" s="13"/>
      <c r="S518" s="13"/>
      <c r="T518" s="13"/>
    </row>
    <row r="519" spans="1:20" x14ac:dyDescent="0.25">
      <c r="A519" s="13"/>
      <c r="B519" s="13"/>
      <c r="C519" s="13"/>
      <c r="D519" s="13"/>
      <c r="E519" s="13"/>
      <c r="F519" s="13"/>
      <c r="G519" s="13"/>
      <c r="H519" s="13"/>
      <c r="I519" s="13"/>
      <c r="J519" s="13"/>
      <c r="K519" s="13"/>
      <c r="L519" s="13"/>
      <c r="M519" s="13"/>
      <c r="N519" s="13"/>
      <c r="O519" s="13"/>
      <c r="P519" s="13"/>
      <c r="Q519" s="13"/>
      <c r="R519" s="13"/>
      <c r="S519" s="13"/>
      <c r="T519" s="13"/>
    </row>
    <row r="520" spans="1:20" x14ac:dyDescent="0.25">
      <c r="A520" s="13"/>
      <c r="B520" s="13"/>
      <c r="C520" s="13"/>
      <c r="D520" s="13"/>
      <c r="E520" s="13"/>
      <c r="F520" s="13"/>
      <c r="G520" s="13"/>
      <c r="H520" s="13"/>
      <c r="I520" s="13"/>
      <c r="J520" s="13"/>
      <c r="K520" s="13"/>
      <c r="L520" s="13"/>
      <c r="M520" s="13"/>
      <c r="N520" s="13"/>
      <c r="O520" s="13"/>
      <c r="P520" s="13"/>
      <c r="Q520" s="13"/>
      <c r="R520" s="13"/>
      <c r="S520" s="13"/>
      <c r="T520" s="13"/>
    </row>
    <row r="521" spans="1:20" x14ac:dyDescent="0.25">
      <c r="A521" s="13"/>
      <c r="B521" s="13"/>
      <c r="C521" s="13"/>
      <c r="D521" s="13"/>
      <c r="E521" s="13"/>
      <c r="F521" s="13"/>
      <c r="G521" s="13"/>
      <c r="H521" s="13"/>
      <c r="I521" s="13"/>
      <c r="J521" s="13"/>
      <c r="K521" s="13"/>
      <c r="L521" s="13"/>
      <c r="M521" s="13"/>
      <c r="N521" s="13"/>
      <c r="O521" s="13"/>
      <c r="P521" s="13"/>
      <c r="Q521" s="13"/>
      <c r="R521" s="13"/>
      <c r="S521" s="13"/>
      <c r="T521" s="13"/>
    </row>
    <row r="522" spans="1:20" x14ac:dyDescent="0.25">
      <c r="A522" s="13"/>
      <c r="B522" s="13"/>
      <c r="C522" s="13"/>
      <c r="D522" s="13"/>
      <c r="E522" s="13"/>
      <c r="F522" s="13"/>
      <c r="G522" s="13"/>
      <c r="H522" s="13"/>
      <c r="I522" s="13"/>
      <c r="J522" s="13"/>
      <c r="K522" s="13"/>
      <c r="L522" s="13"/>
      <c r="M522" s="13"/>
      <c r="N522" s="13"/>
      <c r="O522" s="13"/>
      <c r="P522" s="13"/>
      <c r="Q522" s="13"/>
      <c r="R522" s="13"/>
      <c r="S522" s="13"/>
      <c r="T522" s="13"/>
    </row>
    <row r="523" spans="1:20" x14ac:dyDescent="0.25">
      <c r="A523" s="13"/>
      <c r="B523" s="13"/>
      <c r="C523" s="13"/>
      <c r="D523" s="13"/>
      <c r="E523" s="13"/>
      <c r="F523" s="13"/>
      <c r="G523" s="13"/>
      <c r="H523" s="13"/>
      <c r="I523" s="13"/>
      <c r="J523" s="13"/>
      <c r="K523" s="13"/>
      <c r="L523" s="13"/>
      <c r="M523" s="13"/>
      <c r="N523" s="13"/>
      <c r="O523" s="13"/>
      <c r="P523" s="13"/>
      <c r="Q523" s="13"/>
      <c r="R523" s="13"/>
      <c r="S523" s="13"/>
      <c r="T523" s="13"/>
    </row>
    <row r="524" spans="1:20" x14ac:dyDescent="0.25">
      <c r="A524" s="13"/>
      <c r="B524" s="13"/>
      <c r="C524" s="13"/>
      <c r="D524" s="13"/>
      <c r="E524" s="13"/>
      <c r="F524" s="13"/>
      <c r="G524" s="13"/>
      <c r="H524" s="13"/>
      <c r="I524" s="13"/>
      <c r="J524" s="13"/>
      <c r="K524" s="13"/>
      <c r="L524" s="13"/>
      <c r="M524" s="13"/>
      <c r="N524" s="13"/>
      <c r="O524" s="13"/>
      <c r="P524" s="13"/>
      <c r="Q524" s="13"/>
      <c r="R524" s="13"/>
      <c r="S524" s="13"/>
      <c r="T524" s="13"/>
    </row>
    <row r="525" spans="1:20" x14ac:dyDescent="0.25">
      <c r="A525" s="13"/>
      <c r="B525" s="13"/>
      <c r="C525" s="13"/>
      <c r="D525" s="13"/>
      <c r="E525" s="13"/>
      <c r="F525" s="13"/>
      <c r="G525" s="13"/>
      <c r="H525" s="13"/>
      <c r="I525" s="13"/>
      <c r="J525" s="13"/>
      <c r="K525" s="13"/>
      <c r="L525" s="13"/>
      <c r="M525" s="13"/>
      <c r="N525" s="13"/>
      <c r="O525" s="13"/>
      <c r="P525" s="13"/>
      <c r="Q525" s="13"/>
      <c r="R525" s="13"/>
      <c r="S525" s="13"/>
      <c r="T525" s="13"/>
    </row>
    <row r="526" spans="1:20" x14ac:dyDescent="0.25">
      <c r="A526" s="13"/>
      <c r="B526" s="13"/>
      <c r="C526" s="13"/>
      <c r="D526" s="13"/>
      <c r="E526" s="13"/>
      <c r="F526" s="13"/>
      <c r="G526" s="13"/>
      <c r="H526" s="13"/>
      <c r="I526" s="13"/>
      <c r="J526" s="13"/>
      <c r="K526" s="13"/>
      <c r="L526" s="13"/>
      <c r="M526" s="13"/>
      <c r="N526" s="13"/>
      <c r="O526" s="13"/>
      <c r="P526" s="13"/>
      <c r="Q526" s="13"/>
      <c r="R526" s="13"/>
      <c r="S526" s="13"/>
      <c r="T526" s="13"/>
    </row>
    <row r="527" spans="1:20" x14ac:dyDescent="0.25">
      <c r="A527" s="13"/>
      <c r="B527" s="13"/>
      <c r="C527" s="13"/>
      <c r="D527" s="13"/>
      <c r="E527" s="13"/>
      <c r="F527" s="13"/>
      <c r="G527" s="13"/>
      <c r="H527" s="13"/>
      <c r="I527" s="13"/>
      <c r="J527" s="13"/>
      <c r="K527" s="13"/>
      <c r="L527" s="13"/>
      <c r="M527" s="13"/>
      <c r="N527" s="13"/>
      <c r="O527" s="13"/>
      <c r="P527" s="13"/>
      <c r="Q527" s="13"/>
      <c r="R527" s="13"/>
      <c r="S527" s="13"/>
      <c r="T527" s="13"/>
    </row>
    <row r="528" spans="1:20" x14ac:dyDescent="0.25">
      <c r="A528" s="13"/>
      <c r="B528" s="13"/>
      <c r="C528" s="13"/>
      <c r="D528" s="13"/>
      <c r="E528" s="13"/>
      <c r="F528" s="13"/>
      <c r="G528" s="13"/>
      <c r="H528" s="13"/>
      <c r="I528" s="13"/>
      <c r="J528" s="13"/>
      <c r="K528" s="13"/>
      <c r="L528" s="13"/>
      <c r="M528" s="13"/>
      <c r="N528" s="13"/>
      <c r="O528" s="13"/>
      <c r="P528" s="13"/>
      <c r="Q528" s="13"/>
      <c r="R528" s="13"/>
      <c r="S528" s="13"/>
      <c r="T528" s="13"/>
    </row>
    <row r="529" spans="1:20" x14ac:dyDescent="0.25">
      <c r="A529" s="13"/>
      <c r="B529" s="13"/>
      <c r="C529" s="13"/>
      <c r="D529" s="13"/>
      <c r="E529" s="13"/>
      <c r="F529" s="13"/>
      <c r="G529" s="13"/>
      <c r="H529" s="13"/>
      <c r="I529" s="13"/>
      <c r="J529" s="13"/>
      <c r="K529" s="13"/>
      <c r="L529" s="13"/>
      <c r="M529" s="13"/>
      <c r="N529" s="13"/>
      <c r="O529" s="13"/>
      <c r="P529" s="13"/>
      <c r="Q529" s="13"/>
      <c r="R529" s="13"/>
      <c r="S529" s="13"/>
      <c r="T529" s="13"/>
    </row>
    <row r="530" spans="1:20" x14ac:dyDescent="0.25">
      <c r="A530" s="13"/>
      <c r="B530" s="13"/>
      <c r="C530" s="13"/>
      <c r="D530" s="13"/>
      <c r="E530" s="13"/>
      <c r="F530" s="13"/>
      <c r="G530" s="13"/>
      <c r="H530" s="13"/>
      <c r="I530" s="13"/>
      <c r="J530" s="13"/>
      <c r="K530" s="13"/>
      <c r="L530" s="13"/>
      <c r="M530" s="13"/>
      <c r="N530" s="13"/>
      <c r="O530" s="13"/>
      <c r="P530" s="13"/>
      <c r="Q530" s="13"/>
      <c r="R530" s="13"/>
      <c r="S530" s="13"/>
      <c r="T530" s="13"/>
    </row>
    <row r="531" spans="1:20" x14ac:dyDescent="0.25">
      <c r="A531" s="13"/>
      <c r="B531" s="13"/>
      <c r="C531" s="13"/>
      <c r="D531" s="13"/>
      <c r="E531" s="13"/>
      <c r="F531" s="13"/>
      <c r="G531" s="13"/>
      <c r="H531" s="13"/>
      <c r="I531" s="13"/>
      <c r="J531" s="13"/>
      <c r="K531" s="13"/>
      <c r="L531" s="13"/>
      <c r="M531" s="13"/>
      <c r="N531" s="13"/>
      <c r="O531" s="13"/>
      <c r="P531" s="13"/>
      <c r="Q531" s="13"/>
      <c r="R531" s="13"/>
      <c r="S531" s="13"/>
      <c r="T531" s="13"/>
    </row>
    <row r="532" spans="1:20" x14ac:dyDescent="0.25">
      <c r="A532" s="13"/>
      <c r="B532" s="13"/>
      <c r="C532" s="13"/>
      <c r="D532" s="13"/>
      <c r="E532" s="13"/>
      <c r="F532" s="13"/>
      <c r="G532" s="13"/>
      <c r="H532" s="13"/>
      <c r="I532" s="13"/>
      <c r="J532" s="13"/>
      <c r="K532" s="13"/>
      <c r="L532" s="13"/>
      <c r="M532" s="13"/>
      <c r="N532" s="13"/>
      <c r="O532" s="13"/>
      <c r="P532" s="13"/>
      <c r="Q532" s="13"/>
      <c r="R532" s="13"/>
      <c r="S532" s="13"/>
      <c r="T532" s="13"/>
    </row>
    <row r="533" spans="1:20" x14ac:dyDescent="0.25">
      <c r="A533" s="13"/>
      <c r="B533" s="13"/>
      <c r="C533" s="13"/>
      <c r="D533" s="13"/>
      <c r="E533" s="13"/>
      <c r="F533" s="13"/>
      <c r="G533" s="13"/>
      <c r="H533" s="13"/>
      <c r="I533" s="13"/>
      <c r="J533" s="13"/>
      <c r="K533" s="13"/>
      <c r="L533" s="13"/>
      <c r="M533" s="13"/>
      <c r="N533" s="13"/>
      <c r="O533" s="13"/>
      <c r="P533" s="13"/>
      <c r="Q533" s="13"/>
      <c r="R533" s="13"/>
      <c r="S533" s="13"/>
      <c r="T533" s="13"/>
    </row>
    <row r="534" spans="1:20" x14ac:dyDescent="0.25">
      <c r="A534" s="13"/>
      <c r="B534" s="13"/>
      <c r="C534" s="13"/>
      <c r="D534" s="13"/>
      <c r="E534" s="13"/>
      <c r="F534" s="13"/>
      <c r="G534" s="13"/>
      <c r="H534" s="13"/>
      <c r="I534" s="13"/>
      <c r="J534" s="13"/>
      <c r="K534" s="13"/>
      <c r="L534" s="13"/>
      <c r="M534" s="13"/>
      <c r="N534" s="13"/>
      <c r="O534" s="13"/>
      <c r="P534" s="13"/>
      <c r="Q534" s="13"/>
      <c r="R534" s="13"/>
      <c r="S534" s="13"/>
      <c r="T534" s="13"/>
    </row>
    <row r="535" spans="1:20" x14ac:dyDescent="0.25">
      <c r="A535" s="13"/>
      <c r="B535" s="13"/>
      <c r="C535" s="13"/>
      <c r="D535" s="13"/>
      <c r="E535" s="13"/>
      <c r="F535" s="13"/>
      <c r="G535" s="13"/>
      <c r="H535" s="13"/>
      <c r="I535" s="13"/>
      <c r="J535" s="13"/>
      <c r="K535" s="13"/>
      <c r="L535" s="13"/>
      <c r="M535" s="13"/>
      <c r="N535" s="13"/>
      <c r="O535" s="13"/>
      <c r="P535" s="13"/>
      <c r="Q535" s="13"/>
      <c r="R535" s="13"/>
      <c r="S535" s="13"/>
      <c r="T535" s="13"/>
    </row>
    <row r="536" spans="1:20" x14ac:dyDescent="0.25">
      <c r="A536" s="13"/>
      <c r="B536" s="13"/>
      <c r="C536" s="13"/>
      <c r="D536" s="13"/>
      <c r="E536" s="13"/>
      <c r="F536" s="13"/>
      <c r="G536" s="13"/>
      <c r="H536" s="13"/>
      <c r="I536" s="13"/>
      <c r="J536" s="13"/>
      <c r="K536" s="13"/>
      <c r="L536" s="13"/>
      <c r="M536" s="13"/>
      <c r="N536" s="13"/>
      <c r="O536" s="13"/>
      <c r="P536" s="13"/>
      <c r="Q536" s="13"/>
      <c r="R536" s="13"/>
      <c r="S536" s="13"/>
      <c r="T536" s="13"/>
    </row>
    <row r="537" spans="1:20" x14ac:dyDescent="0.25">
      <c r="A537" s="13"/>
      <c r="B537" s="13"/>
      <c r="C537" s="13"/>
      <c r="D537" s="13"/>
      <c r="E537" s="13"/>
      <c r="F537" s="13"/>
      <c r="G537" s="13"/>
      <c r="H537" s="13"/>
      <c r="I537" s="13"/>
      <c r="J537" s="13"/>
      <c r="K537" s="13"/>
      <c r="L537" s="13"/>
      <c r="M537" s="13"/>
      <c r="N537" s="13"/>
      <c r="O537" s="13"/>
      <c r="P537" s="13"/>
      <c r="Q537" s="13"/>
      <c r="R537" s="13"/>
      <c r="S537" s="13"/>
      <c r="T537" s="13"/>
    </row>
    <row r="538" spans="1:20" x14ac:dyDescent="0.25">
      <c r="A538" s="13"/>
      <c r="B538" s="13"/>
      <c r="C538" s="13"/>
      <c r="D538" s="13"/>
      <c r="E538" s="13"/>
      <c r="F538" s="13"/>
      <c r="G538" s="13"/>
      <c r="H538" s="13"/>
      <c r="I538" s="13"/>
      <c r="J538" s="13"/>
      <c r="K538" s="13"/>
      <c r="L538" s="13"/>
      <c r="M538" s="13"/>
      <c r="N538" s="13"/>
      <c r="O538" s="13"/>
      <c r="P538" s="13"/>
      <c r="Q538" s="13"/>
      <c r="R538" s="13"/>
      <c r="S538" s="13"/>
      <c r="T538" s="13"/>
    </row>
    <row r="539" spans="1:20" x14ac:dyDescent="0.25">
      <c r="A539" s="13"/>
      <c r="B539" s="13"/>
      <c r="C539" s="13"/>
      <c r="D539" s="13"/>
      <c r="E539" s="13"/>
      <c r="F539" s="13"/>
      <c r="G539" s="13"/>
      <c r="H539" s="13"/>
      <c r="I539" s="13"/>
      <c r="J539" s="13"/>
      <c r="K539" s="13"/>
      <c r="L539" s="13"/>
      <c r="M539" s="13"/>
      <c r="N539" s="13"/>
      <c r="O539" s="13"/>
      <c r="P539" s="13"/>
      <c r="Q539" s="13"/>
      <c r="R539" s="13"/>
      <c r="S539" s="13"/>
      <c r="T539" s="13"/>
    </row>
    <row r="540" spans="1:20" x14ac:dyDescent="0.25">
      <c r="A540" s="13"/>
      <c r="B540" s="13"/>
      <c r="C540" s="13"/>
      <c r="D540" s="13"/>
      <c r="E540" s="13"/>
      <c r="F540" s="13"/>
      <c r="G540" s="13"/>
      <c r="H540" s="13"/>
      <c r="I540" s="13"/>
      <c r="J540" s="13"/>
      <c r="K540" s="13"/>
      <c r="L540" s="13"/>
      <c r="M540" s="13"/>
      <c r="N540" s="13"/>
      <c r="O540" s="13"/>
      <c r="P540" s="13"/>
      <c r="Q540" s="13"/>
      <c r="R540" s="13"/>
      <c r="S540" s="13"/>
      <c r="T540" s="13"/>
    </row>
    <row r="541" spans="1:20" x14ac:dyDescent="0.25">
      <c r="A541" s="13"/>
      <c r="B541" s="13"/>
      <c r="C541" s="13"/>
      <c r="D541" s="13"/>
      <c r="E541" s="13"/>
      <c r="F541" s="13"/>
      <c r="G541" s="13"/>
      <c r="H541" s="13"/>
      <c r="I541" s="13"/>
      <c r="J541" s="13"/>
      <c r="K541" s="13"/>
      <c r="L541" s="13"/>
      <c r="M541" s="13"/>
      <c r="N541" s="13"/>
      <c r="O541" s="13"/>
      <c r="P541" s="13"/>
      <c r="Q541" s="13"/>
      <c r="R541" s="13"/>
      <c r="S541" s="13"/>
      <c r="T541" s="13"/>
    </row>
    <row r="542" spans="1:20" x14ac:dyDescent="0.25">
      <c r="A542" s="13"/>
      <c r="B542" s="13"/>
      <c r="C542" s="13"/>
      <c r="D542" s="13"/>
      <c r="E542" s="13"/>
      <c r="F542" s="13"/>
      <c r="G542" s="13"/>
      <c r="H542" s="13"/>
      <c r="I542" s="13"/>
      <c r="J542" s="13"/>
      <c r="K542" s="13"/>
      <c r="L542" s="13"/>
      <c r="M542" s="13"/>
      <c r="N542" s="13"/>
      <c r="O542" s="13"/>
      <c r="P542" s="13"/>
      <c r="Q542" s="13"/>
      <c r="R542" s="13"/>
      <c r="S542" s="13"/>
      <c r="T542" s="13"/>
    </row>
    <row r="543" spans="1:20" x14ac:dyDescent="0.25">
      <c r="A543" s="13"/>
      <c r="B543" s="13"/>
      <c r="C543" s="13"/>
      <c r="D543" s="13"/>
      <c r="E543" s="13"/>
      <c r="F543" s="13"/>
      <c r="G543" s="13"/>
      <c r="H543" s="13"/>
      <c r="I543" s="13"/>
      <c r="J543" s="13"/>
      <c r="K543" s="13"/>
      <c r="L543" s="13"/>
      <c r="M543" s="13"/>
      <c r="N543" s="13"/>
      <c r="O543" s="13"/>
      <c r="P543" s="13"/>
      <c r="Q543" s="13"/>
      <c r="R543" s="13"/>
      <c r="S543" s="13"/>
      <c r="T543" s="13"/>
    </row>
    <row r="544" spans="1:20" x14ac:dyDescent="0.25">
      <c r="A544" s="13"/>
      <c r="B544" s="13"/>
      <c r="C544" s="13"/>
      <c r="D544" s="13"/>
      <c r="E544" s="13"/>
      <c r="F544" s="13"/>
      <c r="G544" s="13"/>
      <c r="H544" s="13"/>
      <c r="I544" s="13"/>
      <c r="J544" s="13"/>
      <c r="K544" s="13"/>
      <c r="L544" s="13"/>
      <c r="M544" s="13"/>
      <c r="N544" s="13"/>
      <c r="O544" s="13"/>
      <c r="P544" s="13"/>
      <c r="Q544" s="13"/>
      <c r="R544" s="13"/>
      <c r="S544" s="13"/>
      <c r="T544" s="13"/>
    </row>
    <row r="545" spans="1:20" x14ac:dyDescent="0.25">
      <c r="A545" s="13"/>
      <c r="B545" s="13"/>
      <c r="C545" s="13"/>
      <c r="D545" s="13"/>
      <c r="E545" s="13"/>
      <c r="F545" s="13"/>
      <c r="G545" s="13"/>
      <c r="H545" s="13"/>
      <c r="I545" s="13"/>
      <c r="J545" s="13"/>
      <c r="K545" s="13"/>
      <c r="L545" s="13"/>
      <c r="M545" s="13"/>
      <c r="N545" s="13"/>
      <c r="O545" s="13"/>
      <c r="P545" s="13"/>
      <c r="Q545" s="13"/>
      <c r="R545" s="13"/>
      <c r="S545" s="13"/>
      <c r="T545" s="13"/>
    </row>
    <row r="546" spans="1:20" x14ac:dyDescent="0.25">
      <c r="A546" s="13"/>
      <c r="B546" s="13"/>
      <c r="C546" s="13"/>
      <c r="D546" s="13"/>
      <c r="E546" s="13"/>
      <c r="F546" s="13"/>
      <c r="G546" s="13"/>
      <c r="H546" s="13"/>
      <c r="I546" s="13"/>
      <c r="J546" s="13"/>
      <c r="K546" s="13"/>
      <c r="L546" s="13"/>
      <c r="M546" s="13"/>
      <c r="N546" s="13"/>
      <c r="O546" s="13"/>
      <c r="P546" s="13"/>
      <c r="Q546" s="13"/>
      <c r="R546" s="13"/>
      <c r="S546" s="13"/>
      <c r="T546" s="13"/>
    </row>
    <row r="547" spans="1:20" x14ac:dyDescent="0.25">
      <c r="A547" s="13"/>
      <c r="B547" s="13"/>
      <c r="C547" s="13"/>
      <c r="D547" s="13"/>
      <c r="E547" s="13"/>
      <c r="F547" s="13"/>
      <c r="G547" s="13"/>
      <c r="H547" s="13"/>
      <c r="I547" s="13"/>
      <c r="J547" s="13"/>
      <c r="K547" s="13"/>
      <c r="L547" s="13"/>
      <c r="M547" s="13"/>
      <c r="N547" s="13"/>
      <c r="O547" s="13"/>
      <c r="P547" s="13"/>
      <c r="Q547" s="13"/>
      <c r="R547" s="13"/>
      <c r="S547" s="13"/>
      <c r="T547" s="13"/>
    </row>
    <row r="548" spans="1:20" x14ac:dyDescent="0.25">
      <c r="A548" s="13"/>
      <c r="B548" s="13"/>
      <c r="C548" s="13"/>
      <c r="D548" s="13"/>
      <c r="E548" s="13"/>
      <c r="F548" s="13"/>
      <c r="G548" s="13"/>
      <c r="H548" s="13"/>
      <c r="I548" s="13"/>
      <c r="J548" s="13"/>
      <c r="K548" s="13"/>
      <c r="L548" s="13"/>
      <c r="M548" s="13"/>
      <c r="N548" s="13"/>
      <c r="O548" s="13"/>
      <c r="P548" s="13"/>
      <c r="Q548" s="13"/>
      <c r="R548" s="13"/>
      <c r="S548" s="13"/>
      <c r="T548" s="13"/>
    </row>
    <row r="549" spans="1:20" x14ac:dyDescent="0.25">
      <c r="A549" s="13"/>
      <c r="B549" s="13"/>
      <c r="C549" s="13"/>
      <c r="D549" s="13"/>
      <c r="E549" s="13"/>
      <c r="F549" s="13"/>
      <c r="G549" s="13"/>
      <c r="H549" s="13"/>
      <c r="I549" s="13"/>
      <c r="J549" s="13"/>
      <c r="K549" s="13"/>
      <c r="L549" s="13"/>
      <c r="M549" s="13"/>
      <c r="N549" s="13"/>
      <c r="O549" s="13"/>
      <c r="P549" s="13"/>
      <c r="Q549" s="13"/>
      <c r="R549" s="13"/>
      <c r="S549" s="13"/>
      <c r="T549" s="13"/>
    </row>
    <row r="550" spans="1:20" x14ac:dyDescent="0.25">
      <c r="A550" s="13"/>
      <c r="B550" s="13"/>
      <c r="C550" s="13"/>
      <c r="D550" s="13"/>
      <c r="E550" s="13"/>
      <c r="F550" s="13"/>
      <c r="G550" s="13"/>
      <c r="H550" s="13"/>
      <c r="I550" s="13"/>
      <c r="J550" s="13"/>
      <c r="K550" s="13"/>
      <c r="L550" s="13"/>
      <c r="M550" s="13"/>
      <c r="N550" s="13"/>
      <c r="O550" s="13"/>
      <c r="P550" s="13"/>
      <c r="Q550" s="13"/>
      <c r="R550" s="13"/>
      <c r="S550" s="13"/>
      <c r="T550" s="13"/>
    </row>
    <row r="551" spans="1:20" x14ac:dyDescent="0.25">
      <c r="A551" s="13"/>
      <c r="B551" s="13"/>
      <c r="C551" s="13"/>
      <c r="D551" s="13"/>
      <c r="E551" s="13"/>
      <c r="F551" s="13"/>
      <c r="G551" s="13"/>
      <c r="H551" s="13"/>
      <c r="I551" s="13"/>
      <c r="J551" s="13"/>
      <c r="K551" s="13"/>
      <c r="L551" s="13"/>
      <c r="M551" s="13"/>
      <c r="N551" s="13"/>
      <c r="O551" s="13"/>
      <c r="P551" s="13"/>
      <c r="Q551" s="13"/>
      <c r="R551" s="13"/>
      <c r="S551" s="13"/>
      <c r="T551" s="13"/>
    </row>
    <row r="552" spans="1:20" x14ac:dyDescent="0.25">
      <c r="A552" s="13"/>
      <c r="B552" s="13"/>
      <c r="C552" s="13"/>
      <c r="D552" s="13"/>
      <c r="E552" s="13"/>
      <c r="F552" s="13"/>
      <c r="G552" s="13"/>
      <c r="H552" s="13"/>
      <c r="I552" s="13"/>
      <c r="J552" s="13"/>
      <c r="K552" s="13"/>
      <c r="L552" s="13"/>
      <c r="M552" s="13"/>
      <c r="N552" s="13"/>
      <c r="O552" s="13"/>
      <c r="P552" s="13"/>
      <c r="Q552" s="13"/>
      <c r="R552" s="13"/>
      <c r="S552" s="13"/>
      <c r="T552" s="13"/>
    </row>
    <row r="553" spans="1:20" x14ac:dyDescent="0.25">
      <c r="A553" s="13"/>
      <c r="B553" s="13"/>
      <c r="C553" s="13"/>
      <c r="D553" s="13"/>
      <c r="E553" s="13"/>
      <c r="F553" s="13"/>
      <c r="G553" s="13"/>
      <c r="H553" s="13"/>
      <c r="I553" s="13"/>
      <c r="J553" s="13"/>
      <c r="K553" s="13"/>
      <c r="L553" s="13"/>
      <c r="M553" s="13"/>
      <c r="N553" s="13"/>
      <c r="O553" s="13"/>
      <c r="P553" s="13"/>
      <c r="Q553" s="13"/>
      <c r="R553" s="13"/>
      <c r="S553" s="13"/>
      <c r="T553" s="13"/>
    </row>
    <row r="554" spans="1:20" x14ac:dyDescent="0.25">
      <c r="A554" s="13"/>
      <c r="B554" s="13"/>
      <c r="C554" s="13"/>
      <c r="D554" s="13"/>
      <c r="E554" s="13"/>
      <c r="F554" s="13"/>
      <c r="G554" s="13"/>
      <c r="H554" s="13"/>
      <c r="I554" s="13"/>
      <c r="J554" s="13"/>
      <c r="K554" s="13"/>
      <c r="L554" s="13"/>
      <c r="M554" s="13"/>
      <c r="N554" s="13"/>
      <c r="O554" s="13"/>
      <c r="P554" s="13"/>
      <c r="Q554" s="13"/>
      <c r="R554" s="13"/>
      <c r="S554" s="13"/>
      <c r="T554" s="13"/>
    </row>
    <row r="555" spans="1:20" x14ac:dyDescent="0.25">
      <c r="A555" s="13"/>
      <c r="B555" s="13"/>
      <c r="C555" s="13"/>
      <c r="D555" s="13"/>
      <c r="E555" s="13"/>
      <c r="F555" s="13"/>
      <c r="G555" s="13"/>
      <c r="H555" s="13"/>
      <c r="I555" s="13"/>
      <c r="J555" s="13"/>
      <c r="K555" s="13"/>
      <c r="L555" s="13"/>
      <c r="M555" s="13"/>
      <c r="N555" s="13"/>
      <c r="O555" s="13"/>
      <c r="P555" s="13"/>
      <c r="Q555" s="13"/>
      <c r="R555" s="13"/>
      <c r="S555" s="13"/>
      <c r="T555" s="13"/>
    </row>
    <row r="556" spans="1:20" x14ac:dyDescent="0.25">
      <c r="A556" s="13"/>
      <c r="B556" s="13"/>
      <c r="C556" s="13"/>
      <c r="D556" s="13"/>
      <c r="E556" s="13"/>
      <c r="F556" s="13"/>
      <c r="G556" s="13"/>
      <c r="H556" s="13"/>
      <c r="I556" s="13"/>
      <c r="J556" s="13"/>
      <c r="K556" s="13"/>
      <c r="L556" s="13"/>
      <c r="M556" s="13"/>
      <c r="N556" s="13"/>
      <c r="O556" s="13"/>
      <c r="P556" s="13"/>
      <c r="Q556" s="13"/>
      <c r="R556" s="13"/>
      <c r="S556" s="13"/>
      <c r="T556" s="13"/>
    </row>
    <row r="557" spans="1:20" x14ac:dyDescent="0.25">
      <c r="A557" s="13"/>
      <c r="B557" s="13"/>
      <c r="C557" s="13"/>
      <c r="D557" s="13"/>
      <c r="E557" s="13"/>
      <c r="F557" s="13"/>
      <c r="G557" s="13"/>
      <c r="H557" s="13"/>
      <c r="I557" s="13"/>
      <c r="J557" s="13"/>
      <c r="K557" s="13"/>
      <c r="L557" s="13"/>
      <c r="M557" s="13"/>
      <c r="N557" s="13"/>
      <c r="O557" s="13"/>
      <c r="P557" s="13"/>
      <c r="Q557" s="13"/>
      <c r="R557" s="13"/>
      <c r="S557" s="13"/>
      <c r="T557" s="13"/>
    </row>
    <row r="558" spans="1:20" x14ac:dyDescent="0.25">
      <c r="A558" s="13"/>
      <c r="B558" s="13"/>
      <c r="C558" s="13"/>
      <c r="D558" s="13"/>
      <c r="E558" s="13"/>
      <c r="F558" s="13"/>
      <c r="G558" s="13"/>
      <c r="H558" s="13"/>
      <c r="I558" s="13"/>
      <c r="J558" s="13"/>
      <c r="K558" s="13"/>
      <c r="L558" s="13"/>
      <c r="M558" s="13"/>
      <c r="N558" s="13"/>
      <c r="O558" s="13"/>
      <c r="P558" s="13"/>
      <c r="Q558" s="13"/>
      <c r="R558" s="13"/>
      <c r="S558" s="13"/>
      <c r="T558" s="13"/>
    </row>
    <row r="559" spans="1:20" x14ac:dyDescent="0.25">
      <c r="A559" s="13"/>
      <c r="B559" s="13"/>
      <c r="C559" s="13"/>
      <c r="D559" s="13"/>
      <c r="E559" s="13"/>
      <c r="F559" s="13"/>
      <c r="G559" s="13"/>
      <c r="H559" s="13"/>
      <c r="I559" s="13"/>
      <c r="J559" s="13"/>
      <c r="K559" s="13"/>
      <c r="L559" s="13"/>
      <c r="M559" s="13"/>
      <c r="N559" s="13"/>
      <c r="O559" s="13"/>
      <c r="P559" s="13"/>
      <c r="Q559" s="13"/>
      <c r="R559" s="13"/>
      <c r="S559" s="13"/>
      <c r="T559" s="13"/>
    </row>
    <row r="560" spans="1:20" x14ac:dyDescent="0.25">
      <c r="A560" s="13"/>
      <c r="B560" s="13"/>
      <c r="C560" s="13"/>
      <c r="D560" s="13"/>
      <c r="E560" s="13"/>
      <c r="F560" s="13"/>
      <c r="G560" s="13"/>
      <c r="H560" s="13"/>
      <c r="I560" s="13"/>
      <c r="J560" s="13"/>
      <c r="K560" s="13"/>
      <c r="L560" s="13"/>
      <c r="M560" s="13"/>
      <c r="N560" s="13"/>
      <c r="O560" s="13"/>
      <c r="P560" s="13"/>
      <c r="Q560" s="13"/>
      <c r="R560" s="13"/>
      <c r="S560" s="13"/>
      <c r="T560" s="13"/>
    </row>
    <row r="561" spans="1:20" x14ac:dyDescent="0.25">
      <c r="A561" s="13"/>
      <c r="B561" s="13"/>
      <c r="C561" s="13"/>
      <c r="D561" s="13"/>
      <c r="E561" s="13"/>
      <c r="F561" s="13"/>
      <c r="G561" s="13"/>
      <c r="H561" s="13"/>
      <c r="I561" s="13"/>
      <c r="J561" s="13"/>
      <c r="K561" s="13"/>
      <c r="L561" s="13"/>
      <c r="M561" s="13"/>
      <c r="N561" s="13"/>
      <c r="O561" s="13"/>
      <c r="P561" s="13"/>
      <c r="Q561" s="13"/>
      <c r="R561" s="13"/>
      <c r="S561" s="13"/>
      <c r="T561" s="13"/>
    </row>
    <row r="562" spans="1:20" x14ac:dyDescent="0.25">
      <c r="A562" s="13"/>
      <c r="B562" s="13"/>
      <c r="C562" s="13"/>
      <c r="D562" s="13"/>
      <c r="E562" s="13"/>
      <c r="F562" s="13"/>
      <c r="G562" s="13"/>
      <c r="H562" s="13"/>
      <c r="I562" s="13"/>
      <c r="J562" s="13"/>
      <c r="K562" s="13"/>
      <c r="L562" s="13"/>
      <c r="M562" s="13"/>
      <c r="N562" s="13"/>
      <c r="O562" s="13"/>
      <c r="P562" s="13"/>
      <c r="Q562" s="13"/>
      <c r="R562" s="13"/>
      <c r="S562" s="13"/>
      <c r="T562" s="13"/>
    </row>
    <row r="563" spans="1:20" x14ac:dyDescent="0.25">
      <c r="A563" s="13"/>
      <c r="B563" s="13"/>
      <c r="C563" s="13"/>
      <c r="D563" s="13"/>
      <c r="E563" s="13"/>
      <c r="F563" s="13"/>
      <c r="G563" s="13"/>
      <c r="H563" s="13"/>
      <c r="I563" s="13"/>
      <c r="J563" s="13"/>
      <c r="K563" s="13"/>
      <c r="L563" s="13"/>
      <c r="M563" s="13"/>
      <c r="N563" s="13"/>
      <c r="O563" s="13"/>
      <c r="P563" s="13"/>
      <c r="Q563" s="13"/>
      <c r="R563" s="13"/>
      <c r="S563" s="13"/>
      <c r="T563" s="13"/>
    </row>
    <row r="564" spans="1:20" x14ac:dyDescent="0.25">
      <c r="A564" s="13"/>
      <c r="B564" s="13"/>
      <c r="C564" s="13"/>
      <c r="D564" s="13"/>
      <c r="E564" s="13"/>
      <c r="F564" s="13"/>
      <c r="G564" s="13"/>
      <c r="H564" s="13"/>
      <c r="I564" s="13"/>
      <c r="J564" s="13"/>
      <c r="K564" s="13"/>
      <c r="L564" s="13"/>
      <c r="M564" s="13"/>
      <c r="N564" s="13"/>
      <c r="O564" s="13"/>
      <c r="P564" s="13"/>
      <c r="Q564" s="13"/>
      <c r="R564" s="13"/>
      <c r="S564" s="13"/>
      <c r="T564" s="13"/>
    </row>
    <row r="565" spans="1:20" x14ac:dyDescent="0.25">
      <c r="A565" s="13"/>
      <c r="B565" s="13"/>
      <c r="C565" s="13"/>
      <c r="D565" s="13"/>
      <c r="E565" s="13"/>
      <c r="F565" s="13"/>
      <c r="G565" s="13"/>
      <c r="H565" s="13"/>
      <c r="I565" s="13"/>
      <c r="J565" s="13"/>
      <c r="K565" s="13"/>
      <c r="L565" s="13"/>
      <c r="M565" s="13"/>
      <c r="N565" s="13"/>
      <c r="O565" s="13"/>
      <c r="P565" s="13"/>
      <c r="Q565" s="13"/>
      <c r="R565" s="13"/>
      <c r="S565" s="13"/>
      <c r="T565" s="13"/>
    </row>
    <row r="566" spans="1:20" x14ac:dyDescent="0.25">
      <c r="A566" s="13"/>
      <c r="B566" s="13"/>
      <c r="C566" s="13"/>
      <c r="D566" s="13"/>
      <c r="E566" s="13"/>
      <c r="F566" s="13"/>
      <c r="G566" s="13"/>
      <c r="H566" s="13"/>
      <c r="I566" s="13"/>
      <c r="J566" s="13"/>
      <c r="K566" s="13"/>
      <c r="L566" s="13"/>
      <c r="M566" s="13"/>
      <c r="N566" s="13"/>
      <c r="O566" s="13"/>
      <c r="P566" s="13"/>
      <c r="Q566" s="13"/>
      <c r="R566" s="13"/>
      <c r="S566" s="13"/>
      <c r="T566" s="13"/>
    </row>
    <row r="567" spans="1:20" x14ac:dyDescent="0.25">
      <c r="A567" s="13"/>
      <c r="B567" s="13"/>
      <c r="C567" s="13"/>
      <c r="D567" s="13"/>
      <c r="E567" s="13"/>
      <c r="F567" s="13"/>
      <c r="G567" s="13"/>
      <c r="H567" s="13"/>
      <c r="I567" s="13"/>
      <c r="J567" s="13"/>
      <c r="K567" s="13"/>
      <c r="L567" s="13"/>
      <c r="M567" s="13"/>
      <c r="N567" s="13"/>
      <c r="O567" s="13"/>
      <c r="P567" s="13"/>
      <c r="Q567" s="13"/>
      <c r="R567" s="13"/>
      <c r="S567" s="13"/>
      <c r="T567" s="13"/>
    </row>
    <row r="568" spans="1:20" x14ac:dyDescent="0.25">
      <c r="A568" s="13"/>
      <c r="B568" s="13"/>
      <c r="C568" s="13"/>
      <c r="D568" s="13"/>
      <c r="E568" s="13"/>
      <c r="F568" s="13"/>
      <c r="G568" s="13"/>
      <c r="H568" s="13"/>
      <c r="I568" s="13"/>
      <c r="J568" s="13"/>
      <c r="K568" s="13"/>
      <c r="L568" s="13"/>
      <c r="M568" s="13"/>
      <c r="N568" s="13"/>
      <c r="O568" s="13"/>
      <c r="P568" s="13"/>
      <c r="Q568" s="13"/>
      <c r="R568" s="13"/>
      <c r="S568" s="13"/>
      <c r="T568" s="13"/>
    </row>
    <row r="569" spans="1:20" x14ac:dyDescent="0.25">
      <c r="A569" s="13"/>
      <c r="B569" s="13"/>
      <c r="C569" s="13"/>
      <c r="D569" s="13"/>
      <c r="E569" s="13"/>
      <c r="F569" s="13"/>
      <c r="G569" s="13"/>
      <c r="H569" s="13"/>
      <c r="I569" s="13"/>
      <c r="J569" s="13"/>
      <c r="K569" s="13"/>
      <c r="L569" s="13"/>
      <c r="M569" s="13"/>
      <c r="N569" s="13"/>
      <c r="O569" s="13"/>
      <c r="P569" s="13"/>
      <c r="Q569" s="13"/>
      <c r="R569" s="13"/>
      <c r="S569" s="13"/>
      <c r="T569" s="13"/>
    </row>
    <row r="570" spans="1:20" x14ac:dyDescent="0.25">
      <c r="A570" s="13"/>
      <c r="B570" s="13"/>
      <c r="C570" s="13"/>
      <c r="D570" s="13"/>
      <c r="E570" s="13"/>
      <c r="F570" s="13"/>
      <c r="G570" s="13"/>
      <c r="H570" s="13"/>
      <c r="I570" s="13"/>
      <c r="J570" s="13"/>
      <c r="K570" s="13"/>
      <c r="L570" s="13"/>
      <c r="M570" s="13"/>
      <c r="N570" s="13"/>
      <c r="O570" s="13"/>
      <c r="P570" s="13"/>
      <c r="Q570" s="13"/>
      <c r="R570" s="13"/>
      <c r="S570" s="13"/>
      <c r="T570" s="13"/>
    </row>
    <row r="571" spans="1:20" x14ac:dyDescent="0.25">
      <c r="A571" s="13"/>
      <c r="B571" s="13"/>
      <c r="C571" s="13"/>
      <c r="D571" s="13"/>
      <c r="E571" s="13"/>
      <c r="F571" s="13"/>
      <c r="G571" s="13"/>
      <c r="H571" s="13"/>
      <c r="I571" s="13"/>
      <c r="J571" s="13"/>
      <c r="K571" s="13"/>
      <c r="L571" s="13"/>
      <c r="M571" s="13"/>
      <c r="N571" s="13"/>
      <c r="O571" s="13"/>
      <c r="P571" s="13"/>
      <c r="Q571" s="13"/>
      <c r="R571" s="13"/>
      <c r="S571" s="13"/>
      <c r="T571" s="13"/>
    </row>
    <row r="572" spans="1:20" x14ac:dyDescent="0.25">
      <c r="A572" s="13"/>
      <c r="B572" s="13"/>
      <c r="C572" s="13"/>
      <c r="D572" s="13"/>
      <c r="E572" s="13"/>
      <c r="F572" s="13"/>
      <c r="G572" s="13"/>
      <c r="H572" s="13"/>
      <c r="I572" s="13"/>
      <c r="J572" s="13"/>
      <c r="K572" s="13"/>
      <c r="L572" s="13"/>
      <c r="M572" s="13"/>
      <c r="N572" s="13"/>
      <c r="O572" s="13"/>
      <c r="P572" s="13"/>
      <c r="Q572" s="13"/>
      <c r="R572" s="13"/>
      <c r="S572" s="13"/>
      <c r="T572" s="13"/>
    </row>
    <row r="573" spans="1:20" x14ac:dyDescent="0.25">
      <c r="A573" s="13"/>
      <c r="B573" s="13"/>
      <c r="C573" s="13"/>
      <c r="D573" s="13"/>
      <c r="E573" s="13"/>
      <c r="F573" s="13"/>
      <c r="G573" s="13"/>
      <c r="H573" s="13"/>
      <c r="I573" s="13"/>
      <c r="J573" s="13"/>
      <c r="K573" s="13"/>
      <c r="L573" s="13"/>
      <c r="M573" s="13"/>
      <c r="N573" s="13"/>
      <c r="O573" s="13"/>
      <c r="P573" s="13"/>
      <c r="Q573" s="13"/>
      <c r="R573" s="13"/>
      <c r="S573" s="13"/>
      <c r="T573" s="13"/>
    </row>
    <row r="574" spans="1:20" x14ac:dyDescent="0.25">
      <c r="A574" s="13"/>
      <c r="B574" s="13"/>
      <c r="C574" s="13"/>
      <c r="D574" s="13"/>
      <c r="E574" s="13"/>
      <c r="F574" s="13"/>
      <c r="G574" s="13"/>
      <c r="H574" s="13"/>
      <c r="I574" s="13"/>
      <c r="J574" s="13"/>
      <c r="K574" s="13"/>
      <c r="L574" s="13"/>
      <c r="M574" s="13"/>
      <c r="N574" s="13"/>
      <c r="O574" s="13"/>
      <c r="P574" s="13"/>
      <c r="Q574" s="13"/>
      <c r="R574" s="13"/>
      <c r="S574" s="13"/>
      <c r="T574" s="13"/>
    </row>
    <row r="575" spans="1:20" x14ac:dyDescent="0.25">
      <c r="A575" s="13"/>
      <c r="B575" s="13"/>
      <c r="C575" s="13"/>
      <c r="D575" s="13"/>
      <c r="E575" s="13"/>
      <c r="F575" s="13"/>
      <c r="G575" s="13"/>
      <c r="H575" s="13"/>
      <c r="I575" s="13"/>
      <c r="J575" s="13"/>
      <c r="K575" s="13"/>
      <c r="L575" s="13"/>
      <c r="M575" s="13"/>
      <c r="N575" s="13"/>
      <c r="O575" s="13"/>
      <c r="P575" s="13"/>
      <c r="Q575" s="13"/>
      <c r="R575" s="13"/>
      <c r="S575" s="13"/>
      <c r="T575" s="13"/>
    </row>
    <row r="576" spans="1:20" x14ac:dyDescent="0.25">
      <c r="A576" s="13"/>
      <c r="B576" s="13"/>
      <c r="C576" s="13"/>
      <c r="D576" s="13"/>
      <c r="E576" s="13"/>
      <c r="F576" s="13"/>
      <c r="G576" s="13"/>
      <c r="H576" s="13"/>
      <c r="I576" s="13"/>
      <c r="J576" s="13"/>
      <c r="K576" s="13"/>
      <c r="L576" s="13"/>
      <c r="M576" s="13"/>
      <c r="N576" s="13"/>
      <c r="O576" s="13"/>
      <c r="P576" s="13"/>
      <c r="Q576" s="13"/>
      <c r="R576" s="13"/>
      <c r="S576" s="13"/>
      <c r="T576" s="13"/>
    </row>
    <row r="577" spans="1:20" x14ac:dyDescent="0.25">
      <c r="A577" s="13"/>
      <c r="B577" s="13"/>
      <c r="C577" s="13"/>
      <c r="D577" s="13"/>
      <c r="E577" s="13"/>
      <c r="F577" s="13"/>
      <c r="G577" s="13"/>
      <c r="H577" s="13"/>
      <c r="I577" s="13"/>
      <c r="J577" s="13"/>
      <c r="K577" s="13"/>
      <c r="L577" s="13"/>
      <c r="M577" s="13"/>
      <c r="N577" s="13"/>
      <c r="O577" s="13"/>
      <c r="P577" s="13"/>
      <c r="Q577" s="13"/>
      <c r="R577" s="13"/>
      <c r="S577" s="13"/>
      <c r="T577" s="13"/>
    </row>
    <row r="578" spans="1:20" x14ac:dyDescent="0.25">
      <c r="A578" s="13"/>
      <c r="B578" s="13"/>
      <c r="C578" s="13"/>
      <c r="D578" s="13"/>
      <c r="E578" s="13"/>
      <c r="F578" s="13"/>
      <c r="G578" s="13"/>
      <c r="H578" s="13"/>
      <c r="I578" s="13"/>
      <c r="J578" s="13"/>
      <c r="K578" s="13"/>
      <c r="L578" s="13"/>
      <c r="M578" s="13"/>
      <c r="N578" s="13"/>
      <c r="O578" s="13"/>
      <c r="P578" s="13"/>
      <c r="Q578" s="13"/>
      <c r="R578" s="13"/>
      <c r="S578" s="13"/>
      <c r="T578" s="13"/>
    </row>
    <row r="579" spans="1:20" x14ac:dyDescent="0.25">
      <c r="A579" s="13"/>
      <c r="B579" s="13"/>
      <c r="C579" s="13"/>
      <c r="D579" s="13"/>
      <c r="E579" s="13"/>
      <c r="F579" s="13"/>
      <c r="G579" s="13"/>
      <c r="H579" s="13"/>
      <c r="I579" s="13"/>
      <c r="J579" s="13"/>
      <c r="K579" s="13"/>
      <c r="L579" s="13"/>
      <c r="M579" s="13"/>
      <c r="N579" s="13"/>
      <c r="O579" s="13"/>
      <c r="P579" s="13"/>
      <c r="Q579" s="13"/>
      <c r="R579" s="13"/>
      <c r="S579" s="13"/>
      <c r="T579" s="13"/>
    </row>
    <row r="580" spans="1:20" x14ac:dyDescent="0.25">
      <c r="A580" s="13"/>
      <c r="B580" s="13"/>
      <c r="C580" s="13"/>
      <c r="D580" s="13"/>
      <c r="E580" s="13"/>
      <c r="F580" s="13"/>
      <c r="G580" s="13"/>
      <c r="H580" s="13"/>
      <c r="I580" s="13"/>
      <c r="J580" s="13"/>
      <c r="K580" s="13"/>
      <c r="L580" s="13"/>
      <c r="M580" s="13"/>
      <c r="N580" s="13"/>
      <c r="O580" s="13"/>
      <c r="P580" s="13"/>
      <c r="Q580" s="13"/>
      <c r="R580" s="13"/>
      <c r="S580" s="13"/>
      <c r="T580" s="13"/>
    </row>
    <row r="581" spans="1:20" x14ac:dyDescent="0.25">
      <c r="A581" s="13"/>
      <c r="B581" s="13"/>
      <c r="C581" s="13"/>
      <c r="D581" s="13"/>
      <c r="E581" s="13"/>
      <c r="F581" s="13"/>
      <c r="G581" s="13"/>
      <c r="H581" s="13"/>
      <c r="I581" s="13"/>
      <c r="J581" s="13"/>
      <c r="K581" s="13"/>
      <c r="L581" s="13"/>
      <c r="M581" s="13"/>
      <c r="N581" s="13"/>
      <c r="O581" s="13"/>
      <c r="P581" s="13"/>
      <c r="Q581" s="13"/>
      <c r="R581" s="13"/>
      <c r="S581" s="13"/>
      <c r="T581" s="13"/>
    </row>
    <row r="582" spans="1:20" x14ac:dyDescent="0.25">
      <c r="A582" s="13"/>
      <c r="B582" s="13"/>
      <c r="C582" s="13"/>
      <c r="D582" s="13"/>
      <c r="E582" s="13"/>
      <c r="F582" s="13"/>
      <c r="G582" s="13"/>
      <c r="H582" s="13"/>
      <c r="I582" s="13"/>
      <c r="J582" s="13"/>
      <c r="K582" s="13"/>
      <c r="L582" s="13"/>
      <c r="M582" s="13"/>
      <c r="N582" s="13"/>
      <c r="O582" s="13"/>
      <c r="P582" s="13"/>
      <c r="Q582" s="13"/>
      <c r="R582" s="13"/>
      <c r="S582" s="13"/>
      <c r="T582" s="13"/>
    </row>
    <row r="583" spans="1:20" x14ac:dyDescent="0.25">
      <c r="A583" s="13"/>
      <c r="B583" s="13"/>
      <c r="C583" s="13"/>
      <c r="D583" s="13"/>
      <c r="E583" s="13"/>
      <c r="F583" s="13"/>
      <c r="G583" s="13"/>
      <c r="H583" s="13"/>
      <c r="I583" s="13"/>
      <c r="J583" s="13"/>
      <c r="K583" s="13"/>
      <c r="L583" s="13"/>
      <c r="M583" s="13"/>
      <c r="N583" s="13"/>
      <c r="O583" s="13"/>
      <c r="P583" s="13"/>
      <c r="Q583" s="13"/>
      <c r="R583" s="13"/>
      <c r="S583" s="13"/>
      <c r="T583" s="13"/>
    </row>
    <row r="584" spans="1:20" x14ac:dyDescent="0.25">
      <c r="A584" s="13"/>
      <c r="B584" s="13"/>
      <c r="C584" s="13"/>
      <c r="D584" s="13"/>
      <c r="E584" s="13"/>
      <c r="F584" s="13"/>
      <c r="G584" s="13"/>
      <c r="H584" s="13"/>
      <c r="I584" s="13"/>
      <c r="J584" s="13"/>
      <c r="K584" s="13"/>
      <c r="L584" s="13"/>
      <c r="M584" s="13"/>
      <c r="N584" s="13"/>
      <c r="O584" s="13"/>
      <c r="P584" s="13"/>
      <c r="Q584" s="13"/>
      <c r="R584" s="13"/>
      <c r="S584" s="13"/>
      <c r="T584" s="13"/>
    </row>
    <row r="585" spans="1:20" x14ac:dyDescent="0.25">
      <c r="A585" s="13"/>
      <c r="B585" s="13"/>
      <c r="C585" s="13"/>
      <c r="D585" s="13"/>
      <c r="E585" s="13"/>
      <c r="F585" s="13"/>
      <c r="G585" s="13"/>
      <c r="H585" s="13"/>
      <c r="I585" s="13"/>
      <c r="J585" s="13"/>
      <c r="K585" s="13"/>
      <c r="L585" s="13"/>
      <c r="M585" s="13"/>
      <c r="N585" s="13"/>
      <c r="O585" s="13"/>
      <c r="P585" s="13"/>
      <c r="Q585" s="13"/>
      <c r="R585" s="13"/>
      <c r="S585" s="13"/>
      <c r="T585" s="13"/>
    </row>
    <row r="586" spans="1:20" x14ac:dyDescent="0.25">
      <c r="A586" s="13"/>
      <c r="B586" s="13"/>
      <c r="C586" s="13"/>
      <c r="D586" s="13"/>
      <c r="E586" s="13"/>
      <c r="F586" s="13"/>
      <c r="G586" s="13"/>
      <c r="H586" s="13"/>
      <c r="I586" s="13"/>
      <c r="J586" s="13"/>
      <c r="K586" s="13"/>
      <c r="L586" s="13"/>
      <c r="M586" s="13"/>
      <c r="N586" s="13"/>
      <c r="O586" s="13"/>
      <c r="P586" s="13"/>
      <c r="Q586" s="13"/>
      <c r="R586" s="13"/>
      <c r="S586" s="13"/>
      <c r="T586" s="13"/>
    </row>
    <row r="587" spans="1:20" x14ac:dyDescent="0.25">
      <c r="A587" s="13"/>
      <c r="B587" s="13"/>
      <c r="C587" s="13"/>
      <c r="D587" s="13"/>
      <c r="E587" s="13"/>
      <c r="F587" s="13"/>
      <c r="G587" s="13"/>
      <c r="H587" s="13"/>
      <c r="I587" s="13"/>
      <c r="J587" s="13"/>
      <c r="K587" s="13"/>
      <c r="L587" s="13"/>
      <c r="M587" s="13"/>
      <c r="N587" s="13"/>
      <c r="O587" s="13"/>
      <c r="P587" s="13"/>
      <c r="Q587" s="13"/>
      <c r="R587" s="13"/>
      <c r="S587" s="13"/>
      <c r="T587" s="13"/>
    </row>
    <row r="588" spans="1:20" x14ac:dyDescent="0.25">
      <c r="A588" s="13"/>
      <c r="B588" s="13"/>
      <c r="C588" s="13"/>
      <c r="D588" s="13"/>
      <c r="E588" s="13"/>
      <c r="F588" s="13"/>
      <c r="G588" s="13"/>
      <c r="H588" s="13"/>
      <c r="I588" s="13"/>
      <c r="J588" s="13"/>
      <c r="K588" s="13"/>
      <c r="L588" s="13"/>
      <c r="M588" s="13"/>
      <c r="N588" s="13"/>
      <c r="O588" s="13"/>
      <c r="P588" s="13"/>
      <c r="Q588" s="13"/>
      <c r="R588" s="13"/>
      <c r="S588" s="13"/>
      <c r="T588" s="13"/>
    </row>
    <row r="589" spans="1:20" x14ac:dyDescent="0.25">
      <c r="A589" s="13"/>
      <c r="B589" s="13"/>
      <c r="C589" s="13"/>
      <c r="D589" s="13"/>
      <c r="E589" s="13"/>
      <c r="F589" s="13"/>
      <c r="G589" s="13"/>
      <c r="H589" s="13"/>
      <c r="I589" s="13"/>
      <c r="J589" s="13"/>
      <c r="K589" s="13"/>
      <c r="L589" s="13"/>
      <c r="M589" s="13"/>
      <c r="N589" s="13"/>
      <c r="O589" s="13"/>
      <c r="P589" s="13"/>
      <c r="Q589" s="13"/>
      <c r="R589" s="13"/>
      <c r="S589" s="13"/>
      <c r="T589" s="13"/>
    </row>
    <row r="590" spans="1:20" x14ac:dyDescent="0.25">
      <c r="A590" s="13"/>
      <c r="B590" s="13"/>
      <c r="C590" s="13"/>
      <c r="D590" s="13"/>
      <c r="E590" s="13"/>
      <c r="F590" s="13"/>
      <c r="G590" s="13"/>
      <c r="H590" s="13"/>
      <c r="I590" s="13"/>
      <c r="J590" s="13"/>
      <c r="K590" s="13"/>
      <c r="L590" s="13"/>
      <c r="M590" s="13"/>
      <c r="N590" s="13"/>
      <c r="O590" s="13"/>
      <c r="P590" s="13"/>
      <c r="Q590" s="13"/>
      <c r="R590" s="13"/>
      <c r="S590" s="13"/>
      <c r="T590" s="13"/>
    </row>
    <row r="591" spans="1:20" x14ac:dyDescent="0.25">
      <c r="A591" s="13"/>
      <c r="B591" s="13"/>
      <c r="C591" s="13"/>
      <c r="D591" s="13"/>
      <c r="E591" s="13"/>
      <c r="F591" s="13"/>
      <c r="G591" s="13"/>
      <c r="H591" s="13"/>
      <c r="I591" s="13"/>
      <c r="J591" s="13"/>
      <c r="K591" s="13"/>
      <c r="L591" s="13"/>
      <c r="M591" s="13"/>
      <c r="N591" s="13"/>
      <c r="O591" s="13"/>
      <c r="P591" s="13"/>
      <c r="Q591" s="13"/>
      <c r="R591" s="13"/>
      <c r="S591" s="13"/>
      <c r="T591" s="13"/>
    </row>
    <row r="592" spans="1:20" x14ac:dyDescent="0.25">
      <c r="A592" s="13"/>
      <c r="B592" s="13"/>
      <c r="C592" s="13"/>
      <c r="D592" s="13"/>
      <c r="E592" s="13"/>
      <c r="F592" s="13"/>
      <c r="G592" s="13"/>
      <c r="H592" s="13"/>
      <c r="I592" s="13"/>
      <c r="J592" s="13"/>
      <c r="K592" s="13"/>
      <c r="L592" s="13"/>
      <c r="M592" s="13"/>
      <c r="N592" s="13"/>
      <c r="O592" s="13"/>
      <c r="P592" s="13"/>
      <c r="Q592" s="13"/>
      <c r="R592" s="13"/>
      <c r="S592" s="13"/>
      <c r="T592" s="13"/>
    </row>
    <row r="593" spans="1:20" x14ac:dyDescent="0.25">
      <c r="A593" s="13"/>
      <c r="B593" s="13"/>
      <c r="C593" s="13"/>
      <c r="D593" s="13"/>
      <c r="E593" s="13"/>
      <c r="F593" s="13"/>
      <c r="G593" s="13"/>
      <c r="H593" s="13"/>
      <c r="I593" s="13"/>
      <c r="J593" s="13"/>
      <c r="K593" s="13"/>
      <c r="L593" s="13"/>
      <c r="M593" s="13"/>
      <c r="N593" s="13"/>
      <c r="O593" s="13"/>
      <c r="P593" s="13"/>
      <c r="Q593" s="13"/>
      <c r="R593" s="13"/>
      <c r="S593" s="13"/>
      <c r="T593" s="13"/>
    </row>
    <row r="594" spans="1:20" x14ac:dyDescent="0.25">
      <c r="A594" s="13"/>
      <c r="B594" s="13"/>
      <c r="C594" s="13"/>
      <c r="D594" s="13"/>
      <c r="E594" s="13"/>
      <c r="F594" s="13"/>
      <c r="G594" s="13"/>
      <c r="H594" s="13"/>
      <c r="I594" s="13"/>
      <c r="J594" s="13"/>
      <c r="K594" s="13"/>
      <c r="L594" s="13"/>
      <c r="M594" s="13"/>
      <c r="N594" s="13"/>
      <c r="O594" s="13"/>
      <c r="P594" s="13"/>
      <c r="Q594" s="13"/>
      <c r="R594" s="13"/>
      <c r="S594" s="13"/>
      <c r="T594" s="13"/>
    </row>
    <row r="595" spans="1:20" x14ac:dyDescent="0.25">
      <c r="A595" s="13"/>
      <c r="B595" s="13"/>
      <c r="C595" s="13"/>
      <c r="D595" s="13"/>
      <c r="E595" s="13"/>
      <c r="F595" s="13"/>
      <c r="G595" s="13"/>
      <c r="H595" s="13"/>
      <c r="I595" s="13"/>
      <c r="J595" s="13"/>
      <c r="K595" s="13"/>
      <c r="L595" s="13"/>
      <c r="M595" s="13"/>
      <c r="N595" s="13"/>
      <c r="O595" s="13"/>
      <c r="P595" s="13"/>
      <c r="Q595" s="13"/>
      <c r="R595" s="13"/>
      <c r="S595" s="13"/>
      <c r="T595" s="13"/>
    </row>
    <row r="596" spans="1:20" x14ac:dyDescent="0.25">
      <c r="A596" s="13"/>
      <c r="B596" s="13"/>
      <c r="C596" s="13"/>
      <c r="D596" s="13"/>
      <c r="E596" s="13"/>
      <c r="F596" s="13"/>
      <c r="G596" s="13"/>
      <c r="H596" s="13"/>
      <c r="I596" s="13"/>
      <c r="J596" s="13"/>
      <c r="K596" s="13"/>
      <c r="L596" s="13"/>
      <c r="M596" s="13"/>
      <c r="N596" s="13"/>
      <c r="O596" s="13"/>
      <c r="P596" s="13"/>
      <c r="Q596" s="13"/>
      <c r="R596" s="13"/>
      <c r="S596" s="13"/>
      <c r="T596" s="13"/>
    </row>
    <row r="597" spans="1:20" x14ac:dyDescent="0.25">
      <c r="A597" s="13"/>
      <c r="B597" s="13"/>
      <c r="C597" s="13"/>
      <c r="D597" s="13"/>
      <c r="E597" s="13"/>
      <c r="F597" s="13"/>
      <c r="G597" s="13"/>
      <c r="H597" s="13"/>
      <c r="I597" s="13"/>
      <c r="J597" s="13"/>
      <c r="K597" s="13"/>
      <c r="L597" s="13"/>
      <c r="M597" s="13"/>
      <c r="N597" s="13"/>
      <c r="O597" s="13"/>
      <c r="P597" s="13"/>
      <c r="Q597" s="13"/>
      <c r="R597" s="13"/>
      <c r="S597" s="13"/>
      <c r="T597" s="13"/>
    </row>
    <row r="598" spans="1:20" x14ac:dyDescent="0.25">
      <c r="A598" s="13"/>
      <c r="B598" s="13"/>
      <c r="C598" s="13"/>
      <c r="D598" s="13"/>
      <c r="E598" s="13"/>
      <c r="F598" s="13"/>
      <c r="G598" s="13"/>
      <c r="H598" s="13"/>
      <c r="I598" s="13"/>
      <c r="J598" s="13"/>
      <c r="K598" s="13"/>
      <c r="L598" s="13"/>
      <c r="M598" s="13"/>
      <c r="N598" s="13"/>
      <c r="O598" s="13"/>
      <c r="P598" s="13"/>
      <c r="Q598" s="13"/>
      <c r="R598" s="13"/>
      <c r="S598" s="13"/>
      <c r="T598" s="13"/>
    </row>
    <row r="599" spans="1:20" x14ac:dyDescent="0.25">
      <c r="A599" s="13"/>
      <c r="B599" s="13"/>
      <c r="C599" s="13"/>
      <c r="D599" s="13"/>
      <c r="E599" s="13"/>
      <c r="F599" s="13"/>
      <c r="G599" s="13"/>
      <c r="H599" s="13"/>
      <c r="I599" s="13"/>
      <c r="J599" s="13"/>
      <c r="K599" s="13"/>
      <c r="L599" s="13"/>
      <c r="M599" s="13"/>
      <c r="N599" s="13"/>
      <c r="O599" s="13"/>
      <c r="P599" s="13"/>
      <c r="Q599" s="13"/>
      <c r="R599" s="13"/>
      <c r="S599" s="13"/>
      <c r="T599" s="13"/>
    </row>
    <row r="600" spans="1:20" x14ac:dyDescent="0.25">
      <c r="A600" s="13"/>
      <c r="B600" s="13"/>
      <c r="C600" s="13"/>
      <c r="D600" s="13"/>
      <c r="E600" s="13"/>
      <c r="F600" s="13"/>
      <c r="G600" s="13"/>
      <c r="H600" s="13"/>
      <c r="I600" s="13"/>
      <c r="J600" s="13"/>
      <c r="K600" s="13"/>
      <c r="L600" s="13"/>
      <c r="M600" s="13"/>
      <c r="N600" s="13"/>
      <c r="O600" s="13"/>
      <c r="P600" s="13"/>
      <c r="Q600" s="13"/>
      <c r="R600" s="13"/>
      <c r="S600" s="13"/>
      <c r="T600" s="13"/>
    </row>
    <row r="601" spans="1:20" x14ac:dyDescent="0.25">
      <c r="A601" s="13"/>
      <c r="B601" s="13"/>
      <c r="C601" s="13"/>
      <c r="D601" s="13"/>
      <c r="E601" s="13"/>
      <c r="F601" s="13"/>
      <c r="G601" s="13"/>
      <c r="H601" s="13"/>
      <c r="I601" s="13"/>
      <c r="J601" s="13"/>
      <c r="K601" s="13"/>
      <c r="L601" s="13"/>
      <c r="M601" s="13"/>
      <c r="N601" s="13"/>
      <c r="O601" s="13"/>
      <c r="P601" s="13"/>
      <c r="Q601" s="13"/>
      <c r="R601" s="13"/>
      <c r="S601" s="13"/>
      <c r="T601" s="13"/>
    </row>
    <row r="602" spans="1:20" x14ac:dyDescent="0.25">
      <c r="A602" s="13"/>
      <c r="B602" s="13"/>
      <c r="C602" s="13"/>
      <c r="D602" s="13"/>
      <c r="E602" s="13"/>
      <c r="F602" s="13"/>
      <c r="G602" s="13"/>
      <c r="H602" s="13"/>
      <c r="I602" s="13"/>
      <c r="J602" s="13"/>
      <c r="K602" s="13"/>
      <c r="L602" s="13"/>
      <c r="M602" s="13"/>
      <c r="N602" s="13"/>
      <c r="O602" s="13"/>
      <c r="P602" s="13"/>
      <c r="Q602" s="13"/>
      <c r="R602" s="13"/>
      <c r="S602" s="13"/>
      <c r="T602" s="13"/>
    </row>
    <row r="603" spans="1:20" x14ac:dyDescent="0.25">
      <c r="A603" s="13"/>
      <c r="B603" s="13"/>
      <c r="C603" s="13"/>
      <c r="D603" s="13"/>
      <c r="E603" s="13"/>
      <c r="F603" s="13"/>
      <c r="G603" s="13"/>
      <c r="H603" s="13"/>
      <c r="I603" s="13"/>
      <c r="J603" s="13"/>
      <c r="K603" s="13"/>
      <c r="L603" s="13"/>
      <c r="M603" s="13"/>
      <c r="N603" s="13"/>
      <c r="O603" s="13"/>
      <c r="P603" s="13"/>
      <c r="Q603" s="13"/>
      <c r="R603" s="13"/>
      <c r="S603" s="13"/>
      <c r="T603" s="13"/>
    </row>
    <row r="604" spans="1:20" x14ac:dyDescent="0.25">
      <c r="A604" s="13"/>
      <c r="B604" s="13"/>
      <c r="C604" s="13"/>
      <c r="D604" s="13"/>
      <c r="E604" s="13"/>
      <c r="F604" s="13"/>
      <c r="G604" s="13"/>
      <c r="H604" s="13"/>
      <c r="I604" s="13"/>
      <c r="J604" s="13"/>
      <c r="K604" s="13"/>
      <c r="L604" s="13"/>
      <c r="M604" s="13"/>
      <c r="N604" s="13"/>
      <c r="O604" s="13"/>
      <c r="P604" s="13"/>
      <c r="Q604" s="13"/>
      <c r="R604" s="13"/>
      <c r="S604" s="13"/>
      <c r="T604" s="13"/>
    </row>
    <row r="605" spans="1:20" x14ac:dyDescent="0.25">
      <c r="A605" s="13"/>
      <c r="B605" s="13"/>
      <c r="C605" s="13"/>
      <c r="D605" s="13"/>
      <c r="E605" s="13"/>
      <c r="F605" s="13"/>
      <c r="G605" s="13"/>
      <c r="H605" s="13"/>
      <c r="I605" s="13"/>
      <c r="J605" s="13"/>
      <c r="K605" s="13"/>
      <c r="L605" s="13"/>
      <c r="M605" s="13"/>
      <c r="N605" s="13"/>
      <c r="O605" s="13"/>
      <c r="P605" s="13"/>
      <c r="Q605" s="13"/>
      <c r="R605" s="13"/>
      <c r="S605" s="13"/>
      <c r="T605" s="13"/>
    </row>
    <row r="606" spans="1:20" x14ac:dyDescent="0.25">
      <c r="A606" s="13"/>
      <c r="B606" s="13"/>
      <c r="C606" s="13"/>
      <c r="D606" s="13"/>
      <c r="E606" s="13"/>
      <c r="F606" s="13"/>
      <c r="G606" s="13"/>
      <c r="H606" s="13"/>
      <c r="I606" s="13"/>
      <c r="J606" s="13"/>
      <c r="K606" s="13"/>
      <c r="L606" s="13"/>
      <c r="M606" s="13"/>
      <c r="N606" s="13"/>
      <c r="O606" s="13"/>
      <c r="P606" s="13"/>
      <c r="Q606" s="13"/>
      <c r="R606" s="13"/>
      <c r="S606" s="13"/>
      <c r="T606" s="13"/>
    </row>
    <row r="607" spans="1:20" x14ac:dyDescent="0.25">
      <c r="A607" s="13"/>
      <c r="B607" s="13"/>
      <c r="C607" s="13"/>
      <c r="D607" s="13"/>
      <c r="E607" s="13"/>
      <c r="F607" s="13"/>
      <c r="G607" s="13"/>
      <c r="H607" s="13"/>
      <c r="I607" s="13"/>
      <c r="J607" s="13"/>
      <c r="K607" s="13"/>
      <c r="L607" s="13"/>
      <c r="M607" s="13"/>
      <c r="N607" s="13"/>
      <c r="O607" s="13"/>
      <c r="P607" s="13"/>
      <c r="Q607" s="13"/>
      <c r="R607" s="13"/>
      <c r="S607" s="13"/>
      <c r="T607" s="13"/>
    </row>
    <row r="608" spans="1:20" x14ac:dyDescent="0.25">
      <c r="A608" s="13"/>
      <c r="B608" s="13"/>
      <c r="C608" s="13"/>
      <c r="D608" s="13"/>
      <c r="E608" s="13"/>
      <c r="F608" s="13"/>
      <c r="G608" s="13"/>
      <c r="H608" s="13"/>
      <c r="I608" s="13"/>
      <c r="J608" s="13"/>
      <c r="K608" s="13"/>
      <c r="L608" s="13"/>
      <c r="M608" s="13"/>
      <c r="N608" s="13"/>
      <c r="O608" s="13"/>
      <c r="P608" s="13"/>
      <c r="Q608" s="13"/>
      <c r="R608" s="13"/>
      <c r="S608" s="13"/>
      <c r="T608" s="13"/>
    </row>
    <row r="609" spans="1:20" x14ac:dyDescent="0.25">
      <c r="A609" s="13"/>
      <c r="B609" s="13"/>
      <c r="C609" s="13"/>
      <c r="D609" s="13"/>
      <c r="E609" s="13"/>
      <c r="F609" s="13"/>
      <c r="G609" s="13"/>
      <c r="H609" s="13"/>
      <c r="I609" s="13"/>
      <c r="J609" s="13"/>
      <c r="K609" s="13"/>
      <c r="L609" s="13"/>
      <c r="M609" s="13"/>
      <c r="N609" s="13"/>
      <c r="O609" s="13"/>
      <c r="P609" s="13"/>
      <c r="Q609" s="13"/>
      <c r="R609" s="13"/>
      <c r="S609" s="13"/>
      <c r="T609" s="13"/>
    </row>
    <row r="610" spans="1:20" x14ac:dyDescent="0.25">
      <c r="A610" s="13"/>
      <c r="B610" s="13"/>
      <c r="C610" s="13"/>
      <c r="D610" s="13"/>
      <c r="E610" s="13"/>
      <c r="F610" s="13"/>
      <c r="G610" s="13"/>
      <c r="H610" s="13"/>
      <c r="I610" s="13"/>
      <c r="J610" s="13"/>
      <c r="K610" s="13"/>
      <c r="L610" s="13"/>
      <c r="M610" s="13"/>
      <c r="N610" s="13"/>
      <c r="O610" s="13"/>
      <c r="P610" s="13"/>
      <c r="Q610" s="13"/>
      <c r="R610" s="13"/>
      <c r="S610" s="13"/>
      <c r="T610" s="13"/>
    </row>
    <row r="611" spans="1:20" x14ac:dyDescent="0.25">
      <c r="A611" s="13"/>
      <c r="B611" s="13"/>
      <c r="C611" s="13"/>
      <c r="D611" s="13"/>
      <c r="E611" s="13"/>
      <c r="F611" s="13"/>
      <c r="G611" s="13"/>
      <c r="H611" s="13"/>
      <c r="I611" s="13"/>
      <c r="J611" s="13"/>
      <c r="K611" s="13"/>
      <c r="L611" s="13"/>
      <c r="M611" s="13"/>
      <c r="N611" s="13"/>
      <c r="O611" s="13"/>
      <c r="P611" s="13"/>
      <c r="Q611" s="13"/>
      <c r="R611" s="13"/>
      <c r="S611" s="13"/>
      <c r="T611" s="13"/>
    </row>
    <row r="612" spans="1:20" x14ac:dyDescent="0.25">
      <c r="A612" s="13"/>
      <c r="B612" s="13"/>
      <c r="C612" s="13"/>
      <c r="D612" s="13"/>
      <c r="E612" s="13"/>
      <c r="F612" s="13"/>
      <c r="G612" s="13"/>
      <c r="H612" s="13"/>
      <c r="I612" s="13"/>
      <c r="J612" s="13"/>
      <c r="K612" s="13"/>
      <c r="L612" s="13"/>
      <c r="M612" s="13"/>
      <c r="N612" s="13"/>
      <c r="O612" s="13"/>
      <c r="P612" s="13"/>
      <c r="Q612" s="13"/>
      <c r="R612" s="13"/>
      <c r="S612" s="13"/>
      <c r="T612" s="13"/>
    </row>
    <row r="613" spans="1:20" x14ac:dyDescent="0.25">
      <c r="A613" s="13"/>
      <c r="B613" s="13"/>
      <c r="C613" s="13"/>
      <c r="D613" s="13"/>
      <c r="E613" s="13"/>
      <c r="F613" s="13"/>
      <c r="G613" s="13"/>
      <c r="H613" s="13"/>
      <c r="I613" s="13"/>
      <c r="J613" s="13"/>
      <c r="K613" s="13"/>
      <c r="L613" s="13"/>
      <c r="M613" s="13"/>
      <c r="N613" s="13"/>
      <c r="O613" s="13"/>
      <c r="P613" s="13"/>
      <c r="Q613" s="13"/>
      <c r="R613" s="13"/>
      <c r="S613" s="13"/>
      <c r="T613" s="13"/>
    </row>
    <row r="614" spans="1:20" x14ac:dyDescent="0.25">
      <c r="A614" s="13"/>
      <c r="B614" s="13"/>
      <c r="C614" s="13"/>
      <c r="D614" s="13"/>
      <c r="E614" s="13"/>
      <c r="F614" s="13"/>
      <c r="G614" s="13"/>
      <c r="H614" s="13"/>
      <c r="I614" s="13"/>
      <c r="J614" s="13"/>
      <c r="K614" s="13"/>
      <c r="L614" s="13"/>
      <c r="M614" s="13"/>
      <c r="N614" s="13"/>
      <c r="O614" s="13"/>
      <c r="P614" s="13"/>
      <c r="Q614" s="13"/>
      <c r="R614" s="13"/>
      <c r="S614" s="13"/>
      <c r="T614" s="13"/>
    </row>
    <row r="615" spans="1:20" x14ac:dyDescent="0.25">
      <c r="A615" s="13"/>
      <c r="B615" s="13"/>
      <c r="C615" s="13"/>
      <c r="D615" s="13"/>
      <c r="E615" s="13"/>
      <c r="F615" s="13"/>
      <c r="G615" s="13"/>
      <c r="H615" s="13"/>
      <c r="I615" s="13"/>
      <c r="J615" s="13"/>
      <c r="K615" s="13"/>
      <c r="L615" s="13"/>
      <c r="M615" s="13"/>
      <c r="N615" s="13"/>
      <c r="O615" s="13"/>
      <c r="P615" s="13"/>
      <c r="Q615" s="13"/>
      <c r="R615" s="13"/>
      <c r="S615" s="13"/>
      <c r="T615" s="13"/>
    </row>
    <row r="616" spans="1:20" x14ac:dyDescent="0.25">
      <c r="A616" s="13"/>
      <c r="B616" s="13"/>
      <c r="C616" s="13"/>
      <c r="D616" s="13"/>
      <c r="E616" s="13"/>
      <c r="F616" s="13"/>
      <c r="G616" s="13"/>
      <c r="H616" s="13"/>
      <c r="I616" s="13"/>
      <c r="J616" s="13"/>
      <c r="K616" s="13"/>
      <c r="L616" s="13"/>
      <c r="M616" s="13"/>
      <c r="N616" s="13"/>
      <c r="O616" s="13"/>
      <c r="P616" s="13"/>
      <c r="Q616" s="13"/>
      <c r="R616" s="13"/>
      <c r="S616" s="13"/>
      <c r="T616" s="13"/>
    </row>
    <row r="617" spans="1:20" x14ac:dyDescent="0.25">
      <c r="A617" s="13"/>
      <c r="B617" s="13"/>
      <c r="C617" s="13"/>
      <c r="D617" s="13"/>
      <c r="E617" s="13"/>
      <c r="F617" s="13"/>
      <c r="G617" s="13"/>
      <c r="H617" s="13"/>
      <c r="I617" s="13"/>
      <c r="J617" s="13"/>
      <c r="K617" s="13"/>
      <c r="L617" s="13"/>
      <c r="M617" s="13"/>
      <c r="N617" s="13"/>
      <c r="O617" s="13"/>
      <c r="P617" s="13"/>
      <c r="Q617" s="13"/>
      <c r="R617" s="13"/>
      <c r="S617" s="13"/>
      <c r="T617" s="13"/>
    </row>
    <row r="618" spans="1:20" x14ac:dyDescent="0.25">
      <c r="A618" s="13"/>
      <c r="B618" s="13"/>
      <c r="C618" s="13"/>
      <c r="D618" s="13"/>
      <c r="E618" s="13"/>
      <c r="F618" s="13"/>
      <c r="G618" s="13"/>
      <c r="H618" s="13"/>
      <c r="I618" s="13"/>
      <c r="J618" s="13"/>
      <c r="K618" s="13"/>
      <c r="L618" s="13"/>
      <c r="M618" s="13"/>
      <c r="N618" s="13"/>
      <c r="O618" s="13"/>
      <c r="P618" s="13"/>
      <c r="Q618" s="13"/>
      <c r="R618" s="13"/>
      <c r="S618" s="13"/>
      <c r="T618" s="13"/>
    </row>
    <row r="619" spans="1:20" x14ac:dyDescent="0.25">
      <c r="A619" s="13"/>
      <c r="B619" s="13"/>
      <c r="C619" s="13"/>
      <c r="D619" s="13"/>
      <c r="E619" s="13"/>
      <c r="F619" s="13"/>
      <c r="G619" s="13"/>
      <c r="H619" s="13"/>
      <c r="I619" s="13"/>
      <c r="J619" s="13"/>
      <c r="K619" s="13"/>
      <c r="L619" s="13"/>
      <c r="M619" s="13"/>
      <c r="N619" s="13"/>
      <c r="O619" s="13"/>
      <c r="P619" s="13"/>
      <c r="Q619" s="13"/>
      <c r="R619" s="13"/>
      <c r="S619" s="13"/>
      <c r="T619" s="13"/>
    </row>
    <row r="620" spans="1:20" x14ac:dyDescent="0.25">
      <c r="A620" s="13"/>
      <c r="B620" s="13"/>
      <c r="C620" s="13"/>
      <c r="D620" s="13"/>
      <c r="E620" s="13"/>
      <c r="F620" s="13"/>
      <c r="G620" s="13"/>
      <c r="H620" s="13"/>
      <c r="I620" s="13"/>
      <c r="J620" s="13"/>
      <c r="K620" s="13"/>
      <c r="L620" s="13"/>
      <c r="M620" s="13"/>
      <c r="N620" s="13"/>
      <c r="O620" s="13"/>
      <c r="P620" s="13"/>
      <c r="Q620" s="13"/>
      <c r="R620" s="13"/>
      <c r="S620" s="13"/>
      <c r="T620" s="13"/>
    </row>
    <row r="621" spans="1:20" x14ac:dyDescent="0.25">
      <c r="A621" s="13"/>
      <c r="B621" s="13"/>
      <c r="C621" s="13"/>
      <c r="D621" s="13"/>
      <c r="E621" s="13"/>
      <c r="F621" s="13"/>
      <c r="G621" s="13"/>
      <c r="H621" s="13"/>
      <c r="I621" s="13"/>
      <c r="J621" s="13"/>
      <c r="K621" s="13"/>
      <c r="L621" s="13"/>
      <c r="M621" s="13"/>
      <c r="N621" s="13"/>
      <c r="O621" s="13"/>
      <c r="P621" s="13"/>
      <c r="Q621" s="13"/>
      <c r="R621" s="13"/>
      <c r="S621" s="13"/>
      <c r="T621" s="13"/>
    </row>
    <row r="622" spans="1:20" x14ac:dyDescent="0.25">
      <c r="A622" s="13"/>
      <c r="B622" s="13"/>
      <c r="C622" s="13"/>
      <c r="D622" s="13"/>
      <c r="E622" s="13"/>
      <c r="F622" s="13"/>
      <c r="G622" s="13"/>
      <c r="H622" s="13"/>
      <c r="I622" s="13"/>
      <c r="J622" s="13"/>
      <c r="K622" s="13"/>
      <c r="L622" s="13"/>
      <c r="M622" s="13"/>
      <c r="N622" s="13"/>
      <c r="O622" s="13"/>
      <c r="P622" s="13"/>
      <c r="Q622" s="13"/>
      <c r="R622" s="13"/>
      <c r="S622" s="13"/>
      <c r="T622" s="13"/>
    </row>
    <row r="623" spans="1:20" x14ac:dyDescent="0.25">
      <c r="A623" s="13"/>
      <c r="B623" s="13"/>
      <c r="C623" s="13"/>
      <c r="D623" s="13"/>
      <c r="E623" s="13"/>
      <c r="F623" s="13"/>
      <c r="G623" s="13"/>
      <c r="H623" s="13"/>
      <c r="I623" s="13"/>
      <c r="J623" s="13"/>
      <c r="K623" s="13"/>
      <c r="L623" s="13"/>
      <c r="M623" s="13"/>
      <c r="N623" s="13"/>
      <c r="O623" s="13"/>
      <c r="P623" s="13"/>
      <c r="Q623" s="13"/>
      <c r="R623" s="13"/>
      <c r="S623" s="13"/>
      <c r="T623" s="13"/>
    </row>
    <row r="624" spans="1:20" x14ac:dyDescent="0.25">
      <c r="A624" s="13"/>
      <c r="B624" s="13"/>
      <c r="C624" s="13"/>
      <c r="D624" s="13"/>
      <c r="E624" s="13"/>
      <c r="F624" s="13"/>
      <c r="G624" s="13"/>
      <c r="H624" s="13"/>
      <c r="I624" s="13"/>
      <c r="J624" s="13"/>
      <c r="K624" s="13"/>
      <c r="L624" s="13"/>
      <c r="M624" s="13"/>
      <c r="N624" s="13"/>
      <c r="O624" s="13"/>
      <c r="P624" s="13"/>
      <c r="Q624" s="13"/>
      <c r="R624" s="13"/>
      <c r="S624" s="13"/>
      <c r="T624" s="13"/>
    </row>
    <row r="625" spans="1:20" x14ac:dyDescent="0.25">
      <c r="A625" s="13"/>
      <c r="B625" s="13"/>
      <c r="C625" s="13"/>
      <c r="D625" s="13"/>
      <c r="E625" s="13"/>
      <c r="F625" s="13"/>
      <c r="G625" s="13"/>
      <c r="H625" s="13"/>
      <c r="I625" s="13"/>
      <c r="J625" s="13"/>
      <c r="K625" s="13"/>
      <c r="L625" s="13"/>
      <c r="M625" s="13"/>
      <c r="N625" s="13"/>
      <c r="O625" s="13"/>
      <c r="P625" s="13"/>
      <c r="Q625" s="13"/>
      <c r="R625" s="13"/>
      <c r="S625" s="13"/>
      <c r="T625" s="13"/>
    </row>
    <row r="626" spans="1:20" x14ac:dyDescent="0.25">
      <c r="A626" s="13"/>
      <c r="B626" s="13"/>
      <c r="C626" s="13"/>
      <c r="D626" s="13"/>
      <c r="E626" s="13"/>
      <c r="F626" s="13"/>
      <c r="G626" s="13"/>
      <c r="H626" s="13"/>
      <c r="I626" s="13"/>
      <c r="J626" s="13"/>
      <c r="K626" s="13"/>
      <c r="L626" s="13"/>
      <c r="M626" s="13"/>
      <c r="N626" s="13"/>
      <c r="O626" s="13"/>
      <c r="P626" s="13"/>
      <c r="Q626" s="13"/>
      <c r="R626" s="13"/>
      <c r="S626" s="13"/>
      <c r="T626" s="13"/>
    </row>
    <row r="627" spans="1:20" x14ac:dyDescent="0.25">
      <c r="A627" s="13"/>
      <c r="B627" s="13"/>
      <c r="C627" s="13"/>
      <c r="D627" s="13"/>
      <c r="E627" s="13"/>
      <c r="F627" s="13"/>
      <c r="G627" s="13"/>
      <c r="H627" s="13"/>
      <c r="I627" s="13"/>
      <c r="J627" s="13"/>
      <c r="K627" s="13"/>
      <c r="L627" s="13"/>
      <c r="M627" s="13"/>
      <c r="N627" s="13"/>
      <c r="O627" s="13"/>
      <c r="P627" s="13"/>
      <c r="Q627" s="13"/>
      <c r="R627" s="13"/>
      <c r="S627" s="13"/>
      <c r="T627" s="13"/>
    </row>
    <row r="628" spans="1:20" x14ac:dyDescent="0.25">
      <c r="A628" s="13"/>
      <c r="B628" s="13"/>
      <c r="C628" s="13"/>
      <c r="D628" s="13"/>
      <c r="E628" s="13"/>
      <c r="F628" s="13"/>
      <c r="G628" s="13"/>
      <c r="H628" s="13"/>
      <c r="I628" s="13"/>
      <c r="J628" s="13"/>
      <c r="K628" s="13"/>
      <c r="L628" s="13"/>
      <c r="M628" s="13"/>
      <c r="N628" s="13"/>
      <c r="O628" s="13"/>
      <c r="P628" s="13"/>
      <c r="Q628" s="13"/>
      <c r="R628" s="13"/>
      <c r="S628" s="13"/>
      <c r="T628" s="13"/>
    </row>
    <row r="629" spans="1:20" x14ac:dyDescent="0.25">
      <c r="A629" s="13"/>
      <c r="B629" s="13"/>
      <c r="C629" s="13"/>
      <c r="D629" s="13"/>
      <c r="E629" s="13"/>
      <c r="F629" s="13"/>
      <c r="G629" s="13"/>
      <c r="H629" s="13"/>
      <c r="I629" s="13"/>
      <c r="J629" s="13"/>
      <c r="K629" s="13"/>
      <c r="L629" s="13"/>
      <c r="M629" s="13"/>
      <c r="N629" s="13"/>
      <c r="O629" s="13"/>
      <c r="P629" s="13"/>
      <c r="Q629" s="13"/>
      <c r="R629" s="13"/>
      <c r="S629" s="13"/>
      <c r="T629" s="13"/>
    </row>
    <row r="630" spans="1:20" x14ac:dyDescent="0.25">
      <c r="A630" s="13"/>
      <c r="B630" s="13"/>
      <c r="C630" s="13"/>
      <c r="D630" s="13"/>
      <c r="E630" s="13"/>
      <c r="F630" s="13"/>
      <c r="G630" s="13"/>
      <c r="H630" s="13"/>
      <c r="I630" s="13"/>
      <c r="J630" s="13"/>
      <c r="K630" s="13"/>
      <c r="L630" s="13"/>
      <c r="M630" s="13"/>
      <c r="N630" s="13"/>
      <c r="O630" s="13"/>
      <c r="P630" s="13"/>
      <c r="Q630" s="13"/>
      <c r="R630" s="13"/>
      <c r="S630" s="13"/>
      <c r="T630" s="13"/>
    </row>
    <row r="631" spans="1:20" x14ac:dyDescent="0.25">
      <c r="A631" s="13"/>
      <c r="B631" s="13"/>
      <c r="C631" s="13"/>
      <c r="D631" s="13"/>
      <c r="E631" s="13"/>
      <c r="F631" s="13"/>
      <c r="G631" s="13"/>
      <c r="H631" s="13"/>
      <c r="I631" s="13"/>
      <c r="J631" s="13"/>
      <c r="K631" s="13"/>
      <c r="L631" s="13"/>
      <c r="M631" s="13"/>
      <c r="N631" s="13"/>
      <c r="O631" s="13"/>
      <c r="P631" s="13"/>
      <c r="Q631" s="13"/>
      <c r="R631" s="13"/>
      <c r="S631" s="13"/>
      <c r="T631" s="13"/>
    </row>
    <row r="632" spans="1:20" x14ac:dyDescent="0.25">
      <c r="A632" s="13"/>
      <c r="B632" s="13"/>
      <c r="C632" s="13"/>
      <c r="D632" s="13"/>
      <c r="E632" s="13"/>
      <c r="F632" s="13"/>
      <c r="G632" s="13"/>
      <c r="H632" s="13"/>
      <c r="I632" s="13"/>
      <c r="J632" s="13"/>
      <c r="K632" s="13"/>
      <c r="L632" s="13"/>
      <c r="M632" s="13"/>
      <c r="N632" s="13"/>
      <c r="O632" s="13"/>
      <c r="P632" s="13"/>
      <c r="Q632" s="13"/>
      <c r="R632" s="13"/>
      <c r="S632" s="13"/>
      <c r="T632" s="13"/>
    </row>
    <row r="633" spans="1:20" x14ac:dyDescent="0.25">
      <c r="A633" s="13"/>
      <c r="B633" s="13"/>
      <c r="C633" s="13"/>
      <c r="D633" s="13"/>
      <c r="E633" s="13"/>
      <c r="F633" s="13"/>
      <c r="G633" s="13"/>
      <c r="H633" s="13"/>
      <c r="I633" s="13"/>
      <c r="J633" s="13"/>
      <c r="K633" s="13"/>
      <c r="L633" s="13"/>
      <c r="M633" s="13"/>
      <c r="N633" s="13"/>
      <c r="O633" s="13"/>
      <c r="P633" s="13"/>
      <c r="Q633" s="13"/>
      <c r="R633" s="13"/>
      <c r="S633" s="13"/>
      <c r="T633" s="13"/>
    </row>
    <row r="634" spans="1:20" x14ac:dyDescent="0.25">
      <c r="A634" s="13"/>
      <c r="B634" s="13"/>
      <c r="C634" s="13"/>
      <c r="D634" s="13"/>
      <c r="E634" s="13"/>
      <c r="F634" s="13"/>
      <c r="G634" s="13"/>
      <c r="H634" s="13"/>
      <c r="I634" s="13"/>
      <c r="J634" s="13"/>
      <c r="K634" s="13"/>
      <c r="L634" s="13"/>
      <c r="M634" s="13"/>
      <c r="N634" s="13"/>
      <c r="O634" s="13"/>
      <c r="P634" s="13"/>
      <c r="Q634" s="13"/>
      <c r="R634" s="13"/>
      <c r="S634" s="13"/>
      <c r="T634" s="13"/>
    </row>
    <row r="635" spans="1:20" x14ac:dyDescent="0.25">
      <c r="A635" s="13"/>
      <c r="B635" s="13"/>
      <c r="C635" s="13"/>
      <c r="D635" s="13"/>
      <c r="E635" s="13"/>
      <c r="F635" s="13"/>
      <c r="G635" s="13"/>
      <c r="H635" s="13"/>
      <c r="I635" s="13"/>
      <c r="J635" s="13"/>
      <c r="K635" s="13"/>
      <c r="L635" s="13"/>
      <c r="M635" s="13"/>
      <c r="N635" s="13"/>
      <c r="O635" s="13"/>
      <c r="P635" s="13"/>
      <c r="Q635" s="13"/>
      <c r="R635" s="13"/>
      <c r="S635" s="13"/>
      <c r="T635" s="13"/>
    </row>
    <row r="636" spans="1:20" x14ac:dyDescent="0.25">
      <c r="A636" s="13"/>
      <c r="B636" s="13"/>
      <c r="C636" s="13"/>
      <c r="D636" s="13"/>
      <c r="E636" s="13"/>
      <c r="F636" s="13"/>
      <c r="G636" s="13"/>
      <c r="H636" s="13"/>
      <c r="I636" s="13"/>
      <c r="J636" s="13"/>
      <c r="K636" s="13"/>
      <c r="L636" s="13"/>
      <c r="M636" s="13"/>
      <c r="N636" s="13"/>
      <c r="O636" s="13"/>
      <c r="P636" s="13"/>
      <c r="Q636" s="13"/>
      <c r="R636" s="13"/>
      <c r="S636" s="13"/>
      <c r="T636" s="13"/>
    </row>
    <row r="637" spans="1:20" x14ac:dyDescent="0.25">
      <c r="A637" s="13"/>
      <c r="B637" s="13"/>
      <c r="C637" s="13"/>
      <c r="D637" s="13"/>
      <c r="E637" s="13"/>
      <c r="F637" s="13"/>
      <c r="G637" s="13"/>
      <c r="H637" s="13"/>
      <c r="I637" s="13"/>
      <c r="J637" s="13"/>
      <c r="K637" s="13"/>
      <c r="L637" s="13"/>
      <c r="M637" s="13"/>
      <c r="N637" s="13"/>
      <c r="O637" s="13"/>
      <c r="P637" s="13"/>
      <c r="Q637" s="13"/>
      <c r="R637" s="13"/>
      <c r="S637" s="13"/>
      <c r="T637" s="13"/>
    </row>
    <row r="638" spans="1:20" x14ac:dyDescent="0.25">
      <c r="A638" s="13"/>
      <c r="B638" s="13"/>
      <c r="C638" s="13"/>
      <c r="D638" s="13"/>
      <c r="E638" s="13"/>
      <c r="F638" s="13"/>
      <c r="G638" s="13"/>
      <c r="H638" s="13"/>
      <c r="I638" s="13"/>
      <c r="J638" s="13"/>
      <c r="K638" s="13"/>
      <c r="L638" s="13"/>
      <c r="M638" s="13"/>
      <c r="N638" s="13"/>
      <c r="O638" s="13"/>
      <c r="P638" s="13"/>
      <c r="Q638" s="13"/>
      <c r="R638" s="13"/>
      <c r="S638" s="13"/>
      <c r="T638" s="13"/>
    </row>
    <row r="639" spans="1:20" x14ac:dyDescent="0.25">
      <c r="A639" s="13"/>
      <c r="B639" s="13"/>
      <c r="C639" s="13"/>
      <c r="D639" s="13"/>
      <c r="E639" s="13"/>
      <c r="F639" s="13"/>
      <c r="G639" s="13"/>
      <c r="H639" s="13"/>
      <c r="I639" s="13"/>
      <c r="J639" s="13"/>
      <c r="K639" s="13"/>
      <c r="L639" s="13"/>
      <c r="M639" s="13"/>
      <c r="N639" s="13"/>
      <c r="O639" s="13"/>
      <c r="P639" s="13"/>
      <c r="Q639" s="13"/>
      <c r="R639" s="13"/>
      <c r="S639" s="13"/>
      <c r="T639" s="13"/>
    </row>
    <row r="640" spans="1:20" x14ac:dyDescent="0.25">
      <c r="A640" s="13"/>
      <c r="B640" s="13"/>
      <c r="C640" s="13"/>
      <c r="D640" s="13"/>
      <c r="E640" s="13"/>
      <c r="F640" s="13"/>
      <c r="G640" s="13"/>
      <c r="H640" s="13"/>
      <c r="I640" s="13"/>
      <c r="J640" s="13"/>
      <c r="K640" s="13"/>
      <c r="L640" s="13"/>
      <c r="M640" s="13"/>
      <c r="N640" s="13"/>
      <c r="O640" s="13"/>
      <c r="P640" s="13"/>
      <c r="Q640" s="13"/>
      <c r="R640" s="13"/>
      <c r="S640" s="13"/>
      <c r="T640" s="13"/>
    </row>
    <row r="641" spans="1:20" x14ac:dyDescent="0.25">
      <c r="A641" s="13"/>
      <c r="B641" s="13"/>
      <c r="C641" s="13"/>
      <c r="D641" s="13"/>
      <c r="E641" s="13"/>
      <c r="F641" s="13"/>
      <c r="G641" s="13"/>
      <c r="H641" s="13"/>
      <c r="I641" s="13"/>
      <c r="J641" s="13"/>
      <c r="K641" s="13"/>
      <c r="L641" s="13"/>
      <c r="M641" s="13"/>
      <c r="N641" s="13"/>
      <c r="O641" s="13"/>
      <c r="P641" s="13"/>
      <c r="Q641" s="13"/>
      <c r="R641" s="13"/>
      <c r="S641" s="13"/>
      <c r="T641" s="13"/>
    </row>
    <row r="642" spans="1:20" x14ac:dyDescent="0.25">
      <c r="A642" s="13"/>
      <c r="B642" s="13"/>
      <c r="C642" s="13"/>
      <c r="D642" s="13"/>
      <c r="E642" s="13"/>
      <c r="F642" s="13"/>
      <c r="G642" s="13"/>
      <c r="H642" s="13"/>
      <c r="I642" s="13"/>
      <c r="J642" s="13"/>
      <c r="K642" s="13"/>
      <c r="L642" s="13"/>
      <c r="M642" s="13"/>
      <c r="N642" s="13"/>
      <c r="O642" s="13"/>
      <c r="P642" s="13"/>
      <c r="Q642" s="13"/>
      <c r="R642" s="13"/>
      <c r="S642" s="13"/>
      <c r="T642" s="13"/>
    </row>
    <row r="643" spans="1:20" x14ac:dyDescent="0.25">
      <c r="A643" s="13"/>
      <c r="B643" s="13"/>
      <c r="C643" s="13"/>
      <c r="D643" s="13"/>
      <c r="E643" s="13"/>
      <c r="F643" s="13"/>
      <c r="G643" s="13"/>
      <c r="H643" s="13"/>
      <c r="I643" s="13"/>
      <c r="J643" s="13"/>
      <c r="K643" s="13"/>
      <c r="L643" s="13"/>
      <c r="M643" s="13"/>
      <c r="N643" s="13"/>
      <c r="O643" s="13"/>
      <c r="P643" s="13"/>
      <c r="Q643" s="13"/>
      <c r="R643" s="13"/>
      <c r="S643" s="13"/>
      <c r="T643" s="13"/>
    </row>
    <row r="644" spans="1:20" x14ac:dyDescent="0.25">
      <c r="A644" s="13"/>
      <c r="B644" s="13"/>
      <c r="C644" s="13"/>
      <c r="D644" s="13"/>
      <c r="E644" s="13"/>
      <c r="F644" s="13"/>
      <c r="G644" s="13"/>
      <c r="H644" s="13"/>
      <c r="I644" s="13"/>
      <c r="J644" s="13"/>
      <c r="K644" s="13"/>
      <c r="L644" s="13"/>
      <c r="M644" s="13"/>
      <c r="N644" s="13"/>
      <c r="O644" s="13"/>
      <c r="P644" s="13"/>
      <c r="Q644" s="13"/>
      <c r="R644" s="13"/>
      <c r="S644" s="13"/>
      <c r="T644" s="13"/>
    </row>
    <row r="645" spans="1:20" x14ac:dyDescent="0.25">
      <c r="A645" s="13"/>
      <c r="B645" s="13"/>
      <c r="C645" s="13"/>
      <c r="D645" s="13"/>
      <c r="E645" s="13"/>
      <c r="F645" s="13"/>
      <c r="G645" s="13"/>
      <c r="H645" s="13"/>
      <c r="I645" s="13"/>
      <c r="J645" s="13"/>
      <c r="K645" s="13"/>
      <c r="L645" s="13"/>
      <c r="M645" s="13"/>
      <c r="N645" s="13"/>
      <c r="O645" s="13"/>
      <c r="P645" s="13"/>
      <c r="Q645" s="13"/>
      <c r="R645" s="13"/>
      <c r="S645" s="13"/>
      <c r="T645" s="13"/>
    </row>
    <row r="646" spans="1:20" x14ac:dyDescent="0.25">
      <c r="A646" s="13"/>
      <c r="B646" s="13"/>
      <c r="C646" s="13"/>
      <c r="D646" s="13"/>
      <c r="E646" s="13"/>
      <c r="F646" s="13"/>
      <c r="G646" s="13"/>
      <c r="H646" s="13"/>
      <c r="I646" s="13"/>
      <c r="J646" s="13"/>
      <c r="K646" s="13"/>
      <c r="L646" s="13"/>
      <c r="M646" s="13"/>
      <c r="N646" s="13"/>
      <c r="O646" s="13"/>
      <c r="P646" s="13"/>
      <c r="Q646" s="13"/>
      <c r="R646" s="13"/>
      <c r="S646" s="13"/>
      <c r="T646" s="13"/>
    </row>
    <row r="647" spans="1:20" x14ac:dyDescent="0.25">
      <c r="A647" s="13"/>
      <c r="B647" s="13"/>
      <c r="C647" s="13"/>
      <c r="D647" s="13"/>
      <c r="E647" s="13"/>
      <c r="F647" s="13"/>
      <c r="G647" s="13"/>
      <c r="H647" s="13"/>
      <c r="I647" s="13"/>
      <c r="J647" s="13"/>
      <c r="K647" s="13"/>
      <c r="L647" s="13"/>
      <c r="M647" s="13"/>
      <c r="N647" s="13"/>
      <c r="O647" s="13"/>
      <c r="P647" s="13"/>
      <c r="Q647" s="13"/>
      <c r="R647" s="13"/>
      <c r="S647" s="13"/>
      <c r="T647" s="13"/>
    </row>
    <row r="648" spans="1:20" x14ac:dyDescent="0.25">
      <c r="A648" s="13"/>
      <c r="B648" s="13"/>
      <c r="C648" s="13"/>
      <c r="D648" s="13"/>
      <c r="E648" s="13"/>
      <c r="F648" s="13"/>
      <c r="G648" s="13"/>
      <c r="H648" s="13"/>
      <c r="I648" s="13"/>
      <c r="J648" s="13"/>
      <c r="K648" s="13"/>
      <c r="L648" s="13"/>
      <c r="M648" s="13"/>
      <c r="N648" s="13"/>
      <c r="O648" s="13"/>
      <c r="P648" s="13"/>
      <c r="Q648" s="13"/>
      <c r="R648" s="13"/>
      <c r="S648" s="13"/>
      <c r="T648" s="13"/>
    </row>
    <row r="649" spans="1:20" x14ac:dyDescent="0.25">
      <c r="A649" s="13"/>
      <c r="B649" s="13"/>
      <c r="C649" s="13"/>
      <c r="D649" s="13"/>
      <c r="E649" s="13"/>
      <c r="F649" s="13"/>
      <c r="G649" s="13"/>
      <c r="H649" s="13"/>
      <c r="I649" s="13"/>
      <c r="J649" s="13"/>
      <c r="K649" s="13"/>
      <c r="L649" s="13"/>
      <c r="M649" s="13"/>
      <c r="N649" s="13"/>
      <c r="O649" s="13"/>
      <c r="P649" s="13"/>
      <c r="Q649" s="13"/>
      <c r="R649" s="13"/>
      <c r="S649" s="13"/>
      <c r="T649" s="13"/>
    </row>
    <row r="650" spans="1:20" x14ac:dyDescent="0.25">
      <c r="A650" s="13"/>
      <c r="B650" s="13"/>
      <c r="C650" s="13"/>
      <c r="D650" s="13"/>
      <c r="E650" s="13"/>
      <c r="F650" s="13"/>
      <c r="G650" s="13"/>
      <c r="H650" s="13"/>
      <c r="I650" s="13"/>
      <c r="J650" s="13"/>
      <c r="K650" s="13"/>
      <c r="L650" s="13"/>
      <c r="M650" s="13"/>
      <c r="N650" s="13"/>
      <c r="O650" s="13"/>
      <c r="P650" s="13"/>
      <c r="Q650" s="13"/>
      <c r="R650" s="13"/>
      <c r="S650" s="13"/>
      <c r="T650" s="13"/>
    </row>
    <row r="651" spans="1:20" x14ac:dyDescent="0.25">
      <c r="A651" s="13"/>
      <c r="B651" s="13"/>
      <c r="C651" s="13"/>
      <c r="D651" s="13"/>
      <c r="E651" s="13"/>
      <c r="F651" s="13"/>
      <c r="G651" s="13"/>
      <c r="H651" s="13"/>
      <c r="I651" s="13"/>
      <c r="J651" s="13"/>
      <c r="K651" s="13"/>
      <c r="L651" s="13"/>
      <c r="M651" s="13"/>
      <c r="N651" s="13"/>
      <c r="O651" s="13"/>
      <c r="P651" s="13"/>
      <c r="Q651" s="13"/>
      <c r="R651" s="13"/>
      <c r="S651" s="13"/>
      <c r="T651" s="13"/>
    </row>
    <row r="652" spans="1:20" x14ac:dyDescent="0.25">
      <c r="A652" s="13"/>
      <c r="B652" s="13"/>
      <c r="C652" s="13"/>
      <c r="D652" s="13"/>
      <c r="E652" s="13"/>
      <c r="F652" s="13"/>
      <c r="G652" s="13"/>
      <c r="H652" s="13"/>
      <c r="I652" s="13"/>
      <c r="J652" s="13"/>
      <c r="K652" s="13"/>
      <c r="L652" s="13"/>
      <c r="M652" s="13"/>
      <c r="N652" s="13"/>
      <c r="O652" s="13"/>
      <c r="P652" s="13"/>
      <c r="Q652" s="13"/>
      <c r="R652" s="13"/>
      <c r="S652" s="13"/>
      <c r="T652" s="13"/>
    </row>
    <row r="653" spans="1:20" x14ac:dyDescent="0.25">
      <c r="A653" s="13"/>
      <c r="B653" s="13"/>
      <c r="C653" s="13"/>
      <c r="D653" s="13"/>
      <c r="E653" s="13"/>
      <c r="F653" s="13"/>
      <c r="G653" s="13"/>
      <c r="H653" s="13"/>
      <c r="I653" s="13"/>
      <c r="J653" s="13"/>
      <c r="K653" s="13"/>
      <c r="L653" s="13"/>
      <c r="M653" s="13"/>
      <c r="N653" s="13"/>
      <c r="O653" s="13"/>
      <c r="P653" s="13"/>
      <c r="Q653" s="13"/>
      <c r="R653" s="13"/>
      <c r="S653" s="13"/>
      <c r="T653" s="13"/>
    </row>
    <row r="654" spans="1:20" x14ac:dyDescent="0.25">
      <c r="A654" s="13"/>
      <c r="B654" s="13"/>
      <c r="C654" s="13"/>
      <c r="D654" s="13"/>
      <c r="E654" s="13"/>
      <c r="F654" s="13"/>
      <c r="G654" s="13"/>
      <c r="H654" s="13"/>
      <c r="I654" s="13"/>
      <c r="J654" s="13"/>
      <c r="K654" s="13"/>
      <c r="L654" s="13"/>
      <c r="M654" s="13"/>
      <c r="N654" s="13"/>
      <c r="O654" s="13"/>
      <c r="P654" s="13"/>
      <c r="Q654" s="13"/>
      <c r="R654" s="13"/>
      <c r="S654" s="13"/>
      <c r="T654" s="13"/>
    </row>
    <row r="655" spans="1:20" x14ac:dyDescent="0.25">
      <c r="A655" s="13"/>
      <c r="B655" s="13"/>
      <c r="C655" s="13"/>
      <c r="D655" s="13"/>
      <c r="E655" s="13"/>
      <c r="F655" s="13"/>
      <c r="G655" s="13"/>
      <c r="H655" s="13"/>
      <c r="I655" s="13"/>
      <c r="J655" s="13"/>
      <c r="K655" s="13"/>
      <c r="L655" s="13"/>
      <c r="M655" s="13"/>
      <c r="N655" s="13"/>
      <c r="O655" s="13"/>
      <c r="P655" s="13"/>
      <c r="Q655" s="13"/>
      <c r="R655" s="13"/>
      <c r="S655" s="13"/>
      <c r="T655" s="13"/>
    </row>
    <row r="656" spans="1:20" x14ac:dyDescent="0.25">
      <c r="A656" s="13"/>
      <c r="B656" s="13"/>
      <c r="C656" s="13"/>
      <c r="D656" s="13"/>
      <c r="E656" s="13"/>
      <c r="F656" s="13"/>
      <c r="G656" s="13"/>
      <c r="H656" s="13"/>
      <c r="I656" s="13"/>
      <c r="J656" s="13"/>
      <c r="K656" s="13"/>
      <c r="L656" s="13"/>
      <c r="M656" s="13"/>
      <c r="N656" s="13"/>
      <c r="O656" s="13"/>
      <c r="P656" s="13"/>
      <c r="Q656" s="13"/>
      <c r="R656" s="13"/>
      <c r="S656" s="13"/>
      <c r="T656" s="13"/>
    </row>
    <row r="657" spans="1:20" x14ac:dyDescent="0.25">
      <c r="A657" s="13"/>
      <c r="B657" s="13"/>
      <c r="C657" s="13"/>
      <c r="D657" s="13"/>
      <c r="E657" s="13"/>
      <c r="F657" s="13"/>
      <c r="G657" s="13"/>
      <c r="H657" s="13"/>
      <c r="I657" s="13"/>
      <c r="J657" s="13"/>
      <c r="K657" s="13"/>
      <c r="L657" s="13"/>
      <c r="M657" s="13"/>
      <c r="N657" s="13"/>
      <c r="O657" s="13"/>
      <c r="P657" s="13"/>
      <c r="Q657" s="13"/>
      <c r="R657" s="13"/>
      <c r="S657" s="13"/>
      <c r="T657" s="13"/>
    </row>
    <row r="658" spans="1:20" x14ac:dyDescent="0.25">
      <c r="A658" s="13"/>
      <c r="B658" s="13"/>
      <c r="C658" s="13"/>
      <c r="D658" s="13"/>
      <c r="E658" s="13"/>
      <c r="F658" s="13"/>
      <c r="G658" s="13"/>
      <c r="H658" s="13"/>
      <c r="I658" s="13"/>
      <c r="J658" s="13"/>
      <c r="K658" s="13"/>
      <c r="L658" s="13"/>
      <c r="M658" s="13"/>
      <c r="N658" s="13"/>
      <c r="O658" s="13"/>
      <c r="P658" s="13"/>
      <c r="Q658" s="13"/>
      <c r="R658" s="13"/>
      <c r="S658" s="13"/>
      <c r="T658" s="13"/>
    </row>
    <row r="659" spans="1:20" x14ac:dyDescent="0.25">
      <c r="A659" s="13"/>
      <c r="B659" s="13"/>
      <c r="C659" s="13"/>
      <c r="D659" s="13"/>
      <c r="E659" s="13"/>
      <c r="F659" s="13"/>
      <c r="G659" s="13"/>
      <c r="H659" s="13"/>
      <c r="I659" s="13"/>
      <c r="J659" s="13"/>
      <c r="K659" s="13"/>
      <c r="L659" s="13"/>
      <c r="M659" s="13"/>
      <c r="N659" s="13"/>
      <c r="O659" s="13"/>
      <c r="P659" s="13"/>
      <c r="Q659" s="13"/>
      <c r="R659" s="13"/>
      <c r="S659" s="13"/>
      <c r="T659" s="13"/>
    </row>
    <row r="660" spans="1:20" x14ac:dyDescent="0.25">
      <c r="A660" s="13"/>
      <c r="B660" s="13"/>
      <c r="C660" s="13"/>
      <c r="D660" s="13"/>
      <c r="E660" s="13"/>
      <c r="F660" s="13"/>
      <c r="G660" s="13"/>
      <c r="H660" s="13"/>
      <c r="I660" s="13"/>
      <c r="J660" s="13"/>
      <c r="K660" s="13"/>
      <c r="L660" s="13"/>
      <c r="M660" s="13"/>
      <c r="N660" s="13"/>
      <c r="O660" s="13"/>
      <c r="P660" s="13"/>
      <c r="Q660" s="13"/>
      <c r="R660" s="13"/>
      <c r="S660" s="13"/>
      <c r="T660" s="13"/>
    </row>
    <row r="661" spans="1:20" x14ac:dyDescent="0.25">
      <c r="A661" s="13"/>
      <c r="B661" s="13"/>
      <c r="C661" s="13"/>
      <c r="D661" s="13"/>
      <c r="E661" s="13"/>
      <c r="F661" s="13"/>
      <c r="G661" s="13"/>
      <c r="H661" s="13"/>
      <c r="I661" s="13"/>
      <c r="J661" s="13"/>
      <c r="K661" s="13"/>
      <c r="L661" s="13"/>
      <c r="M661" s="13"/>
      <c r="N661" s="13"/>
      <c r="O661" s="13"/>
      <c r="P661" s="13"/>
      <c r="Q661" s="13"/>
      <c r="R661" s="13"/>
      <c r="S661" s="13"/>
      <c r="T661" s="13"/>
    </row>
    <row r="662" spans="1:20" x14ac:dyDescent="0.25">
      <c r="A662" s="13"/>
      <c r="B662" s="13"/>
      <c r="C662" s="13"/>
      <c r="D662" s="13"/>
      <c r="E662" s="13"/>
      <c r="F662" s="13"/>
      <c r="G662" s="13"/>
      <c r="H662" s="13"/>
      <c r="I662" s="13"/>
      <c r="J662" s="13"/>
      <c r="K662" s="13"/>
      <c r="L662" s="13"/>
      <c r="M662" s="13"/>
      <c r="N662" s="13"/>
      <c r="O662" s="13"/>
      <c r="P662" s="13"/>
      <c r="Q662" s="13"/>
      <c r="R662" s="13"/>
      <c r="S662" s="13"/>
      <c r="T662" s="13"/>
    </row>
    <row r="663" spans="1:20" x14ac:dyDescent="0.25">
      <c r="A663" s="13"/>
      <c r="B663" s="13"/>
      <c r="C663" s="13"/>
      <c r="D663" s="13"/>
      <c r="E663" s="13"/>
      <c r="F663" s="13"/>
      <c r="G663" s="13"/>
      <c r="H663" s="13"/>
      <c r="I663" s="13"/>
      <c r="J663" s="13"/>
      <c r="K663" s="13"/>
      <c r="L663" s="13"/>
      <c r="M663" s="13"/>
      <c r="N663" s="13"/>
      <c r="O663" s="13"/>
      <c r="P663" s="13"/>
      <c r="Q663" s="13"/>
      <c r="R663" s="13"/>
      <c r="S663" s="13"/>
      <c r="T663" s="13"/>
    </row>
    <row r="664" spans="1:20" x14ac:dyDescent="0.25">
      <c r="A664" s="13"/>
      <c r="B664" s="13"/>
      <c r="C664" s="13"/>
      <c r="D664" s="13"/>
      <c r="E664" s="13"/>
      <c r="F664" s="13"/>
      <c r="G664" s="13"/>
      <c r="H664" s="13"/>
      <c r="I664" s="13"/>
      <c r="J664" s="13"/>
      <c r="K664" s="13"/>
      <c r="L664" s="13"/>
      <c r="M664" s="13"/>
      <c r="N664" s="13"/>
      <c r="O664" s="13"/>
      <c r="P664" s="13"/>
      <c r="Q664" s="13"/>
      <c r="R664" s="13"/>
      <c r="S664" s="13"/>
      <c r="T664" s="13"/>
    </row>
    <row r="665" spans="1:20" x14ac:dyDescent="0.25">
      <c r="A665" s="13"/>
      <c r="B665" s="13"/>
      <c r="C665" s="13"/>
      <c r="D665" s="13"/>
      <c r="E665" s="13"/>
      <c r="F665" s="13"/>
      <c r="G665" s="13"/>
      <c r="H665" s="13"/>
      <c r="I665" s="13"/>
      <c r="J665" s="13"/>
      <c r="K665" s="13"/>
      <c r="L665" s="13"/>
      <c r="M665" s="13"/>
      <c r="N665" s="13"/>
      <c r="O665" s="13"/>
      <c r="P665" s="13"/>
      <c r="Q665" s="13"/>
      <c r="R665" s="13"/>
      <c r="S665" s="13"/>
      <c r="T665" s="13"/>
    </row>
  </sheetData>
  <autoFilter ref="A3:AB175" xr:uid="{00000000-0001-0000-0000-000000000000}">
    <filterColumn colId="26" showButton="0"/>
  </autoFilter>
  <mergeCells count="400">
    <mergeCell ref="D176:D181"/>
    <mergeCell ref="D182:D187"/>
    <mergeCell ref="Z126:Z127"/>
    <mergeCell ref="AA126:AA127"/>
    <mergeCell ref="AB126:AB127"/>
    <mergeCell ref="A165:A166"/>
    <mergeCell ref="B165:B166"/>
    <mergeCell ref="E165:E166"/>
    <mergeCell ref="F165:F166"/>
    <mergeCell ref="S165:S166"/>
    <mergeCell ref="T165:T166"/>
    <mergeCell ref="U165:U166"/>
    <mergeCell ref="V165:V166"/>
    <mergeCell ref="W165:W166"/>
    <mergeCell ref="D165:D166"/>
    <mergeCell ref="AA130:AA132"/>
    <mergeCell ref="AB129:AB132"/>
    <mergeCell ref="Z129:Z132"/>
    <mergeCell ref="T136:T138"/>
    <mergeCell ref="U146:U150"/>
    <mergeCell ref="U143:U145"/>
    <mergeCell ref="T143:T145"/>
    <mergeCell ref="U133:U135"/>
    <mergeCell ref="U136:U138"/>
    <mergeCell ref="T133:T135"/>
    <mergeCell ref="J126:J127"/>
    <mergeCell ref="AB19:AB26"/>
    <mergeCell ref="AB30:AB34"/>
    <mergeCell ref="AB12:AB18"/>
    <mergeCell ref="AA16:AA18"/>
    <mergeCell ref="Z12:Z18"/>
    <mergeCell ref="AB27:AB29"/>
    <mergeCell ref="AB35:AB39"/>
    <mergeCell ref="AB48:AB55"/>
    <mergeCell ref="AB121:AB124"/>
    <mergeCell ref="AB102:AB104"/>
    <mergeCell ref="Z112:Z116"/>
    <mergeCell ref="Z105:Z110"/>
    <mergeCell ref="Z117:Z119"/>
    <mergeCell ref="Z121:Z124"/>
    <mergeCell ref="AA60:AA62"/>
    <mergeCell ref="AB85:AB90"/>
    <mergeCell ref="AA85:AA86"/>
    <mergeCell ref="AB105:AB110"/>
    <mergeCell ref="Z81:Z82"/>
    <mergeCell ref="Z56:Z59"/>
    <mergeCell ref="Z64:Z70"/>
    <mergeCell ref="Z60:Z62"/>
    <mergeCell ref="Z76:Z77"/>
    <mergeCell ref="Z71:Z72"/>
    <mergeCell ref="AB112:AB116"/>
    <mergeCell ref="AB76:AB77"/>
    <mergeCell ref="AB117:AB119"/>
    <mergeCell ref="AB78:AB80"/>
    <mergeCell ref="AB93:AB95"/>
    <mergeCell ref="AB100:AB101"/>
    <mergeCell ref="AA64:AA65"/>
    <mergeCell ref="AB60:AB62"/>
    <mergeCell ref="AB64:AB70"/>
    <mergeCell ref="AB81:AB82"/>
    <mergeCell ref="Z19:Z26"/>
    <mergeCell ref="Z30:Z34"/>
    <mergeCell ref="Z35:Z39"/>
    <mergeCell ref="Z41:Z47"/>
    <mergeCell ref="Z48:Z55"/>
    <mergeCell ref="T71:T72"/>
    <mergeCell ref="S73:S74"/>
    <mergeCell ref="U71:U72"/>
    <mergeCell ref="U73:U74"/>
    <mergeCell ref="T73:T74"/>
    <mergeCell ref="S71:S72"/>
    <mergeCell ref="T64:T70"/>
    <mergeCell ref="T41:T47"/>
    <mergeCell ref="Z73:Z74"/>
    <mergeCell ref="U76:U77"/>
    <mergeCell ref="E85:E90"/>
    <mergeCell ref="E78:E80"/>
    <mergeCell ref="D35:D39"/>
    <mergeCell ref="F30:F34"/>
    <mergeCell ref="E30:E34"/>
    <mergeCell ref="D30:D34"/>
    <mergeCell ref="D41:D47"/>
    <mergeCell ref="T98:T99"/>
    <mergeCell ref="D78:D80"/>
    <mergeCell ref="D85:D90"/>
    <mergeCell ref="D81:D82"/>
    <mergeCell ref="T76:T77"/>
    <mergeCell ref="T139:T142"/>
    <mergeCell ref="U129:U132"/>
    <mergeCell ref="V129:V132"/>
    <mergeCell ref="W129:W132"/>
    <mergeCell ref="D117:D119"/>
    <mergeCell ref="E117:E119"/>
    <mergeCell ref="D136:D138"/>
    <mergeCell ref="D133:D135"/>
    <mergeCell ref="E133:E135"/>
    <mergeCell ref="E136:E138"/>
    <mergeCell ref="U126:U127"/>
    <mergeCell ref="V126:V127"/>
    <mergeCell ref="W126:W127"/>
    <mergeCell ref="U121:U124"/>
    <mergeCell ref="E121:E124"/>
    <mergeCell ref="F121:F124"/>
    <mergeCell ref="T117:T119"/>
    <mergeCell ref="F117:F119"/>
    <mergeCell ref="U100:U101"/>
    <mergeCell ref="U102:U104"/>
    <mergeCell ref="T102:T104"/>
    <mergeCell ref="E102:E104"/>
    <mergeCell ref="T81:T82"/>
    <mergeCell ref="S85:S90"/>
    <mergeCell ref="Z102:Z104"/>
    <mergeCell ref="Z100:Z101"/>
    <mergeCell ref="V98:V99"/>
    <mergeCell ref="U93:U95"/>
    <mergeCell ref="Z98:Z99"/>
    <mergeCell ref="Z93:Z95"/>
    <mergeCell ref="Z85:Z90"/>
    <mergeCell ref="V85:V90"/>
    <mergeCell ref="V93:V95"/>
    <mergeCell ref="E81:E82"/>
    <mergeCell ref="V78:V80"/>
    <mergeCell ref="Z78:Z80"/>
    <mergeCell ref="S81:S82"/>
    <mergeCell ref="V81:V82"/>
    <mergeCell ref="F85:F90"/>
    <mergeCell ref="T93:T95"/>
    <mergeCell ref="S100:S101"/>
    <mergeCell ref="U98:U99"/>
    <mergeCell ref="T129:T132"/>
    <mergeCell ref="U105:U110"/>
    <mergeCell ref="U117:U119"/>
    <mergeCell ref="W117:W118"/>
    <mergeCell ref="W105:W106"/>
    <mergeCell ref="W112:W113"/>
    <mergeCell ref="W98:W99"/>
    <mergeCell ref="W102:W103"/>
    <mergeCell ref="F81:F82"/>
    <mergeCell ref="S78:S80"/>
    <mergeCell ref="T126:T127"/>
    <mergeCell ref="U81:U82"/>
    <mergeCell ref="U85:U90"/>
    <mergeCell ref="U78:U80"/>
    <mergeCell ref="T112:T116"/>
    <mergeCell ref="S98:S99"/>
    <mergeCell ref="AB133:AB135"/>
    <mergeCell ref="AB136:AB137"/>
    <mergeCell ref="AB143:AB145"/>
    <mergeCell ref="AB139:AB142"/>
    <mergeCell ref="U139:U142"/>
    <mergeCell ref="W157:W158"/>
    <mergeCell ref="V157:V158"/>
    <mergeCell ref="Z143:Z145"/>
    <mergeCell ref="Z139:Z142"/>
    <mergeCell ref="Z136:Z138"/>
    <mergeCell ref="Z133:Z135"/>
    <mergeCell ref="U152:U155"/>
    <mergeCell ref="E5:E10"/>
    <mergeCell ref="D5:D10"/>
    <mergeCell ref="D167:D173"/>
    <mergeCell ref="D159:D163"/>
    <mergeCell ref="F167:F173"/>
    <mergeCell ref="S159:S163"/>
    <mergeCell ref="AB159:AB161"/>
    <mergeCell ref="AA156:AA158"/>
    <mergeCell ref="AB156:AB158"/>
    <mergeCell ref="AB146:AB150"/>
    <mergeCell ref="AB152:AB155"/>
    <mergeCell ref="V168:V173"/>
    <mergeCell ref="Z165:Z166"/>
    <mergeCell ref="AB167:AB173"/>
    <mergeCell ref="AA165:AA166"/>
    <mergeCell ref="AB165:AB166"/>
    <mergeCell ref="Z146:Z150"/>
    <mergeCell ref="Z167:Z168"/>
    <mergeCell ref="Z159:Z163"/>
    <mergeCell ref="Z152:Z155"/>
    <mergeCell ref="S168:S173"/>
    <mergeCell ref="E167:E173"/>
    <mergeCell ref="T159:T163"/>
    <mergeCell ref="U168:U173"/>
    <mergeCell ref="F112:F116"/>
    <mergeCell ref="F78:F80"/>
    <mergeCell ref="D71:D72"/>
    <mergeCell ref="F71:F72"/>
    <mergeCell ref="E73:E74"/>
    <mergeCell ref="F73:F74"/>
    <mergeCell ref="E71:E72"/>
    <mergeCell ref="F76:F77"/>
    <mergeCell ref="D105:D110"/>
    <mergeCell ref="D98:D99"/>
    <mergeCell ref="E112:E116"/>
    <mergeCell ref="D93:D95"/>
    <mergeCell ref="F102:F104"/>
    <mergeCell ref="C129:C132"/>
    <mergeCell ref="F143:F145"/>
    <mergeCell ref="D19:D26"/>
    <mergeCell ref="F98:F99"/>
    <mergeCell ref="S93:S95"/>
    <mergeCell ref="S121:S124"/>
    <mergeCell ref="S139:S142"/>
    <mergeCell ref="S126:S127"/>
    <mergeCell ref="S143:S145"/>
    <mergeCell ref="D100:D101"/>
    <mergeCell ref="E100:E101"/>
    <mergeCell ref="S102:S104"/>
    <mergeCell ref="S105:S110"/>
    <mergeCell ref="F139:F142"/>
    <mergeCell ref="F129:F132"/>
    <mergeCell ref="E129:E132"/>
    <mergeCell ref="S117:S119"/>
    <mergeCell ref="D112:D116"/>
    <mergeCell ref="D129:D132"/>
    <mergeCell ref="S129:S132"/>
    <mergeCell ref="D121:D124"/>
    <mergeCell ref="C112:C116"/>
    <mergeCell ref="C19:C26"/>
    <mergeCell ref="S35:S39"/>
    <mergeCell ref="A1:T1"/>
    <mergeCell ref="D2:D3"/>
    <mergeCell ref="E2:E3"/>
    <mergeCell ref="F2:F3"/>
    <mergeCell ref="S2:S3"/>
    <mergeCell ref="T2:T3"/>
    <mergeCell ref="T48:T55"/>
    <mergeCell ref="D56:D59"/>
    <mergeCell ref="S19:S26"/>
    <mergeCell ref="T19:T26"/>
    <mergeCell ref="E19:E26"/>
    <mergeCell ref="T35:T39"/>
    <mergeCell ref="E56:E59"/>
    <mergeCell ref="F56:F59"/>
    <mergeCell ref="A2:A3"/>
    <mergeCell ref="E41:E47"/>
    <mergeCell ref="F35:F39"/>
    <mergeCell ref="B2:B3"/>
    <mergeCell ref="F19:F26"/>
    <mergeCell ref="C2:C3"/>
    <mergeCell ref="G2:O2"/>
    <mergeCell ref="C5:C10"/>
    <mergeCell ref="C12:C18"/>
    <mergeCell ref="F5:F10"/>
    <mergeCell ref="S12:S18"/>
    <mergeCell ref="F105:F110"/>
    <mergeCell ref="E76:E77"/>
    <mergeCell ref="E93:E95"/>
    <mergeCell ref="F100:F101"/>
    <mergeCell ref="D102:D104"/>
    <mergeCell ref="S48:S55"/>
    <mergeCell ref="S41:S47"/>
    <mergeCell ref="B96:B97"/>
    <mergeCell ref="D64:D70"/>
    <mergeCell ref="F12:F18"/>
    <mergeCell ref="E12:E18"/>
    <mergeCell ref="D12:D18"/>
    <mergeCell ref="S76:S77"/>
    <mergeCell ref="E98:E99"/>
    <mergeCell ref="S64:S70"/>
    <mergeCell ref="E105:E110"/>
    <mergeCell ref="D60:D62"/>
    <mergeCell ref="F93:F95"/>
    <mergeCell ref="A5:A77"/>
    <mergeCell ref="D76:D77"/>
    <mergeCell ref="D73:D74"/>
    <mergeCell ref="B5:B77"/>
    <mergeCell ref="C30:C34"/>
    <mergeCell ref="C35:C39"/>
    <mergeCell ref="C41:C47"/>
    <mergeCell ref="C48:C55"/>
    <mergeCell ref="B100:B104"/>
    <mergeCell ref="C100:C101"/>
    <mergeCell ref="C102:C104"/>
    <mergeCell ref="C56:C59"/>
    <mergeCell ref="C60:C62"/>
    <mergeCell ref="C64:C70"/>
    <mergeCell ref="C71:C72"/>
    <mergeCell ref="C73:C74"/>
    <mergeCell ref="C76:C77"/>
    <mergeCell ref="C98:C99"/>
    <mergeCell ref="A100:A111"/>
    <mergeCell ref="B85:B92"/>
    <mergeCell ref="B146:B151"/>
    <mergeCell ref="C152:C155"/>
    <mergeCell ref="B159:B164"/>
    <mergeCell ref="C156:C158"/>
    <mergeCell ref="D156:D158"/>
    <mergeCell ref="E156:E158"/>
    <mergeCell ref="T156:T158"/>
    <mergeCell ref="U156:U158"/>
    <mergeCell ref="T152:T155"/>
    <mergeCell ref="U159:U163"/>
    <mergeCell ref="F156:F158"/>
    <mergeCell ref="E159:E163"/>
    <mergeCell ref="S156:S158"/>
    <mergeCell ref="B156:B158"/>
    <mergeCell ref="B152:B155"/>
    <mergeCell ref="D152:D155"/>
    <mergeCell ref="E152:E155"/>
    <mergeCell ref="F152:F155"/>
    <mergeCell ref="S152:S155"/>
    <mergeCell ref="C159:C163"/>
    <mergeCell ref="D146:D150"/>
    <mergeCell ref="C146:C150"/>
    <mergeCell ref="S146:S150"/>
    <mergeCell ref="A168:A173"/>
    <mergeCell ref="A129:A131"/>
    <mergeCell ref="D139:D142"/>
    <mergeCell ref="F136:F138"/>
    <mergeCell ref="S136:S138"/>
    <mergeCell ref="A159:A164"/>
    <mergeCell ref="T168:T173"/>
    <mergeCell ref="A133:A151"/>
    <mergeCell ref="B133:B145"/>
    <mergeCell ref="C133:C135"/>
    <mergeCell ref="C136:C138"/>
    <mergeCell ref="C139:C142"/>
    <mergeCell ref="A152:A158"/>
    <mergeCell ref="D143:D145"/>
    <mergeCell ref="F133:F135"/>
    <mergeCell ref="S133:S135"/>
    <mergeCell ref="E139:E142"/>
    <mergeCell ref="C143:C145"/>
    <mergeCell ref="E146:E150"/>
    <mergeCell ref="F146:F150"/>
    <mergeCell ref="T146:T150"/>
    <mergeCell ref="B167:B173"/>
    <mergeCell ref="F159:F163"/>
    <mergeCell ref="C165:C166"/>
    <mergeCell ref="AA2:AB3"/>
    <mergeCell ref="Z2:Z3"/>
    <mergeCell ref="W2:W3"/>
    <mergeCell ref="V2:V3"/>
    <mergeCell ref="S112:S116"/>
    <mergeCell ref="Q2:R2"/>
    <mergeCell ref="Y2:Y3"/>
    <mergeCell ref="Z156:Z158"/>
    <mergeCell ref="W85:W86"/>
    <mergeCell ref="AB71:AB72"/>
    <mergeCell ref="AB98:AB99"/>
    <mergeCell ref="X2:X3"/>
    <mergeCell ref="U2:U3"/>
    <mergeCell ref="S56:S59"/>
    <mergeCell ref="S60:S62"/>
    <mergeCell ref="U41:U47"/>
    <mergeCell ref="U48:U55"/>
    <mergeCell ref="U56:U59"/>
    <mergeCell ref="AB5:AB10"/>
    <mergeCell ref="Z5:Z10"/>
    <mergeCell ref="W16:W18"/>
    <mergeCell ref="U12:U18"/>
    <mergeCell ref="T12:T18"/>
    <mergeCell ref="T60:T62"/>
    <mergeCell ref="E143:E145"/>
    <mergeCell ref="U112:U116"/>
    <mergeCell ref="B98:B99"/>
    <mergeCell ref="C93:C95"/>
    <mergeCell ref="B129:B131"/>
    <mergeCell ref="A121:A125"/>
    <mergeCell ref="B121:B125"/>
    <mergeCell ref="C121:C124"/>
    <mergeCell ref="B117:B120"/>
    <mergeCell ref="A78:A95"/>
    <mergeCell ref="C78:C80"/>
    <mergeCell ref="B78:B82"/>
    <mergeCell ref="C81:C82"/>
    <mergeCell ref="C85:C90"/>
    <mergeCell ref="A112:A120"/>
    <mergeCell ref="B112:B116"/>
    <mergeCell ref="C117:C119"/>
    <mergeCell ref="B105:B111"/>
    <mergeCell ref="C105:C110"/>
    <mergeCell ref="T78:T80"/>
    <mergeCell ref="T85:T90"/>
    <mergeCell ref="T121:T124"/>
    <mergeCell ref="T105:T110"/>
    <mergeCell ref="T100:T101"/>
    <mergeCell ref="AB41:AB47"/>
    <mergeCell ref="V5:V10"/>
    <mergeCell ref="U5:U10"/>
    <mergeCell ref="T5:T10"/>
    <mergeCell ref="S5:S10"/>
    <mergeCell ref="E35:E39"/>
    <mergeCell ref="E64:E70"/>
    <mergeCell ref="F64:F70"/>
    <mergeCell ref="D48:D55"/>
    <mergeCell ref="E48:E55"/>
    <mergeCell ref="F41:F47"/>
    <mergeCell ref="F48:F55"/>
    <mergeCell ref="E60:E62"/>
    <mergeCell ref="F60:F62"/>
    <mergeCell ref="V19:V26"/>
    <mergeCell ref="T56:T59"/>
    <mergeCell ref="U19:U26"/>
    <mergeCell ref="U35:U39"/>
    <mergeCell ref="U64:U70"/>
    <mergeCell ref="U60:U62"/>
    <mergeCell ref="S30:S34"/>
    <mergeCell ref="T30:T34"/>
    <mergeCell ref="U30:U34"/>
    <mergeCell ref="V60:V62"/>
  </mergeCells>
  <pageMargins left="0.70866141732283461" right="0.70866141732283461" top="0.3543307086614173" bottom="0.55118110236220474" header="0.31496062992125984" footer="0.31496062992125984"/>
  <pageSetup paperSize="9" scale="2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9"/>
  <sheetViews>
    <sheetView workbookViewId="0">
      <selection activeCell="B2" sqref="B2"/>
    </sheetView>
  </sheetViews>
  <sheetFormatPr defaultRowHeight="15" x14ac:dyDescent="0.25"/>
  <cols>
    <col min="1" max="1" width="42.28515625" customWidth="1"/>
    <col min="2" max="2" width="19" customWidth="1"/>
    <col min="3" max="3" width="20.7109375" customWidth="1"/>
    <col min="4" max="4" width="15.28515625" customWidth="1"/>
    <col min="5" max="5" width="14.85546875" customWidth="1"/>
    <col min="6" max="6" width="19.42578125" customWidth="1"/>
    <col min="7" max="7" width="15" customWidth="1"/>
    <col min="8" max="8" width="13.140625" customWidth="1"/>
    <col min="9" max="9" width="19.7109375" customWidth="1"/>
  </cols>
  <sheetData>
    <row r="1" spans="1:9" ht="90.75" customHeight="1" x14ac:dyDescent="0.25">
      <c r="A1" s="21" t="s">
        <v>1</v>
      </c>
      <c r="B1" s="21" t="s">
        <v>851</v>
      </c>
      <c r="C1" s="21" t="s">
        <v>1235</v>
      </c>
      <c r="D1" s="21" t="str">
        <f>D16</f>
        <v>2021 m. pagal planą vykdomų kampanijų skaičius</v>
      </c>
      <c r="E1" s="21" t="s">
        <v>1237</v>
      </c>
      <c r="F1" s="21" t="s">
        <v>1238</v>
      </c>
      <c r="G1" s="21" t="s">
        <v>1239</v>
      </c>
      <c r="H1" s="21" t="s">
        <v>1240</v>
      </c>
    </row>
    <row r="2" spans="1:9" ht="36" customHeight="1" x14ac:dyDescent="0.3">
      <c r="A2" s="66" t="str">
        <f>'2021 m. plano įgyvendinimas'!A5</f>
        <v>LIETUVA, KURIĄ KURIAME 
EUROPOS SĄJUNGOS INVESTICIJOMIS</v>
      </c>
      <c r="B2" s="23">
        <v>17</v>
      </c>
      <c r="C2" s="23">
        <v>16</v>
      </c>
      <c r="D2" s="98">
        <f>SUM('2021 m. plano įgyvendinimas'!AA5:AA77)</f>
        <v>9</v>
      </c>
      <c r="E2" s="99">
        <f>D2/C2</f>
        <v>0.5625</v>
      </c>
      <c r="F2" s="24">
        <f>SUM('2021 m. plano įgyvendinimas'!V5:V77)</f>
        <v>1947681</v>
      </c>
      <c r="G2" s="87">
        <f>SUM('2021 m. plano įgyvendinimas'!W5:W77)</f>
        <v>672764.4</v>
      </c>
      <c r="H2" s="88">
        <f>G2/F2</f>
        <v>0.34541816652727014</v>
      </c>
      <c r="I2" s="191"/>
    </row>
    <row r="3" spans="1:9" ht="17.25" x14ac:dyDescent="0.3">
      <c r="A3" s="67" t="str">
        <f>'2021 m. plano įgyvendinimas'!A78</f>
        <v xml:space="preserve">PAŽANGI LIETUVA </v>
      </c>
      <c r="B3" s="22">
        <v>6</v>
      </c>
      <c r="C3" s="23">
        <v>6</v>
      </c>
      <c r="D3" s="100">
        <f>SUM('2021 m. plano įgyvendinimas'!AA78:AA95)</f>
        <v>6</v>
      </c>
      <c r="E3" s="99">
        <f>D3/C3</f>
        <v>1</v>
      </c>
      <c r="F3" s="25">
        <f>SUM('2021 m. plano įgyvendinimas'!V78:V95)</f>
        <v>290123</v>
      </c>
      <c r="G3" s="89">
        <f>SUM('2021 m. plano įgyvendinimas'!W78:W95)</f>
        <v>249014.71999999997</v>
      </c>
      <c r="H3" s="88">
        <f>G3/F3</f>
        <v>0.85830740754783308</v>
      </c>
    </row>
    <row r="4" spans="1:9" ht="17.25" x14ac:dyDescent="0.3">
      <c r="A4" s="67" t="str">
        <f>'2021 m. plano įgyvendinimas'!A96</f>
        <v>VERSLI LIETUVA</v>
      </c>
      <c r="B4" s="22">
        <v>3</v>
      </c>
      <c r="C4" s="23">
        <v>3</v>
      </c>
      <c r="D4" s="100">
        <f>SUM('2021 m. plano įgyvendinimas'!AA96:AA99)</f>
        <v>3</v>
      </c>
      <c r="E4" s="99">
        <f t="shared" ref="E4:E12" si="0">D4/C4</f>
        <v>1</v>
      </c>
      <c r="F4" s="25">
        <f>SUM('2021 m. plano įgyvendinimas'!V96:V99)</f>
        <v>203548</v>
      </c>
      <c r="G4" s="89">
        <f>SUM('2021 m. plano įgyvendinimas'!W96:W99)</f>
        <v>187876</v>
      </c>
      <c r="H4" s="88">
        <f t="shared" ref="H4:H13" si="1">G4/F4</f>
        <v>0.92300587576394755</v>
      </c>
    </row>
    <row r="5" spans="1:9" ht="17.25" x14ac:dyDescent="0.3">
      <c r="A5" s="31" t="s">
        <v>852</v>
      </c>
      <c r="B5" s="22">
        <v>4</v>
      </c>
      <c r="C5" s="23">
        <v>4</v>
      </c>
      <c r="D5" s="100">
        <f>SUM('2021 m. plano įgyvendinimas'!AA100:AA111)</f>
        <v>2</v>
      </c>
      <c r="E5" s="99">
        <f t="shared" si="0"/>
        <v>0.5</v>
      </c>
      <c r="F5" s="25">
        <f>SUM('2021 m. plano įgyvendinimas'!V100:V111)</f>
        <v>162000</v>
      </c>
      <c r="G5" s="89">
        <f>SUM('2021 m. plano įgyvendinimas'!W100:W111)</f>
        <v>87173.4</v>
      </c>
      <c r="H5" s="88">
        <f t="shared" si="1"/>
        <v>0.53810740740740737</v>
      </c>
    </row>
    <row r="6" spans="1:9" ht="17.25" x14ac:dyDescent="0.3">
      <c r="A6" s="68" t="str">
        <f>'2021 m. plano įgyvendinimas'!A112</f>
        <v xml:space="preserve">AUGANTI LIETUVA </v>
      </c>
      <c r="B6" s="22">
        <v>3</v>
      </c>
      <c r="C6" s="23">
        <v>3</v>
      </c>
      <c r="D6" s="100">
        <f>SUM('2021 m. plano įgyvendinimas'!AA112:AA120)</f>
        <v>3</v>
      </c>
      <c r="E6" s="99">
        <f t="shared" si="0"/>
        <v>1</v>
      </c>
      <c r="F6" s="25">
        <f>SUM('2021 m. plano įgyvendinimas'!V112:V120)</f>
        <v>119615</v>
      </c>
      <c r="G6" s="89">
        <f>SUM('2021 m. plano įgyvendinimas'!W112:W120)</f>
        <v>92814.459999999992</v>
      </c>
      <c r="H6" s="88">
        <f t="shared" si="1"/>
        <v>0.77594331814571749</v>
      </c>
    </row>
    <row r="7" spans="1:9" ht="17.25" x14ac:dyDescent="0.3">
      <c r="A7" s="68" t="str">
        <f>'2021 m. plano įgyvendinimas'!A121</f>
        <v>TOLYDI LIETUVA</v>
      </c>
      <c r="B7" s="22">
        <v>4</v>
      </c>
      <c r="C7" s="23">
        <v>4</v>
      </c>
      <c r="D7" s="98">
        <f>SUM('2021 m. plano įgyvendinimas'!AA121:AA128)</f>
        <v>4</v>
      </c>
      <c r="E7" s="99">
        <f t="shared" si="0"/>
        <v>1</v>
      </c>
      <c r="F7" s="24">
        <f>SUM('2021 m. plano įgyvendinimas'!V121:V128)</f>
        <v>221354</v>
      </c>
      <c r="G7" s="87">
        <f>SUM('2021 m. plano įgyvendinimas'!W121:W128)</f>
        <v>177894.05</v>
      </c>
      <c r="H7" s="88">
        <f t="shared" si="1"/>
        <v>0.80366313687577362</v>
      </c>
    </row>
    <row r="8" spans="1:9" ht="17.25" x14ac:dyDescent="0.3">
      <c r="A8" s="69" t="str">
        <f>'2021 m. plano įgyvendinimas'!A129</f>
        <v>SVEIKA LIETUVA</v>
      </c>
      <c r="B8" s="22">
        <v>1</v>
      </c>
      <c r="C8" s="23">
        <v>1</v>
      </c>
      <c r="D8" s="98">
        <f>SUM('2021 m. plano įgyvendinimas'!AA129:AA132)</f>
        <v>1</v>
      </c>
      <c r="E8" s="99">
        <f t="shared" si="0"/>
        <v>1</v>
      </c>
      <c r="F8" s="25">
        <f>SUM('2021 m. plano įgyvendinimas'!V129:V132)</f>
        <v>183000</v>
      </c>
      <c r="G8" s="89">
        <f>SUM('2021 m. plano įgyvendinimas'!W129:W132)</f>
        <v>179180</v>
      </c>
      <c r="H8" s="96">
        <f t="shared" si="1"/>
        <v>0.97912568306010928</v>
      </c>
      <c r="I8" s="85"/>
    </row>
    <row r="9" spans="1:9" ht="17.25" x14ac:dyDescent="0.3">
      <c r="A9" s="68" t="str">
        <f>'2021 m. plano įgyvendinimas'!A133</f>
        <v>TVARI LIETUVA</v>
      </c>
      <c r="B9" s="22">
        <v>6</v>
      </c>
      <c r="C9" s="23">
        <v>6</v>
      </c>
      <c r="D9" s="100">
        <f>SUM('2021 m. plano įgyvendinimas'!AA133:AA151)</f>
        <v>3</v>
      </c>
      <c r="E9" s="99">
        <f t="shared" si="0"/>
        <v>0.5</v>
      </c>
      <c r="F9" s="25">
        <f>SUM('2021 m. plano įgyvendinimas'!V133:V151)</f>
        <v>394997</v>
      </c>
      <c r="G9" s="89">
        <f>SUM('2021 m. plano įgyvendinimas'!W133:W151)</f>
        <v>288231.33</v>
      </c>
      <c r="H9" s="88">
        <f t="shared" si="1"/>
        <v>0.72970511168439256</v>
      </c>
    </row>
    <row r="10" spans="1:9" ht="17.25" x14ac:dyDescent="0.3">
      <c r="A10" s="68" t="str">
        <f>'2021 m. plano įgyvendinimas'!A152</f>
        <v xml:space="preserve">KURIANTI LIETUVA </v>
      </c>
      <c r="B10" s="22">
        <v>2</v>
      </c>
      <c r="C10" s="23">
        <v>2</v>
      </c>
      <c r="D10" s="100">
        <f>SUM('2021 m. plano įgyvendinimas'!AA152:AA158)</f>
        <v>1</v>
      </c>
      <c r="E10" s="99">
        <f t="shared" si="0"/>
        <v>0.5</v>
      </c>
      <c r="F10" s="25">
        <f>SUM('2021 m. plano įgyvendinimas'!V152:V158)</f>
        <v>112125</v>
      </c>
      <c r="G10" s="89">
        <f>SUM('2021 m. plano įgyvendinimas'!W152:W158)</f>
        <v>90125</v>
      </c>
      <c r="H10" s="88">
        <f t="shared" si="1"/>
        <v>0.80379041248606464</v>
      </c>
    </row>
    <row r="11" spans="1:9" ht="17.25" x14ac:dyDescent="0.3">
      <c r="A11" s="68" t="str">
        <f>'2021 m. plano įgyvendinimas'!A159</f>
        <v xml:space="preserve">AKTYVI (PILIETIŠKA) LIETUVA </v>
      </c>
      <c r="B11" s="22">
        <v>3</v>
      </c>
      <c r="C11" s="23">
        <v>3</v>
      </c>
      <c r="D11" s="98">
        <f>SUM('2021 m. plano įgyvendinimas'!AA159:AA166)</f>
        <v>1</v>
      </c>
      <c r="E11" s="99">
        <f t="shared" si="0"/>
        <v>0.33333333333333331</v>
      </c>
      <c r="F11" s="24">
        <f>SUM('2021 m. plano įgyvendinimas'!V159:V166)</f>
        <v>190206</v>
      </c>
      <c r="G11" s="87">
        <f>SUM('2021 m. plano įgyvendinimas'!W159:W166)</f>
        <v>75779.5</v>
      </c>
      <c r="H11" s="88">
        <f t="shared" si="1"/>
        <v>0.3984075160615333</v>
      </c>
    </row>
    <row r="12" spans="1:9" ht="17.25" x14ac:dyDescent="0.3">
      <c r="A12" s="31" t="str">
        <f>'2021 m. plano įgyvendinimas'!A167</f>
        <v>EFEKTYVI LIETUVA</v>
      </c>
      <c r="B12" s="22">
        <v>1</v>
      </c>
      <c r="C12" s="23">
        <v>1</v>
      </c>
      <c r="D12" s="100">
        <f>SUM('2021 m. plano įgyvendinimas'!AA167:AA173)</f>
        <v>1</v>
      </c>
      <c r="E12" s="99">
        <f t="shared" si="0"/>
        <v>1</v>
      </c>
      <c r="F12" s="25">
        <f>SUM('2021 m. plano įgyvendinimas'!V167:V167)</f>
        <v>131180</v>
      </c>
      <c r="G12" s="89">
        <f>SUM('2021 m. plano įgyvendinimas'!W167)</f>
        <v>113891.25</v>
      </c>
      <c r="H12" s="88">
        <f t="shared" si="1"/>
        <v>0.86820590028967826</v>
      </c>
    </row>
    <row r="13" spans="1:9" ht="17.25" x14ac:dyDescent="0.3">
      <c r="A13" s="30" t="s">
        <v>918</v>
      </c>
      <c r="B13" s="26">
        <f>SUM(B2:B12)</f>
        <v>50</v>
      </c>
      <c r="C13" s="26">
        <f>SUM(C2:C12)</f>
        <v>49</v>
      </c>
      <c r="D13" s="26">
        <f>SUM(D2:D12)</f>
        <v>34</v>
      </c>
      <c r="E13" s="27">
        <f>D13/C13</f>
        <v>0.69387755102040816</v>
      </c>
      <c r="F13" s="28">
        <f>SUM(F2:F12)</f>
        <v>3955829</v>
      </c>
      <c r="G13" s="28">
        <f>SUM(G2:G12)</f>
        <v>2214744.1100000003</v>
      </c>
      <c r="H13" s="29">
        <f t="shared" si="1"/>
        <v>0.55986851555009087</v>
      </c>
      <c r="I13" s="75"/>
    </row>
    <row r="14" spans="1:9" x14ac:dyDescent="0.25">
      <c r="A14" s="16" t="s">
        <v>853</v>
      </c>
      <c r="B14" s="17">
        <f>B13-1</f>
        <v>49</v>
      </c>
      <c r="C14" s="17">
        <f>C13-1</f>
        <v>48</v>
      </c>
      <c r="D14" s="17">
        <f>D13-0</f>
        <v>34</v>
      </c>
      <c r="E14" s="18">
        <f>D14/C14</f>
        <v>0.70833333333333337</v>
      </c>
      <c r="F14" s="19">
        <f>F13-'2021 m. plano įgyvendinimas'!V76</f>
        <v>3360854</v>
      </c>
      <c r="G14" s="19">
        <f>G13-'2021 m. plano įgyvendinimas'!W76</f>
        <v>1913133.0900000003</v>
      </c>
      <c r="H14" s="20">
        <f>G14/F14</f>
        <v>0.56924016633867469</v>
      </c>
    </row>
    <row r="16" spans="1:9" ht="93.75" customHeight="1" x14ac:dyDescent="0.25">
      <c r="A16" s="21" t="s">
        <v>854</v>
      </c>
      <c r="B16" s="21" t="s">
        <v>851</v>
      </c>
      <c r="C16" s="21" t="str">
        <f>C1</f>
        <v>Kampanijų skaičius, kurioms 2021 m. skirtas finansavimas</v>
      </c>
      <c r="D16" s="21" t="s">
        <v>1236</v>
      </c>
      <c r="E16" s="21" t="str">
        <f>E1</f>
        <v xml:space="preserve">2021 m. plano vykdymas, proc. </v>
      </c>
      <c r="F16" s="21" t="s">
        <v>1238</v>
      </c>
      <c r="G16" s="21" t="s">
        <v>1239</v>
      </c>
      <c r="H16" s="21" t="s">
        <v>855</v>
      </c>
    </row>
    <row r="17" spans="1:9" ht="16.5" x14ac:dyDescent="0.25">
      <c r="A17" s="31" t="s">
        <v>856</v>
      </c>
      <c r="B17" s="23">
        <v>1</v>
      </c>
      <c r="C17" s="23">
        <v>1</v>
      </c>
      <c r="D17" s="100">
        <f>'2021 m. plano įgyvendinimas'!AA133</f>
        <v>1</v>
      </c>
      <c r="E17" s="101">
        <f>D17/C17</f>
        <v>1</v>
      </c>
      <c r="F17" s="25">
        <f>'2021 m. plano įgyvendinimas'!V133</f>
        <v>220000</v>
      </c>
      <c r="G17" s="89">
        <f>'2021 m. plano įgyvendinimas'!W133</f>
        <v>208115</v>
      </c>
      <c r="H17" s="94">
        <f>G17/F17</f>
        <v>0.94597727272727272</v>
      </c>
    </row>
    <row r="18" spans="1:9" ht="16.5" x14ac:dyDescent="0.25">
      <c r="A18" s="31" t="s">
        <v>857</v>
      </c>
      <c r="B18" s="23">
        <v>1</v>
      </c>
      <c r="C18" s="23">
        <v>1</v>
      </c>
      <c r="D18" s="100">
        <f>'2021 m. plano įgyvendinimas'!AA146</f>
        <v>0</v>
      </c>
      <c r="E18" s="101">
        <f t="shared" ref="E18:E35" si="2">D18/C18</f>
        <v>0</v>
      </c>
      <c r="F18" s="25">
        <f>'2021 m. plano įgyvendinimas'!V146</f>
        <v>17000</v>
      </c>
      <c r="G18" s="89">
        <f>'2021 m. plano įgyvendinimas'!W146</f>
        <v>2944.33</v>
      </c>
      <c r="H18" s="94">
        <f>G18/F18</f>
        <v>0.17319588235294117</v>
      </c>
      <c r="I18" s="102"/>
    </row>
    <row r="19" spans="1:9" ht="16.5" x14ac:dyDescent="0.25">
      <c r="A19" s="31" t="s">
        <v>858</v>
      </c>
      <c r="B19" s="23">
        <v>4</v>
      </c>
      <c r="C19" s="23">
        <v>4</v>
      </c>
      <c r="D19" s="100">
        <f>SUM('2021 m. plano įgyvendinimas'!AA5,'2021 m. plano įgyvendinimas'!AA12,'2021 m. plano įgyvendinimas'!AA19,'2021 m. plano įgyvendinimas'!AA27)</f>
        <v>2</v>
      </c>
      <c r="E19" s="101">
        <f t="shared" si="2"/>
        <v>0.5</v>
      </c>
      <c r="F19" s="25">
        <f>'2021 m. plano įgyvendinimas'!V5+'2021 m. plano įgyvendinimas'!V12+'2021 m. plano įgyvendinimas'!V19+'2021 m. plano įgyvendinimas'!V27</f>
        <v>902596</v>
      </c>
      <c r="G19" s="89">
        <f>'2021 m. plano įgyvendinimas'!W5+'2021 m. plano įgyvendinimas'!W12+'2021 m. plano įgyvendinimas'!W19+'2021 m. plano įgyvendinimas'!W27</f>
        <v>96503</v>
      </c>
      <c r="H19" s="94">
        <f>G19/F19</f>
        <v>0.10691715895040528</v>
      </c>
    </row>
    <row r="20" spans="1:9" ht="16.5" x14ac:dyDescent="0.25">
      <c r="A20" s="31" t="s">
        <v>859</v>
      </c>
      <c r="B20" s="23">
        <v>4</v>
      </c>
      <c r="C20" s="23">
        <v>4</v>
      </c>
      <c r="D20" s="100">
        <f>SUM('2021 m. plano įgyvendinimas'!AA125,'2021 m. plano įgyvendinimas'!AA152,'2021 m. plano įgyvendinimas'!AA156:AA158,'2021 m. plano įgyvendinimas'!AA164)</f>
        <v>2</v>
      </c>
      <c r="E20" s="101">
        <f t="shared" si="2"/>
        <v>0.5</v>
      </c>
      <c r="F20" s="25">
        <f>SUM('2021 m. plano įgyvendinimas'!V125,'2021 m. plano įgyvendinimas'!V152,'2021 m. plano įgyvendinimas'!V156,'2021 m. plano įgyvendinimas'!V164)</f>
        <v>165135</v>
      </c>
      <c r="G20" s="89">
        <f>SUM('2021 m. plano įgyvendinimas'!W125,'2021 m. plano įgyvendinimas'!W152,'2021 m. plano įgyvendinimas'!W156,'2021 m. plano įgyvendinimas'!W164)</f>
        <v>110125</v>
      </c>
      <c r="H20" s="94">
        <f t="shared" ref="H20:H33" si="3">G20/F20</f>
        <v>0.66687861446695129</v>
      </c>
    </row>
    <row r="21" spans="1:9" ht="16.5" x14ac:dyDescent="0.25">
      <c r="A21" s="31" t="s">
        <v>860</v>
      </c>
      <c r="B21" s="23">
        <v>1</v>
      </c>
      <c r="C21" s="23">
        <v>1</v>
      </c>
      <c r="D21" s="100">
        <f>'2021 m. plano įgyvendinimas'!AA128</f>
        <v>1</v>
      </c>
      <c r="E21" s="101">
        <f t="shared" si="2"/>
        <v>1</v>
      </c>
      <c r="F21" s="25">
        <f>'2021 m. plano įgyvendinimas'!V128</f>
        <v>70000</v>
      </c>
      <c r="G21" s="89">
        <f>'2021 m. plano įgyvendinimas'!W128</f>
        <v>65957.100000000006</v>
      </c>
      <c r="H21" s="94">
        <f t="shared" si="3"/>
        <v>0.94224428571428576</v>
      </c>
    </row>
    <row r="22" spans="1:9" ht="16.5" x14ac:dyDescent="0.25">
      <c r="A22" s="31" t="s">
        <v>861</v>
      </c>
      <c r="B22" s="23">
        <v>1</v>
      </c>
      <c r="C22" s="23">
        <v>1</v>
      </c>
      <c r="D22" s="100">
        <f>'2021 m. plano įgyvendinimas'!AA30</f>
        <v>0</v>
      </c>
      <c r="E22" s="101">
        <f t="shared" si="2"/>
        <v>0</v>
      </c>
      <c r="F22" s="25">
        <f>'2021 m. plano įgyvendinimas'!V30</f>
        <v>9500</v>
      </c>
      <c r="G22" s="89">
        <f>'2021 m. plano įgyvendinimas'!W30</f>
        <v>0</v>
      </c>
      <c r="H22" s="94">
        <f t="shared" si="3"/>
        <v>0</v>
      </c>
    </row>
    <row r="23" spans="1:9" ht="17.25" customHeight="1" x14ac:dyDescent="0.25">
      <c r="A23" s="31" t="s">
        <v>862</v>
      </c>
      <c r="B23" s="23">
        <v>2</v>
      </c>
      <c r="C23" s="23">
        <v>1</v>
      </c>
      <c r="D23" s="100">
        <f>'2021 m. plano įgyvendinimas'!AA75+'2021 m. plano įgyvendinimas'!AA129</f>
        <v>1</v>
      </c>
      <c r="E23" s="101">
        <f t="shared" si="2"/>
        <v>1</v>
      </c>
      <c r="F23" s="25">
        <f>SUM('2021 m. plano įgyvendinimas'!V75,'2021 m. plano įgyvendinimas'!V129)</f>
        <v>183000</v>
      </c>
      <c r="G23" s="89">
        <f>SUM('2021 m. plano įgyvendinimas'!W75,'2021 m. plano įgyvendinimas'!Y129)</f>
        <v>179180</v>
      </c>
      <c r="H23" s="94">
        <f t="shared" si="3"/>
        <v>0.97912568306010928</v>
      </c>
    </row>
    <row r="24" spans="1:9" ht="16.5" x14ac:dyDescent="0.25">
      <c r="A24" s="31" t="s">
        <v>863</v>
      </c>
      <c r="B24" s="23">
        <v>7</v>
      </c>
      <c r="C24" s="23">
        <v>7</v>
      </c>
      <c r="D24" s="100">
        <f>SUM('2021 m. plano įgyvendinimas'!AA40,'2021 m. plano įgyvendinimas'!AA85:AA86,'2021 m. plano įgyvendinimas'!AA93,'2021 m. plano įgyvendinimas'!AA102,'2021 m. plano įgyvendinimas'!AA105,'2021 m. plano įgyvendinimas'!AA112,'2021 m. plano įgyvendinimas'!AA117)</f>
        <v>5</v>
      </c>
      <c r="E24" s="101">
        <f t="shared" si="2"/>
        <v>0.7142857142857143</v>
      </c>
      <c r="F24" s="25">
        <f>SUM('2021 m. plano įgyvendinimas'!V40,'2021 m. plano įgyvendinimas'!V85:V90,'2021 m. plano įgyvendinimas'!V93:V95,'2021 m. plano įgyvendinimas'!V102,'2021 m. plano įgyvendinimas'!V105,'2021 m. plano įgyvendinimas'!V112,'2021 m. plano įgyvendinimas'!V117)</f>
        <v>315367</v>
      </c>
      <c r="G24" s="89">
        <f>SUM('2021 m. plano įgyvendinimas'!W40,'2021 m. plano įgyvendinimas'!W85:W86,'2021 m. plano įgyvendinimas'!W93,'2021 m. plano įgyvendinimas'!W102:W103,'2021 m. plano įgyvendinimas'!W105:W106,'2021 m. plano įgyvendinimas'!W112:W113,'2021 m. plano įgyvendinimas'!W117)</f>
        <v>225429</v>
      </c>
      <c r="H24" s="94">
        <f t="shared" si="3"/>
        <v>0.7148148030707081</v>
      </c>
    </row>
    <row r="25" spans="1:9" ht="16.5" x14ac:dyDescent="0.25">
      <c r="A25" s="31" t="s">
        <v>864</v>
      </c>
      <c r="B25" s="23">
        <v>4</v>
      </c>
      <c r="C25" s="23">
        <v>4</v>
      </c>
      <c r="D25" s="98">
        <f>SUM('2021 m. plano įgyvendinimas'!AA56,'2021 m. plano įgyvendinimas'!AA121,'2021 m. plano įgyvendinimas'!AA159,'2021 m. plano įgyvendinimas'!AA167)</f>
        <v>3</v>
      </c>
      <c r="E25" s="99">
        <f>D25/C25</f>
        <v>0.75</v>
      </c>
      <c r="F25" s="24">
        <f>SUM('2021 m. plano įgyvendinimas'!V56,'2021 m. plano įgyvendinimas'!V121,'2021 m. plano įgyvendinimas'!V159,'2021 m. plano įgyvendinimas'!V167)</f>
        <v>288823</v>
      </c>
      <c r="G25" s="87">
        <f>SUM('2021 m. plano įgyvendinimas'!W56,'2021 m. plano įgyvendinimas'!W121,'2021 m. plano įgyvendinimas'!W159,'2021 m. plano įgyvendinimas'!W167)</f>
        <v>213192.7</v>
      </c>
      <c r="H25" s="94">
        <f t="shared" si="3"/>
        <v>0.73814308417265939</v>
      </c>
    </row>
    <row r="26" spans="1:9" ht="16.5" x14ac:dyDescent="0.25">
      <c r="A26" s="31" t="s">
        <v>865</v>
      </c>
      <c r="B26" s="23">
        <v>4</v>
      </c>
      <c r="C26" s="23">
        <v>4</v>
      </c>
      <c r="D26" s="100">
        <f>'2021 m. plano įgyvendinimas'!AA78+'2021 m. plano įgyvendinimas'!AA96+'2021 m. plano įgyvendinimas'!AA100+'2021 m. plano įgyvendinimas'!AA139</f>
        <v>3</v>
      </c>
      <c r="E26" s="101">
        <f t="shared" si="2"/>
        <v>0.75</v>
      </c>
      <c r="F26" s="25">
        <f>SUM('2021 m. plano įgyvendinimas'!V78,'2021 m. plano įgyvendinimas'!V96,'2021 m. plano įgyvendinimas'!V100,'2021 m. plano įgyvendinimas'!V139)</f>
        <v>275000</v>
      </c>
      <c r="G26" s="89">
        <f>SUM('2021 m. plano įgyvendinimas'!W78,'2021 m. plano įgyvendinimas'!W96,'2021 m. plano įgyvendinimas'!W100,'2021 m. plano įgyvendinimas'!W139)</f>
        <v>271295</v>
      </c>
      <c r="H26" s="94">
        <f t="shared" si="3"/>
        <v>0.9865272727272727</v>
      </c>
    </row>
    <row r="27" spans="1:9" ht="16.5" x14ac:dyDescent="0.25">
      <c r="A27" s="31" t="s">
        <v>866</v>
      </c>
      <c r="B27" s="23">
        <v>2</v>
      </c>
      <c r="C27" s="23">
        <v>2</v>
      </c>
      <c r="D27" s="100">
        <f>'2021 m. plano įgyvendinimas'!AA64+'2021 m. plano įgyvendinimas'!AA136</f>
        <v>2</v>
      </c>
      <c r="E27" s="101">
        <f t="shared" si="2"/>
        <v>1</v>
      </c>
      <c r="F27" s="25">
        <f>SUM('2021 m. plano įgyvendinimas'!V64,'2021 m. plano įgyvendinimas'!V136)</f>
        <v>70000</v>
      </c>
      <c r="G27" s="89">
        <f>SUM('2021 m. plano įgyvendinimas'!W64,'2021 m. plano įgyvendinimas'!W136)</f>
        <v>70000</v>
      </c>
      <c r="H27" s="94">
        <f t="shared" si="3"/>
        <v>1</v>
      </c>
    </row>
    <row r="28" spans="1:9" ht="16.5" x14ac:dyDescent="0.25">
      <c r="A28" s="31" t="s">
        <v>153</v>
      </c>
      <c r="B28" s="23">
        <v>3</v>
      </c>
      <c r="C28" s="23">
        <v>3</v>
      </c>
      <c r="D28" s="100">
        <f>SUM('2021 m. plano įgyvendinimas'!AA35,'2021 m. plano įgyvendinimas'!AA111,'2021 m. plano įgyvendinimas'!AA126)</f>
        <v>2</v>
      </c>
      <c r="E28" s="101">
        <f t="shared" si="2"/>
        <v>0.66666666666666663</v>
      </c>
      <c r="F28" s="25">
        <f>SUM('2021 m. plano įgyvendinimas'!V35,'2021 m. plano įgyvendinimas'!V111,'2021 m. plano įgyvendinimas'!V126)</f>
        <v>154200</v>
      </c>
      <c r="G28" s="89">
        <f>SUM('2021 m. plano įgyvendinimas'!W35,'2021 m. plano įgyvendinimas'!W111,'2021 m. plano įgyvendinimas'!W126)</f>
        <v>103007.13</v>
      </c>
      <c r="H28" s="94">
        <f t="shared" si="3"/>
        <v>0.66800992217898836</v>
      </c>
    </row>
    <row r="29" spans="1:9" ht="16.5" x14ac:dyDescent="0.25">
      <c r="A29" s="31" t="s">
        <v>229</v>
      </c>
      <c r="B29" s="23">
        <v>2</v>
      </c>
      <c r="C29" s="23">
        <v>2</v>
      </c>
      <c r="D29" s="100">
        <f>SUM('2021 m. plano įgyvendinimas'!AA48,'2021 m. plano įgyvendinimas'!AA165)</f>
        <v>1</v>
      </c>
      <c r="E29" s="101">
        <f t="shared" si="2"/>
        <v>0.5</v>
      </c>
      <c r="F29" s="25">
        <f>SUM('2021 m. plano įgyvendinimas'!V48,'2021 m. plano įgyvendinimas'!V165)</f>
        <v>208377</v>
      </c>
      <c r="G29" s="89">
        <f>SUM('2021 m. plano įgyvendinimas'!W48,'2021 m. plano įgyvendinimas'!W165)</f>
        <v>143788</v>
      </c>
      <c r="H29" s="94">
        <f t="shared" si="3"/>
        <v>0.69003776808380968</v>
      </c>
    </row>
    <row r="30" spans="1:9" ht="16.5" x14ac:dyDescent="0.25">
      <c r="A30" s="31" t="s">
        <v>315</v>
      </c>
      <c r="B30" s="23">
        <v>2</v>
      </c>
      <c r="C30" s="23">
        <v>2</v>
      </c>
      <c r="D30" s="100">
        <f>SUM('2021 m. plano įgyvendinimas'!AA63:AA63,'2021 m. plano įgyvendinimas'!AA98)</f>
        <v>2</v>
      </c>
      <c r="E30" s="101">
        <f t="shared" si="2"/>
        <v>1</v>
      </c>
      <c r="F30" s="25">
        <f>SUM('2021 m. plano įgyvendinimas'!V63,'2021 m. plano įgyvendinimas'!V98:V99)</f>
        <v>53000</v>
      </c>
      <c r="G30" s="89">
        <f>SUM('2021 m. plano įgyvendinimas'!W63:W63,'2021 m. plano įgyvendinimas'!W98:W99)</f>
        <v>24231</v>
      </c>
      <c r="H30" s="94">
        <f t="shared" si="3"/>
        <v>0.457188679245283</v>
      </c>
    </row>
    <row r="31" spans="1:9" ht="16.5" x14ac:dyDescent="0.25">
      <c r="A31" s="31" t="s">
        <v>462</v>
      </c>
      <c r="B31" s="23">
        <v>3</v>
      </c>
      <c r="C31" s="23">
        <v>3</v>
      </c>
      <c r="D31" s="100">
        <f>SUM('2021 m. plano įgyvendinimas'!AA41,'2021 m. plano įgyvendinimas'!AA92,'2021 m. plano įgyvendinimas'!AA120)</f>
        <v>3</v>
      </c>
      <c r="E31" s="101">
        <f t="shared" si="2"/>
        <v>1</v>
      </c>
      <c r="F31" s="25">
        <f>'2021 m. plano įgyvendinimas'!V41+'2021 m. plano įgyvendinimas'!V120+'2021 m. plano įgyvendinimas'!V92</f>
        <v>63018</v>
      </c>
      <c r="G31" s="89">
        <f>'2021 m. plano įgyvendinimas'!W41+'2021 m. plano įgyvendinimas'!W120+'2021 m. plano įgyvendinimas'!W92</f>
        <v>27288.159999999996</v>
      </c>
      <c r="H31" s="94">
        <f t="shared" si="3"/>
        <v>0.43302167634644062</v>
      </c>
    </row>
    <row r="32" spans="1:9" ht="16.5" x14ac:dyDescent="0.25">
      <c r="A32" s="31" t="s">
        <v>428</v>
      </c>
      <c r="B32" s="23">
        <v>5</v>
      </c>
      <c r="C32" s="23">
        <v>5</v>
      </c>
      <c r="D32" s="100">
        <f>'2021 m. plano įgyvendinimas'!AA60+'2021 m. plano įgyvendinimas'!AA81+'2021 m. plano įgyvendinimas'!AA97+'2021 m. plano įgyvendinimas'!AA143+'2021 m. plano įgyvendinimas'!AA151</f>
        <v>3</v>
      </c>
      <c r="E32" s="101">
        <f t="shared" si="2"/>
        <v>0.6</v>
      </c>
      <c r="F32" s="25">
        <f>'2021 m. plano įgyvendinimas'!V60+'2021 m. plano įgyvendinimas'!V81+'2021 m. plano įgyvendinimas'!V97+'2021 m. plano įgyvendinimas'!V143+'2021 m. plano įgyvendinimas'!V151</f>
        <v>300838</v>
      </c>
      <c r="G32" s="89">
        <f>'2021 m. plano įgyvendinimas'!W60+'2021 m. plano įgyvendinimas'!W81+'2021 m. plano įgyvendinimas'!W97+'2021 m. plano įgyvendinimas'!W143+'2021 m. plano įgyvendinimas'!W151</f>
        <v>129146</v>
      </c>
      <c r="H32" s="94">
        <f t="shared" si="3"/>
        <v>0.42928752351764071</v>
      </c>
    </row>
    <row r="33" spans="1:8" ht="16.5" x14ac:dyDescent="0.25">
      <c r="A33" s="70" t="s">
        <v>367</v>
      </c>
      <c r="B33" s="23">
        <v>2</v>
      </c>
      <c r="C33" s="23">
        <v>2</v>
      </c>
      <c r="D33" s="100">
        <f>SUM('2021 m. plano įgyvendinimas'!AA71,'2021 m. plano įgyvendinimas'!AA83)</f>
        <v>1</v>
      </c>
      <c r="E33" s="101">
        <f t="shared" si="2"/>
        <v>0.5</v>
      </c>
      <c r="F33" s="25">
        <f>SUM('2021 m. plano įgyvendinimas'!V71,'2021 m. plano įgyvendinimas'!V83)</f>
        <v>60000</v>
      </c>
      <c r="G33" s="89">
        <f>SUM('2021 m. plano įgyvendinimas'!W71,'2021 m. plano įgyvendinimas'!W83)</f>
        <v>38631.67</v>
      </c>
      <c r="H33" s="94">
        <f t="shared" si="3"/>
        <v>0.6438611666666666</v>
      </c>
    </row>
    <row r="34" spans="1:8" ht="16.5" x14ac:dyDescent="0.25">
      <c r="A34" s="31" t="s">
        <v>377</v>
      </c>
      <c r="B34" s="23">
        <v>1</v>
      </c>
      <c r="C34" s="23">
        <v>1</v>
      </c>
      <c r="D34" s="100">
        <f>'2021 m. plano įgyvendinimas'!AA73</f>
        <v>1</v>
      </c>
      <c r="E34" s="101">
        <f t="shared" si="2"/>
        <v>1</v>
      </c>
      <c r="F34" s="25">
        <f>'2021 m. plano įgyvendinimas'!V73</f>
        <v>5000</v>
      </c>
      <c r="G34" s="89">
        <f>'2021 m. plano įgyvendinimas'!W73</f>
        <v>4300</v>
      </c>
      <c r="H34" s="94">
        <f>G34/F34</f>
        <v>0.86</v>
      </c>
    </row>
    <row r="35" spans="1:8" ht="16.5" x14ac:dyDescent="0.25">
      <c r="A35" s="31" t="s">
        <v>867</v>
      </c>
      <c r="B35" s="23">
        <v>1</v>
      </c>
      <c r="C35" s="23">
        <v>1</v>
      </c>
      <c r="D35" s="100">
        <f>'2021 m. plano įgyvendinimas'!AA76</f>
        <v>1</v>
      </c>
      <c r="E35" s="101">
        <f t="shared" si="2"/>
        <v>1</v>
      </c>
      <c r="F35" s="25">
        <f>'2021 m. plano įgyvendinimas'!V76</f>
        <v>594975</v>
      </c>
      <c r="G35" s="89">
        <f>'2021 m. plano įgyvendinimas'!W76</f>
        <v>301611.02</v>
      </c>
      <c r="H35" s="94">
        <f>G35/F35</f>
        <v>0.50693057691499643</v>
      </c>
    </row>
    <row r="36" spans="1:8" ht="14.25" customHeight="1" x14ac:dyDescent="0.25">
      <c r="A36" s="32" t="s">
        <v>919</v>
      </c>
      <c r="B36" s="33">
        <f>SUM(B17:B35)</f>
        <v>50</v>
      </c>
      <c r="C36" s="33">
        <f>SUM(C17:C35)</f>
        <v>49</v>
      </c>
      <c r="D36" s="33">
        <f>SUM(D17:D35)</f>
        <v>34</v>
      </c>
      <c r="E36" s="34">
        <f>D36/C36</f>
        <v>0.69387755102040816</v>
      </c>
      <c r="F36" s="35">
        <f>SUM(F17:F35)</f>
        <v>3955829</v>
      </c>
      <c r="G36" s="35">
        <f>SUM(G17:G35)</f>
        <v>2214744.1099999994</v>
      </c>
      <c r="H36" s="34">
        <f>G36/F36</f>
        <v>0.55986851555009065</v>
      </c>
    </row>
    <row r="39" spans="1:8" x14ac:dyDescent="0.25">
      <c r="A39" s="71"/>
      <c r="B39" s="15"/>
    </row>
    <row r="42" spans="1:8" ht="16.5" x14ac:dyDescent="0.25">
      <c r="A42" s="72"/>
      <c r="B42" s="74"/>
      <c r="C42" s="74"/>
    </row>
    <row r="43" spans="1:8" ht="16.5" x14ac:dyDescent="0.25">
      <c r="A43" s="72"/>
      <c r="B43" s="74"/>
      <c r="C43" s="74"/>
    </row>
    <row r="44" spans="1:8" ht="16.5" x14ac:dyDescent="0.25">
      <c r="A44" s="72"/>
      <c r="B44" s="74"/>
      <c r="C44" s="74"/>
    </row>
    <row r="45" spans="1:8" ht="16.5" x14ac:dyDescent="0.25">
      <c r="A45" s="72"/>
      <c r="B45" s="74"/>
      <c r="C45" s="74"/>
    </row>
    <row r="46" spans="1:8" ht="16.5" x14ac:dyDescent="0.25">
      <c r="A46" s="72"/>
      <c r="B46" s="74"/>
      <c r="C46" s="74"/>
    </row>
    <row r="47" spans="1:8" ht="16.5" x14ac:dyDescent="0.25">
      <c r="A47" s="72"/>
      <c r="B47" s="74"/>
      <c r="C47" s="74"/>
    </row>
    <row r="48" spans="1:8" ht="16.5" x14ac:dyDescent="0.25">
      <c r="A48" s="72"/>
      <c r="B48" s="74"/>
      <c r="C48" s="74"/>
    </row>
    <row r="49" spans="1:3" ht="16.5" x14ac:dyDescent="0.25">
      <c r="A49" s="72"/>
      <c r="B49" s="74"/>
      <c r="C49" s="74"/>
    </row>
    <row r="50" spans="1:3" ht="16.5" x14ac:dyDescent="0.25">
      <c r="A50" s="72"/>
      <c r="B50" s="74"/>
      <c r="C50" s="74"/>
    </row>
    <row r="51" spans="1:3" ht="16.5" x14ac:dyDescent="0.25">
      <c r="A51" s="72"/>
      <c r="B51" s="74"/>
      <c r="C51" s="74"/>
    </row>
    <row r="52" spans="1:3" ht="16.5" x14ac:dyDescent="0.25">
      <c r="A52" s="72"/>
      <c r="B52" s="74"/>
      <c r="C52" s="74"/>
    </row>
    <row r="53" spans="1:3" ht="16.5" x14ac:dyDescent="0.25">
      <c r="A53" s="73"/>
      <c r="B53" s="74"/>
      <c r="C53" s="74"/>
    </row>
    <row r="54" spans="1:3" ht="16.5" x14ac:dyDescent="0.25">
      <c r="A54" s="72"/>
      <c r="B54" s="74"/>
      <c r="C54" s="74"/>
    </row>
    <row r="55" spans="1:3" ht="16.5" x14ac:dyDescent="0.25">
      <c r="A55" s="72"/>
      <c r="B55" s="74"/>
      <c r="C55" s="74"/>
    </row>
    <row r="56" spans="1:3" ht="16.5" x14ac:dyDescent="0.25">
      <c r="A56" s="72"/>
      <c r="B56" s="74"/>
      <c r="C56" s="74"/>
    </row>
    <row r="57" spans="1:3" ht="16.5" x14ac:dyDescent="0.25">
      <c r="A57" s="72"/>
      <c r="B57" s="74"/>
      <c r="C57" s="74"/>
    </row>
    <row r="58" spans="1:3" ht="16.5" x14ac:dyDescent="0.25">
      <c r="A58" s="72"/>
      <c r="B58" s="74"/>
      <c r="C58" s="74"/>
    </row>
    <row r="59" spans="1:3" ht="16.5" x14ac:dyDescent="0.25">
      <c r="A59" s="72"/>
      <c r="B59" s="74"/>
      <c r="C59" s="74"/>
    </row>
  </sheetData>
  <sortState xmlns:xlrd2="http://schemas.microsoft.com/office/spreadsheetml/2017/richdata2" ref="A43:C59">
    <sortCondition ref="A43:A59"/>
  </sortState>
  <pageMargins left="1" right="1" top="1" bottom="1" header="0.5" footer="0.5"/>
  <pageSetup paperSize="9" scale="60" orientation="landscape" r:id="rId1"/>
  <ignoredErrors>
    <ignoredError sqref="D4" formulaRange="1"/>
    <ignoredError sqref="E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2021 m. plano įgyvendinimas</vt:lpstr>
      <vt:lpstr>Apibendrinimas</vt:lpstr>
      <vt:lpstr>'2021 m. plano įgyvendinimas'!Print_Area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Aidietienė</dc:creator>
  <cp:keywords/>
  <dc:description/>
  <cp:lastModifiedBy>Admin</cp:lastModifiedBy>
  <cp:revision/>
  <dcterms:created xsi:type="dcterms:W3CDTF">2016-08-11T06:39:30Z</dcterms:created>
  <dcterms:modified xsi:type="dcterms:W3CDTF">2022-03-28T15:41:05Z</dcterms:modified>
  <cp:category/>
  <cp:contentStatus/>
</cp:coreProperties>
</file>