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13_ncr:1_{E0086B80-BAA4-479B-A1F8-B13208C888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definedNames>
    <definedName name="_Toc387396766" localSheetId="0">Lapas1!$A$1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" i="1" l="1"/>
  <c r="M117" i="1"/>
  <c r="L117" i="1"/>
  <c r="K117" i="1"/>
  <c r="N116" i="1"/>
  <c r="N119" i="1" s="1"/>
  <c r="M116" i="1"/>
  <c r="M119" i="1" s="1"/>
  <c r="L116" i="1"/>
  <c r="L119" i="1" s="1"/>
  <c r="K119" i="1" s="1"/>
  <c r="K116" i="1"/>
  <c r="K115" i="1"/>
  <c r="E115" i="1"/>
  <c r="M114" i="1"/>
  <c r="K113" i="1"/>
  <c r="N112" i="1"/>
  <c r="N114" i="1" s="1"/>
  <c r="M112" i="1"/>
  <c r="L112" i="1"/>
  <c r="L114" i="1" s="1"/>
  <c r="K114" i="1" s="1"/>
  <c r="K112" i="1"/>
  <c r="E111" i="1"/>
  <c r="M110" i="1"/>
  <c r="L110" i="1"/>
  <c r="M109" i="1"/>
  <c r="L109" i="1"/>
  <c r="K109" i="1"/>
  <c r="K108" i="1" s="1"/>
  <c r="N108" i="1"/>
  <c r="N110" i="1" s="1"/>
  <c r="K110" i="1" s="1"/>
  <c r="M108" i="1"/>
  <c r="L108" i="1"/>
  <c r="K107" i="1"/>
  <c r="E107" i="1"/>
  <c r="N106" i="1"/>
  <c r="M106" i="1"/>
  <c r="L106" i="1"/>
  <c r="K106" i="1" s="1"/>
  <c r="M105" i="1"/>
  <c r="L105" i="1"/>
  <c r="K105" i="1"/>
  <c r="N104" i="1"/>
  <c r="M104" i="1"/>
  <c r="L104" i="1"/>
  <c r="K104" i="1"/>
  <c r="K103" i="1"/>
  <c r="E103" i="1"/>
  <c r="N102" i="1"/>
  <c r="N101" i="1"/>
  <c r="M101" i="1"/>
  <c r="K101" i="1" s="1"/>
  <c r="L101" i="1"/>
  <c r="N100" i="1"/>
  <c r="M100" i="1"/>
  <c r="K100" i="1" s="1"/>
  <c r="L100" i="1"/>
  <c r="L102" i="1" s="1"/>
  <c r="K99" i="1"/>
  <c r="E99" i="1"/>
  <c r="N98" i="1"/>
  <c r="M98" i="1"/>
  <c r="L98" i="1"/>
  <c r="K98" i="1"/>
  <c r="K95" i="1"/>
  <c r="E95" i="1"/>
  <c r="M94" i="1"/>
  <c r="L94" i="1"/>
  <c r="K91" i="1"/>
  <c r="E91" i="1"/>
  <c r="M90" i="1"/>
  <c r="K88" i="1"/>
  <c r="N87" i="1"/>
  <c r="N90" i="1" s="1"/>
  <c r="M87" i="1"/>
  <c r="L87" i="1"/>
  <c r="L90" i="1" s="1"/>
  <c r="K87" i="1"/>
  <c r="E86" i="1"/>
  <c r="K90" i="1" s="1"/>
  <c r="M102" i="1" l="1"/>
  <c r="K102" i="1" s="1"/>
  <c r="N82" i="1" l="1"/>
  <c r="L79" i="1"/>
  <c r="M79" i="1"/>
  <c r="N77" i="1"/>
  <c r="N79" i="1" s="1"/>
  <c r="L76" i="1"/>
  <c r="M76" i="1"/>
  <c r="N74" i="1"/>
  <c r="N76" i="1" s="1"/>
  <c r="L73" i="1"/>
  <c r="M73" i="1"/>
  <c r="N71" i="1"/>
  <c r="N73" i="1" s="1"/>
  <c r="L70" i="1" l="1"/>
  <c r="M70" i="1"/>
  <c r="N68" i="1"/>
  <c r="N70" i="1" s="1"/>
  <c r="L67" i="1"/>
  <c r="M67" i="1"/>
  <c r="N67" i="1"/>
  <c r="L55" i="1"/>
  <c r="L58" i="1" s="1"/>
  <c r="M55" i="1"/>
  <c r="M58" i="1" s="1"/>
  <c r="N55" i="1"/>
  <c r="K55" i="1"/>
  <c r="N54" i="1"/>
  <c r="N47" i="1"/>
  <c r="L48" i="1"/>
  <c r="L50" i="1" s="1"/>
  <c r="M48" i="1"/>
  <c r="M50" i="1" s="1"/>
  <c r="N48" i="1"/>
  <c r="K48" i="1"/>
  <c r="L46" i="1"/>
  <c r="M46" i="1"/>
  <c r="N46" i="1"/>
  <c r="K38" i="1"/>
  <c r="K37" i="1"/>
  <c r="L36" i="1"/>
  <c r="L39" i="1" s="1"/>
  <c r="M36" i="1"/>
  <c r="M39" i="1" s="1"/>
  <c r="N36" i="1"/>
  <c r="N39" i="1" s="1"/>
  <c r="N34" i="1"/>
  <c r="L29" i="1"/>
  <c r="M29" i="1"/>
  <c r="N29" i="1"/>
  <c r="L19" i="1"/>
  <c r="M19" i="1"/>
  <c r="N19" i="1"/>
  <c r="K36" i="1" l="1"/>
  <c r="N58" i="1"/>
  <c r="N50" i="1"/>
  <c r="L31" i="1" l="1"/>
  <c r="L34" i="1" s="1"/>
  <c r="K31" i="1" l="1"/>
  <c r="M31" i="1"/>
  <c r="M34" i="1" s="1"/>
  <c r="M82" i="1"/>
  <c r="L82" i="1"/>
  <c r="K82" i="1" l="1"/>
  <c r="K16" i="1"/>
  <c r="K80" i="1" l="1"/>
  <c r="E83" i="1" l="1"/>
  <c r="E77" i="1"/>
  <c r="K79" i="1" s="1"/>
  <c r="E71" i="1"/>
  <c r="K73" i="1" s="1"/>
  <c r="E62" i="1"/>
  <c r="K67" i="1" s="1"/>
  <c r="E59" i="1"/>
  <c r="E54" i="1"/>
  <c r="K58" i="1" s="1"/>
  <c r="E51" i="1"/>
  <c r="E40" i="1"/>
  <c r="E35" i="1"/>
  <c r="K39" i="1" s="1"/>
  <c r="E20" i="1"/>
  <c r="K29" i="1" s="1"/>
  <c r="E16" i="1"/>
  <c r="K19" i="1" s="1"/>
  <c r="E80" i="1" l="1"/>
  <c r="E74" i="1"/>
  <c r="K76" i="1" s="1"/>
  <c r="E68" i="1"/>
  <c r="K70" i="1" s="1"/>
  <c r="E47" i="1"/>
  <c r="K50" i="1" s="1"/>
  <c r="E30" i="1" l="1"/>
  <c r="K34" i="1" s="1"/>
  <c r="E43" i="1"/>
  <c r="K46" i="1" s="1"/>
  <c r="E12" i="1"/>
</calcChain>
</file>

<file path=xl/sharedStrings.xml><?xml version="1.0" encoding="utf-8"?>
<sst xmlns="http://schemas.openxmlformats.org/spreadsheetml/2006/main" count="226" uniqueCount="93">
  <si>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</si>
  <si>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</si>
  <si>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</si>
  <si>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</si>
  <si>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</si>
  <si>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</si>
  <si>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</si>
  <si>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</si>
  <si>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</si>
  <si>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</si>
  <si>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</si>
  <si>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</si>
  <si>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</si>
  <si>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</si>
  <si>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</si>
  <si>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08.6.1-ESFA-T-909</t>
  </si>
  <si>
    <t xml:space="preserve">Tęstinė projektų atranka </t>
  </si>
  <si>
    <t>Faktas</t>
  </si>
  <si>
    <t>N - N+3 metų planai:</t>
  </si>
  <si>
    <t>1.</t>
  </si>
  <si>
    <t>Nesuplanuotas likutis</t>
  </si>
  <si>
    <t xml:space="preserve">10.1.1-ESFA-V-912 </t>
  </si>
  <si>
    <t xml:space="preserve">Valstybės projektų planavimas </t>
  </si>
  <si>
    <t>VIEŠOJO VALDYMO INSTITUCIJŲ ATVIRUMO DIDINIMAS IR VISUOMENĖS ĮSITRAUKIMO Į VIEŠOJO VALDYMO PROCESUS SKATINIMAS</t>
  </si>
  <si>
    <t>10.1.2-ESFA-V-915</t>
  </si>
  <si>
    <t>10.1.2-ESFA-V-916</t>
  </si>
  <si>
    <t>VIETOS PLĖTROS STRATEGIJŲ RENGIMAS</t>
  </si>
  <si>
    <t>NACIONALINIŲ REFORMŲ SKATINIMAS IR VIEŠOJO VALDYMO INSTITUCIJŲ VEIKLOS GERINIMAS</t>
  </si>
  <si>
    <t>NACIONALINIŲ KOVOS SU KORUPCIJA PRIEMONIŲ ĮGYVENDINIMAS</t>
  </si>
  <si>
    <t xml:space="preserve">10.1.4-ESFA-V-921 </t>
  </si>
  <si>
    <t>GERESNIO REGLAMENTAVIMO DIEGIMAS IR VERSLO PRIEŽIŪROS SISTEMOS TOBULINIMAS</t>
  </si>
  <si>
    <t>10.1.5-ESFA-V-923</t>
  </si>
  <si>
    <t>ŽMOGIŠKŲJŲ IŠTEKLIŲ VALDYMO TOBULINIMAS VALSTYBINĖJE TARNYBOJE SISTEMINIU LYGMENIU</t>
  </si>
  <si>
    <t xml:space="preserve">10.1.5-ESFA-V-924 </t>
  </si>
  <si>
    <t>VALSTYBĖS IR SAVIVALDYBIŲ INSTITUCIJŲ IR ĮSTAIGŲ DIRBANČIŲJŲ STRATEGINIŲ KOMPETENCIJŲ CENTRALIZUOTAS STIPRINIMAS</t>
  </si>
  <si>
    <t xml:space="preserve">10.1.5-ESFA-V-925 </t>
  </si>
  <si>
    <t>VALSTYBĖS ĮSTAIGŲ VADOVŲ GRANDIES STIPRINIMAS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</si>
  <si>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</si>
  <si>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</si>
  <si>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</si>
  <si>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</si>
  <si>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2.</t>
  </si>
  <si>
    <t>3.</t>
  </si>
  <si>
    <t>4.</t>
  </si>
  <si>
    <t>5.</t>
  </si>
  <si>
    <t xml:space="preserve">10.1.1-ESFA-V-913 </t>
  </si>
  <si>
    <t>VALSTYBĖS INSTITUCIJŲ IR ĮSTAIGŲ VIDAUS ADMINISTRAVIMO TOBULINIMAS</t>
  </si>
  <si>
    <t>Valstybės projektų planavimas</t>
  </si>
  <si>
    <t xml:space="preserve">10.1.1-ESFA-V-914 </t>
  </si>
  <si>
    <t>SAVIVALDYBIŲ VIEŠOJO VALDYMO INSTITUCIJŲ IR ĮSTAIGŲ VEIKLOS GERINIMAS</t>
  </si>
  <si>
    <t xml:space="preserve">Konkursas </t>
  </si>
  <si>
    <t xml:space="preserve">10.1.2-ESFA-K-917 </t>
  </si>
  <si>
    <t>VISUOMENĖS NEPAKANTUMO KORUPCIJAI DIDINIMO IR DALYVAVIMO VIEŠOJO VALDYMO PROCESUOSE SKATINIMO INICIATYVOS</t>
  </si>
  <si>
    <t xml:space="preserve">10.1.3-ESFA-V-918 </t>
  </si>
  <si>
    <t>VIEŠOJO ADMINISTRAVIMO SUBJEKTŲ INICIATYVOS, SKIRTOS PASLAUGŲ IR ASMENŲ APTARNAVIMO KOKYBĖS GERINIMUI</t>
  </si>
  <si>
    <t xml:space="preserve">10.1.3-ESFA-K-919 </t>
  </si>
  <si>
    <t>PASLAUGŲ IR ASMENŲ APTARNAVIMO ORGANIZAVIMO GERINIMAS VIEŠOJO VALDYMO INSTITUCIJOSE</t>
  </si>
  <si>
    <t xml:space="preserve">10.1.3-ESFA-R-920 </t>
  </si>
  <si>
    <t>Regionų projektų planavimas</t>
  </si>
  <si>
    <t>PASLAUGŲ IR ASMENŲ APTARNAVIMO KOKYBĖS GERINIMAS SAVIVALDYBĖSE</t>
  </si>
  <si>
    <t xml:space="preserve">10.1.4-ESFA-V-922 </t>
  </si>
  <si>
    <t>TEISINGUMO SISTEMOS VEIKSMINGUMO DIDINIMAS</t>
  </si>
  <si>
    <t xml:space="preserve">10.1.5-ESFA-K-926 </t>
  </si>
  <si>
    <t>PERSONALO VALDYMO VALSTYBĖS IR SAVIVALDYBIŲ INSTITUCIJOSE IR ĮSTAIGOSE TOBULINIMO INICIATYVŲ SKATINIMAS</t>
  </si>
  <si>
    <t>6.</t>
  </si>
  <si>
    <t>2019 m. I ketv.</t>
  </si>
  <si>
    <t>2018 m. IV -2019 m. I ketv.</t>
  </si>
  <si>
    <t>7.</t>
  </si>
  <si>
    <t>2018 m. IV ketv.</t>
  </si>
  <si>
    <t>2019 m. II ketv.</t>
  </si>
  <si>
    <t>2019 m. III ketv.</t>
  </si>
  <si>
    <t>2019 m. IV ketv.</t>
  </si>
  <si>
    <t>2020 m. I ketv.</t>
  </si>
  <si>
    <t>2020 m. II ketv.</t>
  </si>
  <si>
    <t>2020 m. IV ketv.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</si>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</sst>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14" fontId="1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1" fillId="0" borderId="14" xfId="0" applyNumberFormat="1" applyFont="1" applyBorder="1"/>
    <xf numFmtId="0" fontId="4" fillId="0" borderId="0" xfId="0" applyFont="1"/>
    <xf numFmtId="3" fontId="1" fillId="0" borderId="14" xfId="0" applyNumberFormat="1" applyFont="1" applyBorder="1" applyAlignment="1">
      <alignment vertical="center"/>
    </xf>
    <xf numFmtId="0" fontId="2" fillId="0" borderId="14" xfId="0" applyFont="1" applyBorder="1"/>
    <xf numFmtId="3" fontId="1" fillId="0" borderId="14" xfId="0" applyNumberFormat="1" applyFont="1" applyBorder="1" applyAlignment="1"/>
    <xf numFmtId="0" fontId="1" fillId="0" borderId="3" xfId="0" applyFont="1" applyBorder="1"/>
    <xf numFmtId="3" fontId="1" fillId="0" borderId="13" xfId="0" applyNumberFormat="1" applyFont="1" applyBorder="1" applyAlignment="1">
      <alignment vertical="center" wrapText="1"/>
    </xf>
    <xf numFmtId="3" fontId="1" fillId="0" borderId="10" xfId="0" applyNumberFormat="1" applyFont="1" applyBorder="1"/>
    <xf numFmtId="4" fontId="7" fillId="0" borderId="14" xfId="1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2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Font="1"/>
    <xf numFmtId="3" fontId="7" fillId="0" borderId="14" xfId="0" applyNumberFormat="1" applyFont="1" applyBorder="1" applyAlignment="1">
      <alignment vertical="center" wrapText="1"/>
    </xf>
    <xf numFmtId="0" fontId="8" fillId="0" borderId="0" xfId="0" applyFont="1"/>
    <xf numFmtId="0" fontId="7" fillId="0" borderId="7" xfId="0" applyFont="1" applyBorder="1" applyAlignment="1">
      <alignment vertical="center" wrapText="1"/>
    </xf>
    <xf numFmtId="0" fontId="9" fillId="0" borderId="0" xfId="0" applyFont="1"/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Border="1" applyAlignment="1"/>
    <xf numFmtId="0" fontId="1" fillId="0" borderId="4" xfId="0" applyFont="1" applyBorder="1" applyAlignment="1"/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workbookViewId="0"/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6.42578125" customWidth="1"/>
    <col min="5" max="5" width="11.85546875" customWidth="1"/>
    <col min="6" max="6" width="13" style="40" customWidth="1"/>
    <col min="7" max="7" width="11.140625" customWidth="1"/>
    <col min="8" max="8" width="11.5703125" customWidth="1"/>
    <col min="9" max="9" width="7.5703125" customWidth="1"/>
    <col min="10" max="10" width="10.7109375" customWidth="1"/>
    <col min="11" max="11" width="12" customWidth="1"/>
    <col min="12" max="12" width="10.85546875" bestFit="1" customWidth="1"/>
    <col min="13" max="13" width="14.7109375" customWidth="1"/>
    <col min="14" max="14" width="12.7109375" customWidth="1"/>
    <col min="15" max="15" width="10.85546875" bestFit="1" customWidth="1"/>
    <col min="16" max="16" width="11.7109375" customWidth="1"/>
    <col min="18" max="18" width="11.28515625" customWidth="1"/>
    <col min="19" max="19" width="10.7109375" customWidth="1"/>
    <col min="20" max="20" width="11.42578125" customWidth="1"/>
  </cols>
  <sheetData>
    <row r="1" spans="1:14" x14ac:dyDescent="0.25">
      <c r="A1" s="17" t="s">
        <v>0</v>
      </c>
      <c r="B1" s="18"/>
      <c r="C1" s="18"/>
      <c r="D1" s="18"/>
      <c r="E1" s="18"/>
      <c r="F1" s="38"/>
      <c r="G1" s="18"/>
      <c r="H1" s="18"/>
      <c r="I1" s="18"/>
      <c r="J1" s="18"/>
      <c r="K1" s="18"/>
      <c r="L1" s="18"/>
      <c r="M1" s="18"/>
      <c r="N1" s="18"/>
    </row>
    <row r="2" spans="1:14" ht="15.75" thickBot="1" x14ac:dyDescent="0.3">
      <c r="A2" s="1"/>
      <c r="B2" s="18"/>
      <c r="C2" s="18"/>
      <c r="D2" s="18"/>
      <c r="E2" s="18"/>
      <c r="F2" s="38"/>
      <c r="G2" s="18"/>
      <c r="H2" s="18"/>
      <c r="I2" s="18"/>
      <c r="J2" s="18"/>
      <c r="K2" s="18"/>
      <c r="L2" s="18"/>
      <c r="M2" s="18"/>
      <c r="N2" s="18"/>
    </row>
    <row r="3" spans="1:14" ht="24.75" customHeight="1" x14ac:dyDescent="0.25">
      <c r="A3" s="125" t="s">
        <v>1</v>
      </c>
      <c r="B3" s="125" t="s">
        <v>2</v>
      </c>
      <c r="C3" s="125" t="s">
        <v>3</v>
      </c>
      <c r="D3" s="8"/>
      <c r="E3" s="128"/>
      <c r="F3" s="129"/>
      <c r="G3" s="129"/>
      <c r="H3" s="130"/>
      <c r="I3" s="125" t="s">
        <v>6</v>
      </c>
      <c r="J3" s="125" t="s">
        <v>7</v>
      </c>
      <c r="K3" s="128"/>
      <c r="L3" s="129"/>
      <c r="M3" s="129"/>
      <c r="N3" s="130"/>
    </row>
    <row r="4" spans="1:14" x14ac:dyDescent="0.25">
      <c r="A4" s="126"/>
      <c r="B4" s="126"/>
      <c r="C4" s="126"/>
      <c r="D4" s="9"/>
      <c r="E4" s="131"/>
      <c r="F4" s="139"/>
      <c r="G4" s="139"/>
      <c r="H4" s="133"/>
      <c r="I4" s="126"/>
      <c r="J4" s="126"/>
      <c r="K4" s="131"/>
      <c r="L4" s="132"/>
      <c r="M4" s="132"/>
      <c r="N4" s="133"/>
    </row>
    <row r="5" spans="1:14" x14ac:dyDescent="0.25">
      <c r="A5" s="126"/>
      <c r="B5" s="126"/>
      <c r="C5" s="126"/>
      <c r="D5" s="9"/>
      <c r="E5" s="131"/>
      <c r="F5" s="139"/>
      <c r="G5" s="139"/>
      <c r="H5" s="133"/>
      <c r="I5" s="126"/>
      <c r="J5" s="126"/>
      <c r="K5" s="131"/>
      <c r="L5" s="132"/>
      <c r="M5" s="132"/>
      <c r="N5" s="133"/>
    </row>
    <row r="6" spans="1:14" x14ac:dyDescent="0.25">
      <c r="A6" s="126"/>
      <c r="B6" s="126"/>
      <c r="C6" s="126"/>
      <c r="D6" s="9"/>
      <c r="E6" s="131" t="s">
        <v>5</v>
      </c>
      <c r="F6" s="139"/>
      <c r="G6" s="139"/>
      <c r="H6" s="133"/>
      <c r="I6" s="126"/>
      <c r="J6" s="126"/>
      <c r="K6" s="131" t="s">
        <v>8</v>
      </c>
      <c r="L6" s="132"/>
      <c r="M6" s="132"/>
      <c r="N6" s="133"/>
    </row>
    <row r="7" spans="1:14" x14ac:dyDescent="0.25">
      <c r="A7" s="126"/>
      <c r="B7" s="126"/>
      <c r="C7" s="126"/>
      <c r="D7" s="9"/>
      <c r="E7" s="134"/>
      <c r="F7" s="140"/>
      <c r="G7" s="140"/>
      <c r="H7" s="136"/>
      <c r="I7" s="126"/>
      <c r="J7" s="126"/>
      <c r="K7" s="134"/>
      <c r="L7" s="135"/>
      <c r="M7" s="135"/>
      <c r="N7" s="136"/>
    </row>
    <row r="8" spans="1:14" ht="15.75" thickBot="1" x14ac:dyDescent="0.3">
      <c r="A8" s="126"/>
      <c r="B8" s="126"/>
      <c r="C8" s="126"/>
      <c r="D8" s="9"/>
      <c r="E8" s="137"/>
      <c r="F8" s="122"/>
      <c r="G8" s="122"/>
      <c r="H8" s="138"/>
      <c r="I8" s="126"/>
      <c r="J8" s="126"/>
      <c r="K8" s="137"/>
      <c r="L8" s="122"/>
      <c r="M8" s="122"/>
      <c r="N8" s="138"/>
    </row>
    <row r="9" spans="1:14" ht="38.25" customHeight="1" x14ac:dyDescent="0.25">
      <c r="A9" s="126"/>
      <c r="B9" s="126"/>
      <c r="C9" s="126"/>
      <c r="D9" s="9" t="s">
        <v>4</v>
      </c>
      <c r="E9" s="92" t="s">
        <v>9</v>
      </c>
      <c r="F9" s="143" t="s">
        <v>10</v>
      </c>
      <c r="G9" s="92" t="s">
        <v>11</v>
      </c>
      <c r="H9" s="92" t="s">
        <v>12</v>
      </c>
      <c r="I9" s="126"/>
      <c r="J9" s="126"/>
      <c r="K9" s="92" t="s">
        <v>9</v>
      </c>
      <c r="L9" s="92" t="s">
        <v>10</v>
      </c>
      <c r="M9" s="92" t="s">
        <v>11</v>
      </c>
      <c r="N9" s="92" t="s">
        <v>12</v>
      </c>
    </row>
    <row r="10" spans="1:14" ht="49.5" customHeight="1" thickBot="1" x14ac:dyDescent="0.3">
      <c r="A10" s="127"/>
      <c r="B10" s="127"/>
      <c r="C10" s="127"/>
      <c r="D10" s="10"/>
      <c r="E10" s="96"/>
      <c r="F10" s="106"/>
      <c r="G10" s="96"/>
      <c r="H10" s="96"/>
      <c r="I10" s="127"/>
      <c r="J10" s="127"/>
      <c r="K10" s="96"/>
      <c r="L10" s="96"/>
      <c r="M10" s="96"/>
      <c r="N10" s="94"/>
    </row>
    <row r="11" spans="1:14" ht="15.75" thickBot="1" x14ac:dyDescent="0.3">
      <c r="A11" s="6">
        <v>1</v>
      </c>
      <c r="B11" s="10">
        <v>2</v>
      </c>
      <c r="C11" s="10">
        <v>3</v>
      </c>
      <c r="D11" s="10">
        <v>4</v>
      </c>
      <c r="E11" s="10" t="s">
        <v>13</v>
      </c>
      <c r="F11" s="39">
        <v>6</v>
      </c>
      <c r="G11" s="10">
        <v>7</v>
      </c>
      <c r="H11" s="10">
        <v>8</v>
      </c>
      <c r="I11" s="10">
        <v>9</v>
      </c>
      <c r="J11" s="10">
        <v>10</v>
      </c>
      <c r="K11" s="32" t="s">
        <v>14</v>
      </c>
      <c r="L11" s="35">
        <v>12</v>
      </c>
      <c r="M11" s="35">
        <v>13</v>
      </c>
      <c r="N11" s="35">
        <v>14</v>
      </c>
    </row>
    <row r="12" spans="1:14" ht="15.75" thickBot="1" x14ac:dyDescent="0.3">
      <c r="A12" s="92">
        <v>1</v>
      </c>
      <c r="B12" s="92" t="s">
        <v>15</v>
      </c>
      <c r="C12" s="92" t="s">
        <v>26</v>
      </c>
      <c r="D12" s="92" t="s">
        <v>16</v>
      </c>
      <c r="E12" s="97">
        <f>F12+G12+H12</f>
        <v>241363</v>
      </c>
      <c r="F12" s="98">
        <v>205157</v>
      </c>
      <c r="G12" s="97">
        <v>18103</v>
      </c>
      <c r="H12" s="97">
        <v>18103</v>
      </c>
      <c r="I12" s="101" t="s">
        <v>17</v>
      </c>
      <c r="J12" s="107"/>
      <c r="K12" s="4">
        <v>241363</v>
      </c>
      <c r="L12" s="5">
        <v>205157</v>
      </c>
      <c r="M12" s="5">
        <v>18103</v>
      </c>
      <c r="N12" s="5">
        <v>18103</v>
      </c>
    </row>
    <row r="13" spans="1:14" ht="15" customHeight="1" thickBot="1" x14ac:dyDescent="0.3">
      <c r="A13" s="95"/>
      <c r="B13" s="95"/>
      <c r="C13" s="95"/>
      <c r="D13" s="95"/>
      <c r="E13" s="110"/>
      <c r="F13" s="141"/>
      <c r="G13" s="110"/>
      <c r="H13" s="110"/>
      <c r="I13" s="103" t="s">
        <v>18</v>
      </c>
      <c r="J13" s="124"/>
      <c r="K13" s="15">
        <v>0</v>
      </c>
      <c r="L13" s="16">
        <v>0</v>
      </c>
      <c r="M13" s="16">
        <v>0</v>
      </c>
      <c r="N13" s="16">
        <v>0</v>
      </c>
    </row>
    <row r="14" spans="1:14" ht="18" customHeight="1" thickBot="1" x14ac:dyDescent="0.3">
      <c r="A14" s="95"/>
      <c r="B14" s="95"/>
      <c r="C14" s="95"/>
      <c r="D14" s="95"/>
      <c r="E14" s="110"/>
      <c r="F14" s="141"/>
      <c r="G14" s="110"/>
      <c r="H14" s="110"/>
      <c r="I14" s="10" t="s">
        <v>19</v>
      </c>
      <c r="J14" s="10"/>
      <c r="K14" s="4">
        <v>0</v>
      </c>
      <c r="L14" s="3">
        <v>0</v>
      </c>
      <c r="M14" s="3">
        <v>0</v>
      </c>
      <c r="N14" s="3">
        <v>0</v>
      </c>
    </row>
    <row r="15" spans="1:14" ht="15" customHeight="1" thickBot="1" x14ac:dyDescent="0.3">
      <c r="A15" s="96"/>
      <c r="B15" s="96"/>
      <c r="C15" s="96"/>
      <c r="D15" s="96"/>
      <c r="E15" s="111"/>
      <c r="F15" s="142"/>
      <c r="G15" s="111"/>
      <c r="H15" s="111"/>
      <c r="I15" s="101" t="s">
        <v>20</v>
      </c>
      <c r="J15" s="107"/>
      <c r="K15" s="4">
        <v>0</v>
      </c>
      <c r="L15" s="3">
        <v>0</v>
      </c>
      <c r="M15" s="3">
        <v>0</v>
      </c>
      <c r="N15" s="3">
        <v>0</v>
      </c>
    </row>
    <row r="16" spans="1:14" ht="18.75" customHeight="1" thickBot="1" x14ac:dyDescent="0.3">
      <c r="A16" s="92">
        <v>2</v>
      </c>
      <c r="B16" s="92" t="s">
        <v>37</v>
      </c>
      <c r="C16" s="92" t="s">
        <v>38</v>
      </c>
      <c r="D16" s="92" t="s">
        <v>16</v>
      </c>
      <c r="E16" s="97">
        <f>F16+G16+H16</f>
        <v>1982630</v>
      </c>
      <c r="F16" s="98">
        <v>1685236</v>
      </c>
      <c r="G16" s="97">
        <v>148697</v>
      </c>
      <c r="H16" s="97">
        <v>148697</v>
      </c>
      <c r="I16" s="101" t="s">
        <v>17</v>
      </c>
      <c r="J16" s="114"/>
      <c r="K16" s="4">
        <f>L16+M16+N16</f>
        <v>1827147</v>
      </c>
      <c r="L16" s="3">
        <v>1553075</v>
      </c>
      <c r="M16" s="3">
        <v>137036</v>
      </c>
      <c r="N16" s="3">
        <v>137036</v>
      </c>
    </row>
    <row r="17" spans="1:17" ht="20.25" customHeight="1" thickBot="1" x14ac:dyDescent="0.3">
      <c r="A17" s="108"/>
      <c r="B17" s="95"/>
      <c r="C17" s="95"/>
      <c r="D17" s="95"/>
      <c r="E17" s="110"/>
      <c r="F17" s="105"/>
      <c r="G17" s="95"/>
      <c r="H17" s="95"/>
      <c r="I17" s="103" t="s">
        <v>18</v>
      </c>
      <c r="J17" s="124"/>
      <c r="K17" s="15">
        <v>1325129</v>
      </c>
      <c r="L17" s="16">
        <v>1126358</v>
      </c>
      <c r="M17" s="16">
        <v>99385</v>
      </c>
      <c r="N17" s="16">
        <v>99386</v>
      </c>
      <c r="P17" s="14"/>
    </row>
    <row r="18" spans="1:17" ht="39" customHeight="1" thickBot="1" x14ac:dyDescent="0.3">
      <c r="A18" s="108"/>
      <c r="B18" s="95"/>
      <c r="C18" s="95"/>
      <c r="D18" s="95"/>
      <c r="E18" s="110"/>
      <c r="F18" s="105"/>
      <c r="G18" s="95"/>
      <c r="H18" s="95"/>
      <c r="I18" s="11" t="s">
        <v>19</v>
      </c>
      <c r="J18" s="7" t="s">
        <v>66</v>
      </c>
      <c r="K18" s="4">
        <v>1325129</v>
      </c>
      <c r="L18" s="3">
        <v>1126358</v>
      </c>
      <c r="M18" s="3">
        <v>99385</v>
      </c>
      <c r="N18" s="3">
        <v>99386</v>
      </c>
      <c r="O18" s="14"/>
      <c r="P18" s="14"/>
      <c r="Q18" s="14"/>
    </row>
    <row r="19" spans="1:17" ht="20.25" customHeight="1" thickBot="1" x14ac:dyDescent="0.3">
      <c r="A19" s="109"/>
      <c r="B19" s="96"/>
      <c r="C19" s="96"/>
      <c r="D19" s="96"/>
      <c r="E19" s="111"/>
      <c r="F19" s="106"/>
      <c r="G19" s="96"/>
      <c r="H19" s="96"/>
      <c r="I19" s="101" t="s">
        <v>20</v>
      </c>
      <c r="J19" s="114"/>
      <c r="K19" s="4">
        <f>E16-(K16+K17)</f>
        <v>-1169646</v>
      </c>
      <c r="L19" s="4">
        <f t="shared" ref="L19:N19" si="0">F16-(L16+L17)</f>
        <v>-994197</v>
      </c>
      <c r="M19" s="4">
        <f t="shared" si="0"/>
        <v>-87724</v>
      </c>
      <c r="N19" s="4">
        <f t="shared" si="0"/>
        <v>-87725</v>
      </c>
      <c r="O19" s="12"/>
    </row>
    <row r="20" spans="1:17" ht="23.25" customHeight="1" thickBot="1" x14ac:dyDescent="0.3">
      <c r="A20" s="119">
        <v>3</v>
      </c>
      <c r="B20" s="92" t="s">
        <v>39</v>
      </c>
      <c r="C20" s="92" t="s">
        <v>40</v>
      </c>
      <c r="D20" s="92" t="s">
        <v>22</v>
      </c>
      <c r="E20" s="97">
        <f>F20+G20+H20</f>
        <v>14646716</v>
      </c>
      <c r="F20" s="98">
        <v>12449709</v>
      </c>
      <c r="G20" s="97">
        <v>1098503</v>
      </c>
      <c r="H20" s="97">
        <v>1098504</v>
      </c>
      <c r="I20" s="120" t="s">
        <v>17</v>
      </c>
      <c r="J20" s="114"/>
      <c r="K20" s="4">
        <v>5479474.6200000001</v>
      </c>
      <c r="L20" s="3">
        <v>4652657.38</v>
      </c>
      <c r="M20" s="3">
        <v>413408.62</v>
      </c>
      <c r="N20" s="3">
        <v>413408.62</v>
      </c>
    </row>
    <row r="21" spans="1:17" ht="18.75" customHeight="1" thickBot="1" x14ac:dyDescent="0.3">
      <c r="A21" s="108"/>
      <c r="B21" s="95"/>
      <c r="C21" s="95"/>
      <c r="D21" s="95"/>
      <c r="E21" s="110"/>
      <c r="F21" s="105"/>
      <c r="G21" s="95"/>
      <c r="H21" s="95"/>
      <c r="I21" s="121" t="s">
        <v>18</v>
      </c>
      <c r="J21" s="115"/>
      <c r="K21" s="15">
        <v>14350535.379999999</v>
      </c>
      <c r="L21" s="16">
        <v>12202854.620000001</v>
      </c>
      <c r="M21" s="16">
        <v>1073840.3799999999</v>
      </c>
      <c r="N21" s="16">
        <v>1073840.3799999999</v>
      </c>
    </row>
    <row r="22" spans="1:17" ht="27.75" customHeight="1" thickBot="1" x14ac:dyDescent="0.3">
      <c r="A22" s="108"/>
      <c r="B22" s="95"/>
      <c r="C22" s="95"/>
      <c r="D22" s="95"/>
      <c r="E22" s="110"/>
      <c r="F22" s="105"/>
      <c r="G22" s="95"/>
      <c r="H22" s="95"/>
      <c r="I22" s="46" t="s">
        <v>19</v>
      </c>
      <c r="J22" s="44" t="s">
        <v>68</v>
      </c>
      <c r="K22" s="41">
        <v>588235.29411764699</v>
      </c>
      <c r="L22" s="41">
        <v>500000</v>
      </c>
      <c r="M22" s="41">
        <v>44117.647058823524</v>
      </c>
      <c r="N22" s="47">
        <v>44117.647058823524</v>
      </c>
    </row>
    <row r="23" spans="1:17" ht="32.25" customHeight="1" thickBot="1" x14ac:dyDescent="0.3">
      <c r="A23" s="108"/>
      <c r="B23" s="95"/>
      <c r="C23" s="95"/>
      <c r="D23" s="95"/>
      <c r="E23" s="110"/>
      <c r="F23" s="105"/>
      <c r="G23" s="95"/>
      <c r="H23" s="95"/>
      <c r="I23" s="13" t="s">
        <v>41</v>
      </c>
      <c r="J23" s="45" t="s">
        <v>65</v>
      </c>
      <c r="K23" s="4">
        <v>2293716.6809803923</v>
      </c>
      <c r="L23" s="4">
        <v>1950475.7700000003</v>
      </c>
      <c r="M23" s="4">
        <v>171620.45549019607</v>
      </c>
      <c r="N23" s="4">
        <v>171620.45549019607</v>
      </c>
    </row>
    <row r="24" spans="1:17" ht="26.25" customHeight="1" thickBot="1" x14ac:dyDescent="0.3">
      <c r="A24" s="108"/>
      <c r="B24" s="95"/>
      <c r="C24" s="95"/>
      <c r="D24" s="95"/>
      <c r="E24" s="110"/>
      <c r="F24" s="105"/>
      <c r="G24" s="95"/>
      <c r="H24" s="95"/>
      <c r="I24" s="13" t="s">
        <v>42</v>
      </c>
      <c r="J24" s="45" t="s">
        <v>69</v>
      </c>
      <c r="K24" s="4">
        <v>2293716.6809803923</v>
      </c>
      <c r="L24" s="4">
        <v>1950475.7700000003</v>
      </c>
      <c r="M24" s="4">
        <v>171620.45549019607</v>
      </c>
      <c r="N24" s="4">
        <v>171620.45549019607</v>
      </c>
    </row>
    <row r="25" spans="1:17" ht="26.25" customHeight="1" thickBot="1" x14ac:dyDescent="0.3">
      <c r="A25" s="108"/>
      <c r="B25" s="95"/>
      <c r="C25" s="95"/>
      <c r="D25" s="95"/>
      <c r="E25" s="110"/>
      <c r="F25" s="105"/>
      <c r="G25" s="95"/>
      <c r="H25" s="95"/>
      <c r="I25" s="46" t="s">
        <v>43</v>
      </c>
      <c r="J25" s="45" t="s">
        <v>70</v>
      </c>
      <c r="K25" s="4">
        <v>2293716.6809803923</v>
      </c>
      <c r="L25" s="4">
        <v>1950475.7700000003</v>
      </c>
      <c r="M25" s="4">
        <v>171620.45549019607</v>
      </c>
      <c r="N25" s="4">
        <v>171620.45549019607</v>
      </c>
    </row>
    <row r="26" spans="1:17" ht="27" customHeight="1" thickBot="1" x14ac:dyDescent="0.3">
      <c r="A26" s="108"/>
      <c r="B26" s="95"/>
      <c r="C26" s="95"/>
      <c r="D26" s="95"/>
      <c r="E26" s="110"/>
      <c r="F26" s="105"/>
      <c r="G26" s="95"/>
      <c r="H26" s="95"/>
      <c r="I26" s="13" t="s">
        <v>44</v>
      </c>
      <c r="J26" s="45" t="s">
        <v>71</v>
      </c>
      <c r="K26" s="4">
        <v>2293716.6809803923</v>
      </c>
      <c r="L26" s="4">
        <v>1950475.7700000003</v>
      </c>
      <c r="M26" s="4">
        <v>171620.45549019607</v>
      </c>
      <c r="N26" s="4">
        <v>171620.45549019607</v>
      </c>
    </row>
    <row r="27" spans="1:17" ht="29.25" customHeight="1" thickBot="1" x14ac:dyDescent="0.3">
      <c r="A27" s="108"/>
      <c r="B27" s="95"/>
      <c r="C27" s="95"/>
      <c r="D27" s="95"/>
      <c r="E27" s="110"/>
      <c r="F27" s="105"/>
      <c r="G27" s="95"/>
      <c r="H27" s="95"/>
      <c r="I27" s="13" t="s">
        <v>64</v>
      </c>
      <c r="J27" s="45" t="s">
        <v>72</v>
      </c>
      <c r="K27" s="4">
        <v>2293716.6809803923</v>
      </c>
      <c r="L27" s="4">
        <v>1950475.7700000003</v>
      </c>
      <c r="M27" s="4">
        <v>171620.45549019607</v>
      </c>
      <c r="N27" s="4">
        <v>171620.45549019607</v>
      </c>
    </row>
    <row r="28" spans="1:17" ht="26.25" customHeight="1" thickBot="1" x14ac:dyDescent="0.3">
      <c r="A28" s="108"/>
      <c r="B28" s="95"/>
      <c r="C28" s="95"/>
      <c r="D28" s="95"/>
      <c r="E28" s="110"/>
      <c r="F28" s="105"/>
      <c r="G28" s="95"/>
      <c r="H28" s="95"/>
      <c r="I28" s="13" t="s">
        <v>67</v>
      </c>
      <c r="J28" s="45" t="s">
        <v>73</v>
      </c>
      <c r="K28" s="4">
        <v>2293716.6809803923</v>
      </c>
      <c r="L28" s="4">
        <v>1950475.7700000003</v>
      </c>
      <c r="M28" s="4">
        <v>171620.45549019607</v>
      </c>
      <c r="N28" s="4">
        <v>171620.45549019607</v>
      </c>
    </row>
    <row r="29" spans="1:17" ht="16.5" customHeight="1" thickBot="1" x14ac:dyDescent="0.3">
      <c r="A29" s="109"/>
      <c r="B29" s="96"/>
      <c r="C29" s="96"/>
      <c r="D29" s="96"/>
      <c r="E29" s="111"/>
      <c r="F29" s="106"/>
      <c r="G29" s="96"/>
      <c r="H29" s="96"/>
      <c r="I29" s="122" t="s">
        <v>20</v>
      </c>
      <c r="J29" s="123"/>
      <c r="K29" s="43">
        <f>E20-(K20+K21)</f>
        <v>-5183294</v>
      </c>
      <c r="L29" s="43">
        <f t="shared" ref="L29:N29" si="1">F20-(L20+L21)</f>
        <v>-4405803</v>
      </c>
      <c r="M29" s="43">
        <f t="shared" si="1"/>
        <v>-388746</v>
      </c>
      <c r="N29" s="43">
        <f t="shared" si="1"/>
        <v>-388745</v>
      </c>
    </row>
    <row r="30" spans="1:17" ht="20.25" customHeight="1" thickBot="1" x14ac:dyDescent="0.3">
      <c r="A30" s="92">
        <v>4</v>
      </c>
      <c r="B30" s="92" t="s">
        <v>21</v>
      </c>
      <c r="C30" s="92" t="s">
        <v>27</v>
      </c>
      <c r="D30" s="92" t="s">
        <v>22</v>
      </c>
      <c r="E30" s="97">
        <f t="shared" ref="E30" si="2">F30+G30+H30</f>
        <v>51041271</v>
      </c>
      <c r="F30" s="98">
        <v>43385080</v>
      </c>
      <c r="G30" s="97">
        <v>7656191</v>
      </c>
      <c r="H30" s="97">
        <v>0</v>
      </c>
      <c r="I30" s="101" t="s">
        <v>17</v>
      </c>
      <c r="J30" s="107"/>
      <c r="K30" s="4">
        <v>38743838.759999998</v>
      </c>
      <c r="L30" s="3">
        <v>32932262.899999999</v>
      </c>
      <c r="M30" s="3">
        <v>5428028.3600000003</v>
      </c>
      <c r="N30" s="3">
        <v>383547.5</v>
      </c>
    </row>
    <row r="31" spans="1:17" ht="15.75" thickBot="1" x14ac:dyDescent="0.3">
      <c r="A31" s="95"/>
      <c r="B31" s="95"/>
      <c r="C31" s="95"/>
      <c r="D31" s="95"/>
      <c r="E31" s="110"/>
      <c r="F31" s="141"/>
      <c r="G31" s="110"/>
      <c r="H31" s="110"/>
      <c r="I31" s="103" t="s">
        <v>18</v>
      </c>
      <c r="J31" s="124"/>
      <c r="K31" s="15">
        <f>SUM(K32:K32)</f>
        <v>1983801.6594117647</v>
      </c>
      <c r="L31" s="15">
        <f>SUM(L32:L32)</f>
        <v>1980307</v>
      </c>
      <c r="M31" s="15">
        <f>SUM(M32:M32)</f>
        <v>3494.659411764706</v>
      </c>
      <c r="N31" s="16">
        <v>0</v>
      </c>
    </row>
    <row r="32" spans="1:17" ht="26.25" thickBot="1" x14ac:dyDescent="0.3">
      <c r="A32" s="95"/>
      <c r="B32" s="95"/>
      <c r="C32" s="95"/>
      <c r="D32" s="95"/>
      <c r="E32" s="110"/>
      <c r="F32" s="141"/>
      <c r="G32" s="110"/>
      <c r="H32" s="110"/>
      <c r="I32" s="45" t="s">
        <v>19</v>
      </c>
      <c r="J32" s="45" t="s">
        <v>68</v>
      </c>
      <c r="K32" s="4">
        <v>1983801.6594117647</v>
      </c>
      <c r="L32" s="4">
        <v>1980307</v>
      </c>
      <c r="M32" s="4">
        <v>3494.659411764706</v>
      </c>
      <c r="N32" s="4">
        <v>0</v>
      </c>
    </row>
    <row r="33" spans="1:14" ht="26.25" thickBot="1" x14ac:dyDescent="0.3">
      <c r="A33" s="95"/>
      <c r="B33" s="95"/>
      <c r="C33" s="95"/>
      <c r="D33" s="95"/>
      <c r="E33" s="110"/>
      <c r="F33" s="141"/>
      <c r="G33" s="110"/>
      <c r="H33" s="110"/>
      <c r="I33" s="45" t="s">
        <v>41</v>
      </c>
      <c r="J33" s="45" t="s">
        <v>65</v>
      </c>
      <c r="K33" s="4">
        <v>1220845.1294117647</v>
      </c>
      <c r="L33" s="4">
        <v>1037718.36</v>
      </c>
      <c r="M33" s="4">
        <v>183126.76941176469</v>
      </c>
      <c r="N33" s="4">
        <v>0</v>
      </c>
    </row>
    <row r="34" spans="1:14" ht="34.5" customHeight="1" thickBot="1" x14ac:dyDescent="0.3">
      <c r="A34" s="96"/>
      <c r="B34" s="96"/>
      <c r="C34" s="96"/>
      <c r="D34" s="96"/>
      <c r="E34" s="111"/>
      <c r="F34" s="142"/>
      <c r="G34" s="111"/>
      <c r="H34" s="111"/>
      <c r="I34" s="101" t="s">
        <v>20</v>
      </c>
      <c r="J34" s="107"/>
      <c r="K34" s="37">
        <f>E30-(K30+K31)</f>
        <v>10313630.580588236</v>
      </c>
      <c r="L34" s="37">
        <f t="shared" ref="L34:N34" si="3">F30-(L30+L31)</f>
        <v>8472510.1000000015</v>
      </c>
      <c r="M34" s="37">
        <f t="shared" si="3"/>
        <v>2224667.980588235</v>
      </c>
      <c r="N34" s="37">
        <f t="shared" si="3"/>
        <v>-383547.5</v>
      </c>
    </row>
    <row r="35" spans="1:14" ht="21" customHeight="1" thickBot="1" x14ac:dyDescent="0.3">
      <c r="A35" s="92">
        <v>5</v>
      </c>
      <c r="B35" s="92" t="s">
        <v>45</v>
      </c>
      <c r="C35" s="92" t="s">
        <v>46</v>
      </c>
      <c r="D35" s="92" t="s">
        <v>47</v>
      </c>
      <c r="E35" s="97">
        <f>F35+G35+H35</f>
        <v>11687021</v>
      </c>
      <c r="F35" s="98">
        <v>9933968</v>
      </c>
      <c r="G35" s="97">
        <v>1753053</v>
      </c>
      <c r="H35" s="97">
        <v>0</v>
      </c>
      <c r="I35" s="101" t="s">
        <v>17</v>
      </c>
      <c r="J35" s="107"/>
      <c r="K35" s="4">
        <v>3870878.96</v>
      </c>
      <c r="L35" s="3">
        <v>3290247.11</v>
      </c>
      <c r="M35" s="3">
        <v>518731.05</v>
      </c>
      <c r="N35" s="3">
        <v>61900.800000000105</v>
      </c>
    </row>
    <row r="36" spans="1:14" ht="18.75" customHeight="1" thickBot="1" x14ac:dyDescent="0.3">
      <c r="A36" s="108"/>
      <c r="B36" s="108"/>
      <c r="C36" s="108"/>
      <c r="D36" s="95"/>
      <c r="E36" s="110"/>
      <c r="F36" s="112"/>
      <c r="G36" s="108"/>
      <c r="H36" s="108"/>
      <c r="I36" s="116" t="s">
        <v>18</v>
      </c>
      <c r="J36" s="116"/>
      <c r="K36" s="4">
        <f>K37+K38</f>
        <v>14000000</v>
      </c>
      <c r="L36" s="4">
        <f t="shared" ref="L36:N36" si="4">L37+L38</f>
        <v>11900000</v>
      </c>
      <c r="M36" s="4">
        <f t="shared" si="4"/>
        <v>2100000</v>
      </c>
      <c r="N36" s="4">
        <f t="shared" si="4"/>
        <v>0</v>
      </c>
    </row>
    <row r="37" spans="1:14" s="36" customFormat="1" ht="18.75" customHeight="1" thickBot="1" x14ac:dyDescent="0.3">
      <c r="A37" s="108"/>
      <c r="B37" s="108"/>
      <c r="C37" s="108"/>
      <c r="D37" s="95"/>
      <c r="E37" s="110"/>
      <c r="F37" s="112"/>
      <c r="G37" s="108"/>
      <c r="H37" s="108"/>
      <c r="I37" s="31" t="s">
        <v>19</v>
      </c>
      <c r="J37" s="31" t="s">
        <v>68</v>
      </c>
      <c r="K37" s="4">
        <f>L37+M37</f>
        <v>5000000</v>
      </c>
      <c r="L37" s="3">
        <v>4250000</v>
      </c>
      <c r="M37" s="3">
        <v>750000</v>
      </c>
      <c r="N37" s="3">
        <v>0</v>
      </c>
    </row>
    <row r="38" spans="1:14" ht="18.75" customHeight="1" thickBot="1" x14ac:dyDescent="0.3">
      <c r="A38" s="108"/>
      <c r="B38" s="108"/>
      <c r="C38" s="108"/>
      <c r="D38" s="95"/>
      <c r="E38" s="110"/>
      <c r="F38" s="112"/>
      <c r="G38" s="108"/>
      <c r="H38" s="108"/>
      <c r="I38" s="11" t="s">
        <v>41</v>
      </c>
      <c r="J38" s="11" t="s">
        <v>65</v>
      </c>
      <c r="K38" s="4">
        <f>L38+M38</f>
        <v>9000000</v>
      </c>
      <c r="L38" s="3">
        <v>7650000</v>
      </c>
      <c r="M38" s="3">
        <v>1350000</v>
      </c>
      <c r="N38" s="3">
        <v>0</v>
      </c>
    </row>
    <row r="39" spans="1:14" ht="18.75" customHeight="1" thickBot="1" x14ac:dyDescent="0.3">
      <c r="A39" s="109"/>
      <c r="B39" s="109"/>
      <c r="C39" s="109"/>
      <c r="D39" s="96"/>
      <c r="E39" s="111"/>
      <c r="F39" s="113"/>
      <c r="G39" s="109"/>
      <c r="H39" s="109"/>
      <c r="I39" s="117" t="s">
        <v>20</v>
      </c>
      <c r="J39" s="118"/>
      <c r="K39" s="4">
        <f>E35-(K36+K35)</f>
        <v>-6183857.9600000009</v>
      </c>
      <c r="L39" s="4">
        <f t="shared" ref="L39:N39" si="5">F35-(L36+L35)</f>
        <v>-5256279.1099999994</v>
      </c>
      <c r="M39" s="4">
        <f t="shared" si="5"/>
        <v>-865678.04999999981</v>
      </c>
      <c r="N39" s="4">
        <f t="shared" si="5"/>
        <v>-61900.800000000105</v>
      </c>
    </row>
    <row r="40" spans="1:14" ht="21" customHeight="1" thickBot="1" x14ac:dyDescent="0.3">
      <c r="A40" s="92">
        <v>6</v>
      </c>
      <c r="B40" s="92" t="s">
        <v>48</v>
      </c>
      <c r="C40" s="92" t="s">
        <v>49</v>
      </c>
      <c r="D40" s="92" t="s">
        <v>47</v>
      </c>
      <c r="E40" s="97">
        <f>F40+G40+H40</f>
        <v>8518235</v>
      </c>
      <c r="F40" s="98">
        <v>7240500</v>
      </c>
      <c r="G40" s="97">
        <v>1107370</v>
      </c>
      <c r="H40" s="97">
        <v>170365</v>
      </c>
      <c r="I40" s="101" t="s">
        <v>17</v>
      </c>
      <c r="J40" s="114"/>
      <c r="K40" s="34">
        <v>0</v>
      </c>
      <c r="L40" s="3">
        <v>0</v>
      </c>
      <c r="M40" s="3">
        <v>0</v>
      </c>
      <c r="N40" s="3">
        <v>0</v>
      </c>
    </row>
    <row r="41" spans="1:14" ht="19.5" customHeight="1" thickBot="1" x14ac:dyDescent="0.3">
      <c r="A41" s="95"/>
      <c r="B41" s="95"/>
      <c r="C41" s="95"/>
      <c r="D41" s="108"/>
      <c r="E41" s="110"/>
      <c r="F41" s="112"/>
      <c r="G41" s="108"/>
      <c r="H41" s="108"/>
      <c r="I41" s="103" t="s">
        <v>18</v>
      </c>
      <c r="J41" s="115"/>
      <c r="K41" s="34">
        <v>0</v>
      </c>
      <c r="L41" s="3">
        <v>0</v>
      </c>
      <c r="M41" s="3">
        <v>0</v>
      </c>
      <c r="N41" s="3">
        <v>0</v>
      </c>
    </row>
    <row r="42" spans="1:14" ht="22.5" customHeight="1" thickBot="1" x14ac:dyDescent="0.3">
      <c r="A42" s="96"/>
      <c r="B42" s="96"/>
      <c r="C42" s="96"/>
      <c r="D42" s="109"/>
      <c r="E42" s="111"/>
      <c r="F42" s="113"/>
      <c r="G42" s="109"/>
      <c r="H42" s="109"/>
      <c r="I42" s="101" t="s">
        <v>20</v>
      </c>
      <c r="J42" s="114"/>
      <c r="K42" s="34">
        <v>8518235</v>
      </c>
      <c r="L42" s="3">
        <v>7240500</v>
      </c>
      <c r="M42" s="3">
        <v>1107370</v>
      </c>
      <c r="N42" s="3">
        <v>170365</v>
      </c>
    </row>
    <row r="43" spans="1:14" ht="15.75" customHeight="1" thickBot="1" x14ac:dyDescent="0.3">
      <c r="A43" s="92">
        <v>7</v>
      </c>
      <c r="B43" s="92" t="s">
        <v>24</v>
      </c>
      <c r="C43" s="92" t="s">
        <v>23</v>
      </c>
      <c r="D43" s="92" t="s">
        <v>22</v>
      </c>
      <c r="E43" s="97">
        <f t="shared" ref="E43" si="6">F43+G43+H43</f>
        <v>4083000</v>
      </c>
      <c r="F43" s="98">
        <v>3470550</v>
      </c>
      <c r="G43" s="97">
        <v>612450</v>
      </c>
      <c r="H43" s="97">
        <v>0</v>
      </c>
      <c r="I43" s="101" t="s">
        <v>17</v>
      </c>
      <c r="J43" s="107"/>
      <c r="K43" s="34">
        <v>2296337</v>
      </c>
      <c r="L43" s="3">
        <v>1951886.45</v>
      </c>
      <c r="M43" s="3">
        <v>337613.55</v>
      </c>
      <c r="N43" s="3">
        <v>6837</v>
      </c>
    </row>
    <row r="44" spans="1:14" ht="15.75" thickBot="1" x14ac:dyDescent="0.3">
      <c r="A44" s="95"/>
      <c r="B44" s="95"/>
      <c r="C44" s="95"/>
      <c r="D44" s="95"/>
      <c r="E44" s="110"/>
      <c r="F44" s="141"/>
      <c r="G44" s="110"/>
      <c r="H44" s="110"/>
      <c r="I44" s="103" t="s">
        <v>18</v>
      </c>
      <c r="J44" s="124"/>
      <c r="K44" s="34">
        <v>330193</v>
      </c>
      <c r="L44" s="3">
        <v>552755</v>
      </c>
      <c r="M44" s="3">
        <v>975.45</v>
      </c>
      <c r="N44" s="3">
        <v>0</v>
      </c>
    </row>
    <row r="45" spans="1:14" ht="26.25" thickBot="1" x14ac:dyDescent="0.3">
      <c r="A45" s="95"/>
      <c r="B45" s="95"/>
      <c r="C45" s="95"/>
      <c r="D45" s="95"/>
      <c r="E45" s="110"/>
      <c r="F45" s="141"/>
      <c r="G45" s="110"/>
      <c r="H45" s="110"/>
      <c r="I45" s="10" t="s">
        <v>19</v>
      </c>
      <c r="J45" s="2" t="s">
        <v>68</v>
      </c>
      <c r="K45" s="48">
        <v>330193</v>
      </c>
      <c r="L45" s="49">
        <v>552755</v>
      </c>
      <c r="M45" s="49">
        <v>975.45</v>
      </c>
      <c r="N45" s="49">
        <v>0</v>
      </c>
    </row>
    <row r="46" spans="1:14" ht="57.75" customHeight="1" thickBot="1" x14ac:dyDescent="0.3">
      <c r="A46" s="96"/>
      <c r="B46" s="96"/>
      <c r="C46" s="96"/>
      <c r="D46" s="96"/>
      <c r="E46" s="111"/>
      <c r="F46" s="142"/>
      <c r="G46" s="111"/>
      <c r="H46" s="111"/>
      <c r="I46" s="101" t="s">
        <v>20</v>
      </c>
      <c r="J46" s="107"/>
      <c r="K46" s="34">
        <f>E43- (K43+K44)</f>
        <v>1456470</v>
      </c>
      <c r="L46" s="43">
        <f t="shared" ref="L46:N46" si="7">F43- (L43+L44)</f>
        <v>965908.54999999981</v>
      </c>
      <c r="M46" s="43">
        <f t="shared" si="7"/>
        <v>273861</v>
      </c>
      <c r="N46" s="43">
        <f t="shared" si="7"/>
        <v>-6837</v>
      </c>
    </row>
    <row r="47" spans="1:14" ht="15.75" customHeight="1" thickBot="1" x14ac:dyDescent="0.3">
      <c r="A47" s="92">
        <v>8</v>
      </c>
      <c r="B47" s="92" t="s">
        <v>25</v>
      </c>
      <c r="C47" s="92" t="s">
        <v>28</v>
      </c>
      <c r="D47" s="92" t="s">
        <v>22</v>
      </c>
      <c r="E47" s="97">
        <f>F47+G47+H47</f>
        <v>18711765</v>
      </c>
      <c r="F47" s="98">
        <v>15905000</v>
      </c>
      <c r="G47" s="97">
        <v>2806765</v>
      </c>
      <c r="H47" s="97">
        <v>0</v>
      </c>
      <c r="I47" s="101" t="s">
        <v>17</v>
      </c>
      <c r="J47" s="107"/>
      <c r="K47" s="34">
        <v>15787815.68</v>
      </c>
      <c r="L47" s="19">
        <v>13419643.300000001</v>
      </c>
      <c r="M47" s="4">
        <v>1889146.27</v>
      </c>
      <c r="N47" s="4">
        <f>K47-L47-M47</f>
        <v>479026.10999999894</v>
      </c>
    </row>
    <row r="48" spans="1:14" ht="15.75" thickBot="1" x14ac:dyDescent="0.3">
      <c r="A48" s="95"/>
      <c r="B48" s="95"/>
      <c r="C48" s="95"/>
      <c r="D48" s="95"/>
      <c r="E48" s="110"/>
      <c r="F48" s="141"/>
      <c r="G48" s="110"/>
      <c r="H48" s="110"/>
      <c r="I48" s="103" t="s">
        <v>18</v>
      </c>
      <c r="J48" s="124"/>
      <c r="K48" s="29">
        <f>K49</f>
        <v>1577867</v>
      </c>
      <c r="L48" s="29">
        <f t="shared" ref="L48:N48" si="8">L49</f>
        <v>1341186.95</v>
      </c>
      <c r="M48" s="29">
        <f t="shared" si="8"/>
        <v>236680.05</v>
      </c>
      <c r="N48" s="29">
        <f t="shared" si="8"/>
        <v>0</v>
      </c>
    </row>
    <row r="49" spans="1:14" ht="24.75" customHeight="1" thickBot="1" x14ac:dyDescent="0.3">
      <c r="A49" s="95"/>
      <c r="B49" s="95"/>
      <c r="C49" s="95"/>
      <c r="D49" s="95"/>
      <c r="E49" s="110"/>
      <c r="F49" s="141"/>
      <c r="G49" s="110"/>
      <c r="H49" s="110"/>
      <c r="I49" s="11" t="s">
        <v>19</v>
      </c>
      <c r="J49" s="11" t="s">
        <v>68</v>
      </c>
      <c r="K49" s="34">
        <v>1577867</v>
      </c>
      <c r="L49" s="4">
        <v>1341186.95</v>
      </c>
      <c r="M49" s="4">
        <v>236680.05</v>
      </c>
      <c r="N49" s="4">
        <v>0</v>
      </c>
    </row>
    <row r="50" spans="1:14" ht="21" customHeight="1" thickBot="1" x14ac:dyDescent="0.3">
      <c r="A50" s="96"/>
      <c r="B50" s="96"/>
      <c r="C50" s="96"/>
      <c r="D50" s="96"/>
      <c r="E50" s="111"/>
      <c r="F50" s="142"/>
      <c r="G50" s="111"/>
      <c r="H50" s="111"/>
      <c r="I50" s="101" t="s">
        <v>20</v>
      </c>
      <c r="J50" s="107"/>
      <c r="K50" s="34">
        <f>E47-(K47+K48)</f>
        <v>1346082.3200000003</v>
      </c>
      <c r="L50" s="43">
        <f t="shared" ref="L50:N50" si="9">F47-(L47+L48)</f>
        <v>1144169.75</v>
      </c>
      <c r="M50" s="43">
        <f t="shared" si="9"/>
        <v>680938.68000000017</v>
      </c>
      <c r="N50" s="43">
        <f t="shared" si="9"/>
        <v>-479026.10999999894</v>
      </c>
    </row>
    <row r="51" spans="1:14" ht="19.5" customHeight="1" thickBot="1" x14ac:dyDescent="0.3">
      <c r="A51" s="92">
        <v>9</v>
      </c>
      <c r="B51" s="92" t="s">
        <v>51</v>
      </c>
      <c r="C51" s="92" t="s">
        <v>52</v>
      </c>
      <c r="D51" s="92" t="s">
        <v>50</v>
      </c>
      <c r="E51" s="97">
        <f>F51+G51+H51</f>
        <v>5475440</v>
      </c>
      <c r="F51" s="98">
        <v>4654124</v>
      </c>
      <c r="G51" s="97">
        <v>821316</v>
      </c>
      <c r="H51" s="97">
        <v>0</v>
      </c>
      <c r="I51" s="101" t="s">
        <v>17</v>
      </c>
      <c r="J51" s="102"/>
      <c r="K51" s="34">
        <v>5475440</v>
      </c>
      <c r="L51" s="3">
        <v>4654124</v>
      </c>
      <c r="M51" s="3">
        <v>821316</v>
      </c>
      <c r="N51" s="3">
        <v>0</v>
      </c>
    </row>
    <row r="52" spans="1:14" ht="15.75" customHeight="1" thickBot="1" x14ac:dyDescent="0.3">
      <c r="A52" s="93"/>
      <c r="B52" s="93"/>
      <c r="C52" s="93"/>
      <c r="D52" s="93"/>
      <c r="E52" s="93"/>
      <c r="F52" s="99"/>
      <c r="G52" s="93"/>
      <c r="H52" s="93"/>
      <c r="I52" s="103" t="s">
        <v>18</v>
      </c>
      <c r="J52" s="104"/>
      <c r="K52" s="29">
        <v>0</v>
      </c>
      <c r="L52" s="16">
        <v>0</v>
      </c>
      <c r="M52" s="16">
        <v>0</v>
      </c>
      <c r="N52" s="16">
        <v>0</v>
      </c>
    </row>
    <row r="53" spans="1:14" ht="76.5" customHeight="1" thickBot="1" x14ac:dyDescent="0.3">
      <c r="A53" s="94"/>
      <c r="B53" s="94"/>
      <c r="C53" s="94"/>
      <c r="D53" s="94"/>
      <c r="E53" s="94"/>
      <c r="F53" s="100"/>
      <c r="G53" s="94"/>
      <c r="H53" s="94"/>
      <c r="I53" s="101" t="s">
        <v>20</v>
      </c>
      <c r="J53" s="107"/>
      <c r="K53" s="34">
        <v>0</v>
      </c>
      <c r="L53" s="3">
        <v>0</v>
      </c>
      <c r="M53" s="3">
        <v>0</v>
      </c>
      <c r="N53" s="3">
        <v>0</v>
      </c>
    </row>
    <row r="54" spans="1:14" ht="21" customHeight="1" thickBot="1" x14ac:dyDescent="0.3">
      <c r="A54" s="92">
        <v>10</v>
      </c>
      <c r="B54" s="92" t="s">
        <v>53</v>
      </c>
      <c r="C54" s="92" t="s">
        <v>54</v>
      </c>
      <c r="D54" s="92" t="s">
        <v>22</v>
      </c>
      <c r="E54" s="97">
        <f>F54+G54</f>
        <v>19768754</v>
      </c>
      <c r="F54" s="98">
        <v>16803441</v>
      </c>
      <c r="G54" s="97">
        <v>2965313</v>
      </c>
      <c r="H54" s="92">
        <v>0</v>
      </c>
      <c r="I54" s="101" t="s">
        <v>17</v>
      </c>
      <c r="J54" s="107"/>
      <c r="K54" s="43">
        <v>9722756.5199999996</v>
      </c>
      <c r="L54" s="3">
        <v>8264343.0300000003</v>
      </c>
      <c r="M54" s="3">
        <v>1215832.3999999999</v>
      </c>
      <c r="N54" s="3">
        <f>K54-L54-M54</f>
        <v>242581.08999999939</v>
      </c>
    </row>
    <row r="55" spans="1:14" s="20" customFormat="1" ht="20.25" customHeight="1" thickBot="1" x14ac:dyDescent="0.3">
      <c r="A55" s="95"/>
      <c r="B55" s="95"/>
      <c r="C55" s="95"/>
      <c r="D55" s="95"/>
      <c r="E55" s="95"/>
      <c r="F55" s="105"/>
      <c r="G55" s="95"/>
      <c r="H55" s="95"/>
      <c r="I55" s="103" t="s">
        <v>18</v>
      </c>
      <c r="J55" s="104"/>
      <c r="K55" s="29">
        <f>K56+K57</f>
        <v>1553300</v>
      </c>
      <c r="L55" s="29">
        <f t="shared" ref="L55:N55" si="10">L56+L57</f>
        <v>1320305</v>
      </c>
      <c r="M55" s="29">
        <f t="shared" si="10"/>
        <v>232995</v>
      </c>
      <c r="N55" s="29">
        <f t="shared" si="10"/>
        <v>0</v>
      </c>
    </row>
    <row r="56" spans="1:14" ht="20.25" customHeight="1" thickBot="1" x14ac:dyDescent="0.3">
      <c r="A56" s="95"/>
      <c r="B56" s="95"/>
      <c r="C56" s="95"/>
      <c r="D56" s="95"/>
      <c r="E56" s="95"/>
      <c r="F56" s="105"/>
      <c r="G56" s="95"/>
      <c r="H56" s="95"/>
      <c r="I56" s="11" t="s">
        <v>19</v>
      </c>
      <c r="J56" s="11" t="s">
        <v>68</v>
      </c>
      <c r="K56" s="34">
        <v>1000000</v>
      </c>
      <c r="L56" s="3">
        <v>850000</v>
      </c>
      <c r="M56" s="3">
        <v>150000</v>
      </c>
      <c r="N56" s="3">
        <v>0</v>
      </c>
    </row>
    <row r="57" spans="1:14" ht="30.75" customHeight="1" thickBot="1" x14ac:dyDescent="0.3">
      <c r="A57" s="95"/>
      <c r="B57" s="95"/>
      <c r="C57" s="95"/>
      <c r="D57" s="95"/>
      <c r="E57" s="95"/>
      <c r="F57" s="105"/>
      <c r="G57" s="95"/>
      <c r="H57" s="95"/>
      <c r="I57" s="11" t="s">
        <v>41</v>
      </c>
      <c r="J57" s="11" t="s">
        <v>65</v>
      </c>
      <c r="K57" s="34">
        <v>553300</v>
      </c>
      <c r="L57" s="3">
        <v>470305</v>
      </c>
      <c r="M57" s="3">
        <v>82995</v>
      </c>
      <c r="N57" s="3">
        <v>0</v>
      </c>
    </row>
    <row r="58" spans="1:14" ht="27" customHeight="1" thickBot="1" x14ac:dyDescent="0.3">
      <c r="A58" s="96"/>
      <c r="B58" s="96"/>
      <c r="C58" s="96"/>
      <c r="D58" s="96"/>
      <c r="E58" s="96"/>
      <c r="F58" s="106"/>
      <c r="G58" s="96"/>
      <c r="H58" s="96"/>
      <c r="I58" s="101" t="s">
        <v>20</v>
      </c>
      <c r="J58" s="102"/>
      <c r="K58" s="34">
        <f>E54-(K54+K55)</f>
        <v>8492697.4800000004</v>
      </c>
      <c r="L58" s="43">
        <f t="shared" ref="L58:N58" si="11">F54-(L54+L55)</f>
        <v>7218792.9699999988</v>
      </c>
      <c r="M58" s="43">
        <f t="shared" si="11"/>
        <v>1516485.6</v>
      </c>
      <c r="N58" s="43">
        <f t="shared" si="11"/>
        <v>-242581.08999999939</v>
      </c>
    </row>
    <row r="59" spans="1:14" ht="21" customHeight="1" thickBot="1" x14ac:dyDescent="0.3">
      <c r="A59" s="92">
        <v>11</v>
      </c>
      <c r="B59" s="92" t="s">
        <v>55</v>
      </c>
      <c r="C59" s="92" t="s">
        <v>56</v>
      </c>
      <c r="D59" s="92" t="s">
        <v>50</v>
      </c>
      <c r="E59" s="97">
        <f>F59+G59+H59</f>
        <v>6763479</v>
      </c>
      <c r="F59" s="98">
        <v>5748957</v>
      </c>
      <c r="G59" s="97">
        <v>1014522</v>
      </c>
      <c r="H59" s="92">
        <v>0</v>
      </c>
      <c r="I59" s="101" t="s">
        <v>17</v>
      </c>
      <c r="J59" s="102"/>
      <c r="K59" s="34">
        <v>0</v>
      </c>
      <c r="L59" s="3">
        <v>0</v>
      </c>
      <c r="M59" s="3">
        <v>0</v>
      </c>
      <c r="N59" s="3">
        <v>0</v>
      </c>
    </row>
    <row r="60" spans="1:14" ht="16.5" customHeight="1" thickBot="1" x14ac:dyDescent="0.3">
      <c r="A60" s="93"/>
      <c r="B60" s="93"/>
      <c r="C60" s="93"/>
      <c r="D60" s="93"/>
      <c r="E60" s="95"/>
      <c r="F60" s="105"/>
      <c r="G60" s="95"/>
      <c r="H60" s="95"/>
      <c r="I60" s="103" t="s">
        <v>18</v>
      </c>
      <c r="J60" s="104"/>
      <c r="K60" s="34">
        <v>0</v>
      </c>
      <c r="L60" s="3">
        <v>0</v>
      </c>
      <c r="M60" s="3">
        <v>0</v>
      </c>
      <c r="N60" s="3">
        <v>0</v>
      </c>
    </row>
    <row r="61" spans="1:14" ht="50.25" customHeight="1" thickBot="1" x14ac:dyDescent="0.3">
      <c r="A61" s="94"/>
      <c r="B61" s="94"/>
      <c r="C61" s="94"/>
      <c r="D61" s="94"/>
      <c r="E61" s="96"/>
      <c r="F61" s="106"/>
      <c r="G61" s="96"/>
      <c r="H61" s="96"/>
      <c r="I61" s="101" t="s">
        <v>20</v>
      </c>
      <c r="J61" s="102"/>
      <c r="K61" s="34">
        <v>6763479</v>
      </c>
      <c r="L61" s="3">
        <v>5748957</v>
      </c>
      <c r="M61" s="3">
        <v>1014522</v>
      </c>
      <c r="N61" s="3">
        <v>0</v>
      </c>
    </row>
    <row r="62" spans="1:14" ht="24" customHeight="1" thickBot="1" x14ac:dyDescent="0.3">
      <c r="A62" s="92">
        <v>12</v>
      </c>
      <c r="B62" s="92" t="s">
        <v>57</v>
      </c>
      <c r="C62" s="92" t="s">
        <v>59</v>
      </c>
      <c r="D62" s="92" t="s">
        <v>58</v>
      </c>
      <c r="E62" s="97">
        <f>F62+G62+H62</f>
        <v>18740119</v>
      </c>
      <c r="F62" s="98">
        <v>15929101</v>
      </c>
      <c r="G62" s="97">
        <v>0</v>
      </c>
      <c r="H62" s="97">
        <v>2811018</v>
      </c>
      <c r="I62" s="101" t="s">
        <v>17</v>
      </c>
      <c r="J62" s="102"/>
      <c r="K62" s="4">
        <v>11573206.623529414</v>
      </c>
      <c r="L62" s="21">
        <v>9837225.6300000008</v>
      </c>
      <c r="M62" s="4">
        <v>0</v>
      </c>
      <c r="N62" s="4">
        <v>1735980.9935294129</v>
      </c>
    </row>
    <row r="63" spans="1:14" s="20" customFormat="1" ht="20.25" customHeight="1" thickBot="1" x14ac:dyDescent="0.3">
      <c r="A63" s="95"/>
      <c r="B63" s="95"/>
      <c r="C63" s="95"/>
      <c r="D63" s="95"/>
      <c r="E63" s="93"/>
      <c r="F63" s="99"/>
      <c r="G63" s="93"/>
      <c r="H63" s="93"/>
      <c r="I63" s="103" t="s">
        <v>18</v>
      </c>
      <c r="J63" s="104"/>
      <c r="K63" s="15">
        <v>4448235.2941176463</v>
      </c>
      <c r="L63" s="15">
        <v>3781000</v>
      </c>
      <c r="M63" s="15">
        <v>0</v>
      </c>
      <c r="N63" s="15">
        <v>667235.29411764699</v>
      </c>
    </row>
    <row r="64" spans="1:14" ht="24.75" customHeight="1" thickBot="1" x14ac:dyDescent="0.3">
      <c r="A64" s="95"/>
      <c r="B64" s="95"/>
      <c r="C64" s="95"/>
      <c r="D64" s="95"/>
      <c r="E64" s="93"/>
      <c r="F64" s="99"/>
      <c r="G64" s="93"/>
      <c r="H64" s="93"/>
      <c r="I64" s="11" t="s">
        <v>19</v>
      </c>
      <c r="J64" s="11" t="s">
        <v>65</v>
      </c>
      <c r="K64" s="4">
        <v>1339828.2352941176</v>
      </c>
      <c r="L64" s="4">
        <v>1138854</v>
      </c>
      <c r="M64" s="4">
        <v>0</v>
      </c>
      <c r="N64" s="4">
        <v>200974.23529411762</v>
      </c>
    </row>
    <row r="65" spans="1:15" ht="27" customHeight="1" thickBot="1" x14ac:dyDescent="0.3">
      <c r="A65" s="95"/>
      <c r="B65" s="95"/>
      <c r="C65" s="95"/>
      <c r="D65" s="95"/>
      <c r="E65" s="93"/>
      <c r="F65" s="99"/>
      <c r="G65" s="93"/>
      <c r="H65" s="93"/>
      <c r="I65" s="31" t="s">
        <v>41</v>
      </c>
      <c r="J65" s="30" t="s">
        <v>69</v>
      </c>
      <c r="K65" s="4">
        <v>2032244.705882353</v>
      </c>
      <c r="L65" s="4">
        <v>1727408</v>
      </c>
      <c r="M65" s="4">
        <v>0</v>
      </c>
      <c r="N65" s="4">
        <v>304836.70588235295</v>
      </c>
    </row>
    <row r="66" spans="1:15" ht="24.75" customHeight="1" thickBot="1" x14ac:dyDescent="0.3">
      <c r="A66" s="95"/>
      <c r="B66" s="95"/>
      <c r="C66" s="95"/>
      <c r="D66" s="95"/>
      <c r="E66" s="93"/>
      <c r="F66" s="99"/>
      <c r="G66" s="93"/>
      <c r="H66" s="93"/>
      <c r="I66" s="45" t="s">
        <v>42</v>
      </c>
      <c r="J66" s="30" t="s">
        <v>74</v>
      </c>
      <c r="K66" s="4">
        <v>1076162.3529411764</v>
      </c>
      <c r="L66" s="4">
        <v>914738</v>
      </c>
      <c r="M66" s="4">
        <v>0</v>
      </c>
      <c r="N66" s="4">
        <v>161424.35294117645</v>
      </c>
    </row>
    <row r="67" spans="1:15" ht="30.75" customHeight="1" thickBot="1" x14ac:dyDescent="0.3">
      <c r="A67" s="96"/>
      <c r="B67" s="96"/>
      <c r="C67" s="96"/>
      <c r="D67" s="96"/>
      <c r="E67" s="94"/>
      <c r="F67" s="100"/>
      <c r="G67" s="94"/>
      <c r="H67" s="94"/>
      <c r="I67" s="101" t="s">
        <v>20</v>
      </c>
      <c r="J67" s="102"/>
      <c r="K67" s="4">
        <f>E62-(K62+K63)</f>
        <v>2718677.08235294</v>
      </c>
      <c r="L67" s="4">
        <f t="shared" ref="L67:N67" si="12">F62-(L62+L63)</f>
        <v>2310875.3699999992</v>
      </c>
      <c r="M67" s="4">
        <f t="shared" si="12"/>
        <v>0</v>
      </c>
      <c r="N67" s="4">
        <f t="shared" si="12"/>
        <v>407801.71235293988</v>
      </c>
    </row>
    <row r="68" spans="1:15" ht="15.75" thickBot="1" x14ac:dyDescent="0.3">
      <c r="A68" s="92">
        <v>13</v>
      </c>
      <c r="B68" s="92" t="s">
        <v>29</v>
      </c>
      <c r="C68" s="92" t="s">
        <v>30</v>
      </c>
      <c r="D68" s="92" t="s">
        <v>22</v>
      </c>
      <c r="E68" s="97">
        <f>F68+G68+H68</f>
        <v>9515940</v>
      </c>
      <c r="F68" s="98">
        <v>8088549</v>
      </c>
      <c r="G68" s="97">
        <v>1427391</v>
      </c>
      <c r="H68" s="92">
        <v>0</v>
      </c>
      <c r="I68" s="101" t="s">
        <v>17</v>
      </c>
      <c r="J68" s="107"/>
      <c r="K68" s="34">
        <v>8780996.6199999992</v>
      </c>
      <c r="L68" s="3">
        <v>7457047.1299999999</v>
      </c>
      <c r="M68" s="3">
        <v>1108743.05</v>
      </c>
      <c r="N68" s="3">
        <f>K68-L68-M68</f>
        <v>215206.43999999925</v>
      </c>
    </row>
    <row r="69" spans="1:15" s="20" customFormat="1" ht="15.75" thickBot="1" x14ac:dyDescent="0.3">
      <c r="A69" s="95"/>
      <c r="B69" s="95"/>
      <c r="C69" s="95"/>
      <c r="D69" s="95"/>
      <c r="E69" s="110"/>
      <c r="F69" s="141"/>
      <c r="G69" s="110"/>
      <c r="H69" s="95"/>
      <c r="I69" s="103" t="s">
        <v>18</v>
      </c>
      <c r="J69" s="124"/>
      <c r="K69" s="29">
        <v>0</v>
      </c>
      <c r="L69" s="16">
        <v>0</v>
      </c>
      <c r="M69" s="16">
        <v>0</v>
      </c>
      <c r="N69" s="16">
        <v>0</v>
      </c>
    </row>
    <row r="70" spans="1:15" ht="48.75" customHeight="1" thickBot="1" x14ac:dyDescent="0.3">
      <c r="A70" s="96"/>
      <c r="B70" s="96"/>
      <c r="C70" s="96"/>
      <c r="D70" s="96"/>
      <c r="E70" s="111"/>
      <c r="F70" s="142"/>
      <c r="G70" s="111"/>
      <c r="H70" s="96"/>
      <c r="I70" s="101" t="s">
        <v>20</v>
      </c>
      <c r="J70" s="107"/>
      <c r="K70" s="34">
        <f>E68-(K68)</f>
        <v>734943.38000000082</v>
      </c>
      <c r="L70" s="43">
        <f t="shared" ref="L70:N70" si="13">F68-(L68)</f>
        <v>631501.87000000011</v>
      </c>
      <c r="M70" s="43">
        <f t="shared" si="13"/>
        <v>318647.94999999995</v>
      </c>
      <c r="N70" s="43">
        <f t="shared" si="13"/>
        <v>-215206.43999999925</v>
      </c>
    </row>
    <row r="71" spans="1:15" ht="25.5" customHeight="1" thickBot="1" x14ac:dyDescent="0.3">
      <c r="A71" s="92">
        <v>14</v>
      </c>
      <c r="B71" s="92" t="s">
        <v>60</v>
      </c>
      <c r="C71" s="92" t="s">
        <v>61</v>
      </c>
      <c r="D71" s="92" t="s">
        <v>22</v>
      </c>
      <c r="E71" s="97">
        <f>F71+G71+H71</f>
        <v>6155068</v>
      </c>
      <c r="F71" s="98">
        <v>5231808</v>
      </c>
      <c r="G71" s="97">
        <v>923260</v>
      </c>
      <c r="H71" s="92">
        <v>0</v>
      </c>
      <c r="I71" s="101" t="s">
        <v>17</v>
      </c>
      <c r="J71" s="102"/>
      <c r="K71" s="34">
        <v>4059769.7</v>
      </c>
      <c r="L71" s="3">
        <v>3450804.19</v>
      </c>
      <c r="M71" s="3">
        <v>535272.51</v>
      </c>
      <c r="N71" s="3">
        <f>K71-L71-M71</f>
        <v>73693.000000000233</v>
      </c>
    </row>
    <row r="72" spans="1:15" ht="21.75" customHeight="1" thickBot="1" x14ac:dyDescent="0.3">
      <c r="A72" s="93"/>
      <c r="B72" s="93"/>
      <c r="C72" s="93"/>
      <c r="D72" s="95"/>
      <c r="E72" s="93"/>
      <c r="F72" s="99"/>
      <c r="G72" s="93"/>
      <c r="H72" s="93"/>
      <c r="I72" s="103" t="s">
        <v>18</v>
      </c>
      <c r="J72" s="104"/>
      <c r="K72" s="34">
        <v>0</v>
      </c>
      <c r="L72" s="3">
        <v>0</v>
      </c>
      <c r="M72" s="3">
        <v>0</v>
      </c>
      <c r="N72" s="3">
        <v>0</v>
      </c>
    </row>
    <row r="73" spans="1:15" ht="19.5" customHeight="1" thickBot="1" x14ac:dyDescent="0.3">
      <c r="A73" s="94"/>
      <c r="B73" s="94"/>
      <c r="C73" s="94"/>
      <c r="D73" s="96"/>
      <c r="E73" s="94"/>
      <c r="F73" s="100"/>
      <c r="G73" s="94"/>
      <c r="H73" s="94"/>
      <c r="I73" s="101" t="s">
        <v>20</v>
      </c>
      <c r="J73" s="102"/>
      <c r="K73" s="34">
        <f>E71-K71</f>
        <v>2095298.2999999998</v>
      </c>
      <c r="L73" s="43">
        <f t="shared" ref="L73:N73" si="14">F71-L71</f>
        <v>1781003.81</v>
      </c>
      <c r="M73" s="43">
        <f t="shared" si="14"/>
        <v>387987.49</v>
      </c>
      <c r="N73" s="43">
        <f t="shared" si="14"/>
        <v>-73693.000000000233</v>
      </c>
    </row>
    <row r="74" spans="1:15" ht="15.75" customHeight="1" thickBot="1" x14ac:dyDescent="0.3">
      <c r="A74" s="92">
        <v>15</v>
      </c>
      <c r="B74" s="92" t="s">
        <v>31</v>
      </c>
      <c r="C74" s="92" t="s">
        <v>32</v>
      </c>
      <c r="D74" s="92" t="s">
        <v>22</v>
      </c>
      <c r="E74" s="97">
        <f>F74+G74+H74</f>
        <v>6451988</v>
      </c>
      <c r="F74" s="98">
        <v>5484190</v>
      </c>
      <c r="G74" s="97">
        <v>967798</v>
      </c>
      <c r="H74" s="97">
        <v>0</v>
      </c>
      <c r="I74" s="120" t="s">
        <v>17</v>
      </c>
      <c r="J74" s="107"/>
      <c r="K74" s="34">
        <v>2382707.5499999998</v>
      </c>
      <c r="L74" s="3">
        <v>2011426.86</v>
      </c>
      <c r="M74" s="3">
        <v>354957.69</v>
      </c>
      <c r="N74" s="3">
        <f>K74-L74-M74</f>
        <v>16322.999999999709</v>
      </c>
    </row>
    <row r="75" spans="1:15" ht="15.75" thickBot="1" x14ac:dyDescent="0.3">
      <c r="A75" s="95"/>
      <c r="B75" s="95"/>
      <c r="C75" s="95"/>
      <c r="D75" s="95"/>
      <c r="E75" s="110"/>
      <c r="F75" s="141"/>
      <c r="G75" s="110"/>
      <c r="H75" s="110"/>
      <c r="I75" s="129" t="s">
        <v>18</v>
      </c>
      <c r="J75" s="130"/>
      <c r="K75" s="29">
        <v>0</v>
      </c>
      <c r="L75" s="16">
        <v>0</v>
      </c>
      <c r="M75" s="16">
        <v>0</v>
      </c>
      <c r="N75" s="16">
        <v>0</v>
      </c>
    </row>
    <row r="76" spans="1:15" ht="64.5" customHeight="1" thickBot="1" x14ac:dyDescent="0.3">
      <c r="A76" s="96"/>
      <c r="B76" s="96"/>
      <c r="C76" s="96"/>
      <c r="D76" s="96"/>
      <c r="E76" s="111"/>
      <c r="F76" s="142"/>
      <c r="G76" s="111"/>
      <c r="H76" s="111"/>
      <c r="I76" s="101" t="s">
        <v>20</v>
      </c>
      <c r="J76" s="107"/>
      <c r="K76" s="34">
        <f>E74-K74</f>
        <v>4069280.45</v>
      </c>
      <c r="L76" s="43">
        <f t="shared" ref="L76:N76" si="15">F74-L74</f>
        <v>3472763.1399999997</v>
      </c>
      <c r="M76" s="43">
        <f t="shared" si="15"/>
        <v>612840.31000000006</v>
      </c>
      <c r="N76" s="43">
        <f t="shared" si="15"/>
        <v>-16322.999999999709</v>
      </c>
    </row>
    <row r="77" spans="1:15" ht="15.75" customHeight="1" thickBot="1" x14ac:dyDescent="0.3">
      <c r="A77" s="92">
        <v>16</v>
      </c>
      <c r="B77" s="92" t="s">
        <v>33</v>
      </c>
      <c r="C77" s="92" t="s">
        <v>34</v>
      </c>
      <c r="D77" s="92" t="s">
        <v>22</v>
      </c>
      <c r="E77" s="97">
        <f>F77+G77+H77</f>
        <v>4344300</v>
      </c>
      <c r="F77" s="98">
        <v>3692655</v>
      </c>
      <c r="G77" s="97">
        <v>651645</v>
      </c>
      <c r="H77" s="97">
        <v>0</v>
      </c>
      <c r="I77" s="101" t="s">
        <v>17</v>
      </c>
      <c r="J77" s="107"/>
      <c r="K77" s="4">
        <v>1800000</v>
      </c>
      <c r="L77" s="23">
        <v>1516025</v>
      </c>
      <c r="M77" s="4">
        <v>116000</v>
      </c>
      <c r="N77" s="4">
        <f>K77-L77-M77</f>
        <v>167975</v>
      </c>
      <c r="O77" s="14"/>
    </row>
    <row r="78" spans="1:15" s="20" customFormat="1" ht="15.75" thickBot="1" x14ac:dyDescent="0.3">
      <c r="A78" s="95"/>
      <c r="B78" s="95"/>
      <c r="C78" s="95"/>
      <c r="D78" s="95"/>
      <c r="E78" s="110"/>
      <c r="F78" s="141"/>
      <c r="G78" s="110"/>
      <c r="H78" s="110"/>
      <c r="I78" s="103" t="s">
        <v>18</v>
      </c>
      <c r="J78" s="124"/>
      <c r="K78" s="15">
        <v>0</v>
      </c>
      <c r="L78" s="15">
        <v>0</v>
      </c>
      <c r="M78" s="15">
        <v>0</v>
      </c>
      <c r="N78" s="15">
        <v>0</v>
      </c>
      <c r="O78" s="28"/>
    </row>
    <row r="79" spans="1:15" ht="84" customHeight="1" thickBot="1" x14ac:dyDescent="0.3">
      <c r="A79" s="96"/>
      <c r="B79" s="96"/>
      <c r="C79" s="96"/>
      <c r="D79" s="96"/>
      <c r="E79" s="111"/>
      <c r="F79" s="142"/>
      <c r="G79" s="111"/>
      <c r="H79" s="111"/>
      <c r="I79" s="101" t="s">
        <v>20</v>
      </c>
      <c r="J79" s="107"/>
      <c r="K79" s="33">
        <f>E77-K77</f>
        <v>2544300</v>
      </c>
      <c r="L79" s="42">
        <f t="shared" ref="L79:N79" si="16">F77-L77</f>
        <v>2176630</v>
      </c>
      <c r="M79" s="42">
        <f t="shared" si="16"/>
        <v>535645</v>
      </c>
      <c r="N79" s="42">
        <f t="shared" si="16"/>
        <v>-167975</v>
      </c>
    </row>
    <row r="80" spans="1:15" ht="15.75" thickBot="1" x14ac:dyDescent="0.3">
      <c r="A80" s="92">
        <v>17</v>
      </c>
      <c r="B80" s="92" t="s">
        <v>35</v>
      </c>
      <c r="C80" s="92" t="s">
        <v>36</v>
      </c>
      <c r="D80" s="92" t="s">
        <v>22</v>
      </c>
      <c r="E80" s="97">
        <f>F80+G80+H80</f>
        <v>1503647</v>
      </c>
      <c r="F80" s="98">
        <v>1278100</v>
      </c>
      <c r="G80" s="97">
        <v>225547</v>
      </c>
      <c r="H80" s="97">
        <v>0</v>
      </c>
      <c r="I80" s="101" t="s">
        <v>17</v>
      </c>
      <c r="J80" s="120"/>
      <c r="K80" s="4">
        <f>L80+M80+N80</f>
        <v>1169000</v>
      </c>
      <c r="L80" s="25">
        <v>993650</v>
      </c>
      <c r="M80" s="26">
        <v>131350</v>
      </c>
      <c r="N80" s="27">
        <v>44000</v>
      </c>
    </row>
    <row r="81" spans="1:14" s="20" customFormat="1" ht="15.75" thickBot="1" x14ac:dyDescent="0.3">
      <c r="A81" s="95"/>
      <c r="B81" s="95"/>
      <c r="C81" s="95"/>
      <c r="D81" s="95"/>
      <c r="E81" s="110"/>
      <c r="F81" s="141"/>
      <c r="G81" s="110"/>
      <c r="H81" s="110"/>
      <c r="I81" s="103" t="s">
        <v>18</v>
      </c>
      <c r="J81" s="121"/>
      <c r="K81" s="29">
        <v>0</v>
      </c>
      <c r="L81" s="15">
        <v>0</v>
      </c>
      <c r="M81" s="15">
        <v>0</v>
      </c>
      <c r="N81" s="15">
        <v>0</v>
      </c>
    </row>
    <row r="82" spans="1:14" ht="22.5" customHeight="1" thickBot="1" x14ac:dyDescent="0.3">
      <c r="A82" s="96"/>
      <c r="B82" s="96"/>
      <c r="C82" s="96"/>
      <c r="D82" s="96"/>
      <c r="E82" s="111"/>
      <c r="F82" s="142"/>
      <c r="G82" s="111"/>
      <c r="H82" s="111"/>
      <c r="I82" s="101" t="s">
        <v>20</v>
      </c>
      <c r="J82" s="120"/>
      <c r="K82" s="4">
        <f>L82+M82</f>
        <v>378647</v>
      </c>
      <c r="L82" s="4">
        <f>F80-L80</f>
        <v>284450</v>
      </c>
      <c r="M82" s="4">
        <f>G80-M80</f>
        <v>94197</v>
      </c>
      <c r="N82" s="4">
        <f>H80-N80</f>
        <v>-44000</v>
      </c>
    </row>
    <row r="83" spans="1:14" ht="15.75" thickBot="1" x14ac:dyDescent="0.3">
      <c r="A83" s="144">
        <v>18</v>
      </c>
      <c r="B83" s="147" t="s">
        <v>62</v>
      </c>
      <c r="C83" s="150" t="s">
        <v>63</v>
      </c>
      <c r="D83" s="153" t="s">
        <v>50</v>
      </c>
      <c r="E83" s="97">
        <f>F83+G83+H83</f>
        <v>4133131</v>
      </c>
      <c r="F83" s="98">
        <v>3513161</v>
      </c>
      <c r="G83" s="97">
        <v>558639</v>
      </c>
      <c r="H83" s="97">
        <v>61331</v>
      </c>
      <c r="I83" s="156" t="s">
        <v>17</v>
      </c>
      <c r="J83" s="157"/>
      <c r="K83" s="24">
        <v>0</v>
      </c>
      <c r="L83" s="24">
        <v>0</v>
      </c>
      <c r="M83" s="24">
        <v>0</v>
      </c>
      <c r="N83" s="24">
        <v>0</v>
      </c>
    </row>
    <row r="84" spans="1:14" s="20" customFormat="1" ht="15.75" thickBot="1" x14ac:dyDescent="0.3">
      <c r="A84" s="145"/>
      <c r="B84" s="148"/>
      <c r="C84" s="151"/>
      <c r="D84" s="154"/>
      <c r="E84" s="95"/>
      <c r="F84" s="105"/>
      <c r="G84" s="95"/>
      <c r="H84" s="95"/>
      <c r="I84" s="103" t="s">
        <v>18</v>
      </c>
      <c r="J84" s="124"/>
      <c r="K84" s="22">
        <v>0</v>
      </c>
      <c r="L84" s="22">
        <v>0</v>
      </c>
      <c r="M84" s="22">
        <v>0</v>
      </c>
      <c r="N84" s="22">
        <v>0</v>
      </c>
    </row>
    <row r="85" spans="1:14" ht="21" customHeight="1" thickBot="1" x14ac:dyDescent="0.3">
      <c r="A85" s="146"/>
      <c r="B85" s="149"/>
      <c r="C85" s="152"/>
      <c r="D85" s="155"/>
      <c r="E85" s="96"/>
      <c r="F85" s="106"/>
      <c r="G85" s="96"/>
      <c r="H85" s="96"/>
      <c r="I85" s="156" t="s">
        <v>20</v>
      </c>
      <c r="J85" s="157"/>
      <c r="K85" s="19">
        <v>4133131</v>
      </c>
      <c r="L85" s="19">
        <v>3513161</v>
      </c>
      <c r="M85" s="19">
        <v>558639</v>
      </c>
      <c r="N85" s="19">
        <v>61331</v>
      </c>
    </row>
    <row r="86" spans="1:14" ht="15.75" thickBot="1" x14ac:dyDescent="0.3">
      <c r="A86" s="57">
        <v>19</v>
      </c>
      <c r="B86" s="57" t="s">
        <v>75</v>
      </c>
      <c r="C86" s="57" t="s">
        <v>76</v>
      </c>
      <c r="D86" s="57" t="s">
        <v>22</v>
      </c>
      <c r="E86" s="58">
        <f>+F86+G86+H86</f>
        <v>4781189</v>
      </c>
      <c r="F86" s="58">
        <v>4064010</v>
      </c>
      <c r="G86" s="58">
        <v>717179</v>
      </c>
      <c r="H86" s="58">
        <v>0</v>
      </c>
      <c r="I86" s="64" t="s">
        <v>17</v>
      </c>
      <c r="J86" s="65"/>
      <c r="K86" s="50">
        <v>4494316</v>
      </c>
      <c r="L86" s="50">
        <v>3820168.6</v>
      </c>
      <c r="M86" s="50">
        <v>674147.4</v>
      </c>
      <c r="N86" s="50">
        <v>0</v>
      </c>
    </row>
    <row r="87" spans="1:14" ht="15.75" thickBot="1" x14ac:dyDescent="0.3">
      <c r="A87" s="55"/>
      <c r="B87" s="55"/>
      <c r="C87" s="55"/>
      <c r="D87" s="55"/>
      <c r="E87" s="59"/>
      <c r="F87" s="59"/>
      <c r="G87" s="59"/>
      <c r="H87" s="59"/>
      <c r="I87" s="66" t="s">
        <v>18</v>
      </c>
      <c r="J87" s="67"/>
      <c r="K87" s="50">
        <f>K88</f>
        <v>286872.99999999988</v>
      </c>
      <c r="L87" s="50">
        <f t="shared" ref="L87:N87" si="17">L88</f>
        <v>243841.39999999991</v>
      </c>
      <c r="M87" s="50">
        <f t="shared" si="17"/>
        <v>43031.599999999977</v>
      </c>
      <c r="N87" s="50">
        <f t="shared" si="17"/>
        <v>0</v>
      </c>
    </row>
    <row r="88" spans="1:14" x14ac:dyDescent="0.25">
      <c r="A88" s="55"/>
      <c r="B88" s="55"/>
      <c r="C88" s="55"/>
      <c r="D88" s="55"/>
      <c r="E88" s="59"/>
      <c r="F88" s="59"/>
      <c r="G88" s="59"/>
      <c r="H88" s="59"/>
      <c r="I88" s="88" t="s">
        <v>19</v>
      </c>
      <c r="J88" s="90" t="s">
        <v>65</v>
      </c>
      <c r="K88" s="86">
        <f>L88+M88+N88</f>
        <v>286872.99999999988</v>
      </c>
      <c r="L88" s="86">
        <v>243841.39999999991</v>
      </c>
      <c r="M88" s="86">
        <v>43031.599999999977</v>
      </c>
      <c r="N88" s="86">
        <v>0</v>
      </c>
    </row>
    <row r="89" spans="1:14" ht="15.75" thickBot="1" x14ac:dyDescent="0.3">
      <c r="A89" s="55"/>
      <c r="B89" s="55"/>
      <c r="C89" s="55"/>
      <c r="D89" s="55"/>
      <c r="E89" s="59"/>
      <c r="F89" s="59"/>
      <c r="G89" s="59"/>
      <c r="H89" s="59"/>
      <c r="I89" s="89"/>
      <c r="J89" s="91"/>
      <c r="K89" s="87"/>
      <c r="L89" s="87"/>
      <c r="M89" s="87"/>
      <c r="N89" s="87"/>
    </row>
    <row r="90" spans="1:14" ht="15.75" thickBot="1" x14ac:dyDescent="0.3">
      <c r="A90" s="56"/>
      <c r="B90" s="56"/>
      <c r="C90" s="56"/>
      <c r="D90" s="56"/>
      <c r="E90" s="60"/>
      <c r="F90" s="60"/>
      <c r="G90" s="60"/>
      <c r="H90" s="60"/>
      <c r="I90" s="64" t="s">
        <v>20</v>
      </c>
      <c r="J90" s="65"/>
      <c r="K90" s="50">
        <f>+E86-K86-K87</f>
        <v>0</v>
      </c>
      <c r="L90" s="50">
        <f t="shared" ref="L90:N90" si="18">+F86-L86-L87</f>
        <v>0</v>
      </c>
      <c r="M90" s="50">
        <f t="shared" si="18"/>
        <v>0</v>
      </c>
      <c r="N90" s="50">
        <f t="shared" si="18"/>
        <v>0</v>
      </c>
    </row>
    <row r="91" spans="1:14" x14ac:dyDescent="0.25">
      <c r="A91" s="57">
        <v>20</v>
      </c>
      <c r="B91" s="57" t="s">
        <v>77</v>
      </c>
      <c r="C91" s="57" t="s">
        <v>78</v>
      </c>
      <c r="D91" s="57" t="s">
        <v>22</v>
      </c>
      <c r="E91" s="58">
        <f>+F91+G91</f>
        <v>8717928</v>
      </c>
      <c r="F91" s="58">
        <v>8011069</v>
      </c>
      <c r="G91" s="58">
        <v>706859</v>
      </c>
      <c r="H91" s="58">
        <v>706860</v>
      </c>
      <c r="I91" s="80" t="s">
        <v>17</v>
      </c>
      <c r="J91" s="81"/>
      <c r="K91" s="58">
        <f>+L91+M91+N91</f>
        <v>11654388.529999999</v>
      </c>
      <c r="L91" s="58">
        <v>8011069</v>
      </c>
      <c r="M91" s="58">
        <v>706859</v>
      </c>
      <c r="N91" s="58">
        <v>2936460.53</v>
      </c>
    </row>
    <row r="92" spans="1:14" x14ac:dyDescent="0.25">
      <c r="A92" s="55"/>
      <c r="B92" s="55"/>
      <c r="C92" s="55"/>
      <c r="D92" s="55"/>
      <c r="E92" s="59"/>
      <c r="F92" s="59"/>
      <c r="G92" s="59"/>
      <c r="H92" s="59"/>
      <c r="I92" s="82"/>
      <c r="J92" s="83"/>
      <c r="K92" s="59"/>
      <c r="L92" s="59"/>
      <c r="M92" s="59"/>
      <c r="N92" s="59"/>
    </row>
    <row r="93" spans="1:14" ht="15.75" thickBot="1" x14ac:dyDescent="0.3">
      <c r="A93" s="55"/>
      <c r="B93" s="55"/>
      <c r="C93" s="55"/>
      <c r="D93" s="55"/>
      <c r="E93" s="59"/>
      <c r="F93" s="59"/>
      <c r="G93" s="59"/>
      <c r="H93" s="59"/>
      <c r="I93" s="84"/>
      <c r="J93" s="85"/>
      <c r="K93" s="60"/>
      <c r="L93" s="60"/>
      <c r="M93" s="60"/>
      <c r="N93" s="60"/>
    </row>
    <row r="94" spans="1:14" ht="15.75" thickBot="1" x14ac:dyDescent="0.3">
      <c r="A94" s="56"/>
      <c r="B94" s="56"/>
      <c r="C94" s="56"/>
      <c r="D94" s="56"/>
      <c r="E94" s="60"/>
      <c r="F94" s="60"/>
      <c r="G94" s="60"/>
      <c r="H94" s="60"/>
      <c r="I94" s="64" t="s">
        <v>20</v>
      </c>
      <c r="J94" s="65"/>
      <c r="K94" s="51">
        <v>0</v>
      </c>
      <c r="L94" s="52">
        <f>+F91-L91-L92</f>
        <v>0</v>
      </c>
      <c r="M94" s="52">
        <f t="shared" ref="M94" si="19">+G91-M91-M92</f>
        <v>0</v>
      </c>
      <c r="N94" s="52">
        <v>-2229600.5299999998</v>
      </c>
    </row>
    <row r="95" spans="1:14" x14ac:dyDescent="0.25">
      <c r="A95" s="57">
        <v>21</v>
      </c>
      <c r="B95" s="57" t="s">
        <v>79</v>
      </c>
      <c r="C95" s="57" t="s">
        <v>80</v>
      </c>
      <c r="D95" s="57" t="s">
        <v>81</v>
      </c>
      <c r="E95" s="58">
        <f>+F95+G95</f>
        <v>6144971</v>
      </c>
      <c r="F95" s="61">
        <v>5646730</v>
      </c>
      <c r="G95" s="61">
        <v>498241</v>
      </c>
      <c r="H95" s="77">
        <v>498241</v>
      </c>
      <c r="I95" s="80" t="s">
        <v>17</v>
      </c>
      <c r="J95" s="81"/>
      <c r="K95" s="74">
        <f>+L95+M95+N95</f>
        <v>7501423.8699999992</v>
      </c>
      <c r="L95" s="74">
        <v>5646616.71</v>
      </c>
      <c r="M95" s="74">
        <v>498228.06</v>
      </c>
      <c r="N95" s="74">
        <v>1356579.1</v>
      </c>
    </row>
    <row r="96" spans="1:14" x14ac:dyDescent="0.25">
      <c r="A96" s="55"/>
      <c r="B96" s="55"/>
      <c r="C96" s="55"/>
      <c r="D96" s="55"/>
      <c r="E96" s="59"/>
      <c r="F96" s="62"/>
      <c r="G96" s="62"/>
      <c r="H96" s="78"/>
      <c r="I96" s="82"/>
      <c r="J96" s="83"/>
      <c r="K96" s="75"/>
      <c r="L96" s="75"/>
      <c r="M96" s="75"/>
      <c r="N96" s="75"/>
    </row>
    <row r="97" spans="1:14" ht="15.75" thickBot="1" x14ac:dyDescent="0.3">
      <c r="A97" s="55"/>
      <c r="B97" s="55"/>
      <c r="C97" s="55"/>
      <c r="D97" s="55"/>
      <c r="E97" s="59"/>
      <c r="F97" s="62"/>
      <c r="G97" s="62"/>
      <c r="H97" s="78"/>
      <c r="I97" s="84"/>
      <c r="J97" s="85"/>
      <c r="K97" s="76"/>
      <c r="L97" s="76"/>
      <c r="M97" s="76"/>
      <c r="N97" s="76"/>
    </row>
    <row r="98" spans="1:14" ht="15.75" thickBot="1" x14ac:dyDescent="0.3">
      <c r="A98" s="56"/>
      <c r="B98" s="56"/>
      <c r="C98" s="56"/>
      <c r="D98" s="56"/>
      <c r="E98" s="60"/>
      <c r="F98" s="63"/>
      <c r="G98" s="63"/>
      <c r="H98" s="79"/>
      <c r="I98" s="64" t="s">
        <v>20</v>
      </c>
      <c r="J98" s="65"/>
      <c r="K98" s="50">
        <f t="shared" ref="K98:K103" si="20">+L98+M98+N98</f>
        <v>-858211.87000000011</v>
      </c>
      <c r="L98" s="50">
        <f>+F95-L95</f>
        <v>113.29000000003725</v>
      </c>
      <c r="M98" s="50">
        <f t="shared" ref="M98:N98" si="21">+G95-M95</f>
        <v>12.940000000002328</v>
      </c>
      <c r="N98" s="50">
        <f t="shared" si="21"/>
        <v>-858338.10000000009</v>
      </c>
    </row>
    <row r="99" spans="1:14" ht="15.75" thickBot="1" x14ac:dyDescent="0.3">
      <c r="A99" s="57">
        <v>22</v>
      </c>
      <c r="B99" s="57" t="s">
        <v>82</v>
      </c>
      <c r="C99" s="57" t="s">
        <v>83</v>
      </c>
      <c r="D99" s="57" t="s">
        <v>81</v>
      </c>
      <c r="E99" s="58">
        <f>+F99+G99</f>
        <v>150653517</v>
      </c>
      <c r="F99" s="61">
        <v>138438367</v>
      </c>
      <c r="G99" s="61">
        <v>12215150</v>
      </c>
      <c r="H99" s="61">
        <v>12215151</v>
      </c>
      <c r="I99" s="64" t="s">
        <v>17</v>
      </c>
      <c r="J99" s="65"/>
      <c r="K99" s="50">
        <f t="shared" si="20"/>
        <v>149785067.85999998</v>
      </c>
      <c r="L99" s="50">
        <v>127225579.77</v>
      </c>
      <c r="M99" s="50">
        <v>11351556.18</v>
      </c>
      <c r="N99" s="50">
        <v>11207931.91</v>
      </c>
    </row>
    <row r="100" spans="1:14" ht="15.75" thickBot="1" x14ac:dyDescent="0.3">
      <c r="A100" s="55"/>
      <c r="B100" s="55"/>
      <c r="C100" s="55"/>
      <c r="D100" s="55"/>
      <c r="E100" s="59"/>
      <c r="F100" s="62"/>
      <c r="G100" s="62"/>
      <c r="H100" s="62"/>
      <c r="I100" s="66" t="s">
        <v>18</v>
      </c>
      <c r="J100" s="67"/>
      <c r="K100" s="50">
        <f t="shared" si="20"/>
        <v>13083600.140000004</v>
      </c>
      <c r="L100" s="50">
        <f>L101</f>
        <v>11212787.230000004</v>
      </c>
      <c r="M100" s="50">
        <f t="shared" ref="M100:N100" si="22">M101</f>
        <v>863593.8200000003</v>
      </c>
      <c r="N100" s="50">
        <f t="shared" si="22"/>
        <v>1007219.0899999999</v>
      </c>
    </row>
    <row r="101" spans="1:14" ht="26.25" thickBot="1" x14ac:dyDescent="0.3">
      <c r="A101" s="55"/>
      <c r="B101" s="55"/>
      <c r="C101" s="55"/>
      <c r="D101" s="55"/>
      <c r="E101" s="59"/>
      <c r="F101" s="62"/>
      <c r="G101" s="62"/>
      <c r="H101" s="62"/>
      <c r="I101" s="53" t="s">
        <v>19</v>
      </c>
      <c r="J101" s="54" t="s">
        <v>68</v>
      </c>
      <c r="K101" s="50">
        <f t="shared" si="20"/>
        <v>13083600.140000004</v>
      </c>
      <c r="L101" s="50">
        <f>F99-L99</f>
        <v>11212787.230000004</v>
      </c>
      <c r="M101" s="50">
        <f>G99-M99</f>
        <v>863593.8200000003</v>
      </c>
      <c r="N101" s="50">
        <f>H99-N99</f>
        <v>1007219.0899999999</v>
      </c>
    </row>
    <row r="102" spans="1:14" ht="15.75" thickBot="1" x14ac:dyDescent="0.3">
      <c r="A102" s="56"/>
      <c r="B102" s="56"/>
      <c r="C102" s="56"/>
      <c r="D102" s="56"/>
      <c r="E102" s="60"/>
      <c r="F102" s="63"/>
      <c r="G102" s="63"/>
      <c r="H102" s="63"/>
      <c r="I102" s="64" t="s">
        <v>20</v>
      </c>
      <c r="J102" s="65"/>
      <c r="K102" s="50">
        <f t="shared" si="20"/>
        <v>0</v>
      </c>
      <c r="L102" s="50">
        <f>+F99-L99-L100</f>
        <v>0</v>
      </c>
      <c r="M102" s="50">
        <f t="shared" ref="M102:N102" si="23">+G99-M99-M100</f>
        <v>0</v>
      </c>
      <c r="N102" s="50">
        <f t="shared" si="23"/>
        <v>0</v>
      </c>
    </row>
    <row r="103" spans="1:14" ht="15.75" thickBot="1" x14ac:dyDescent="0.3">
      <c r="A103" s="57">
        <v>23</v>
      </c>
      <c r="B103" s="57" t="s">
        <v>84</v>
      </c>
      <c r="C103" s="57" t="s">
        <v>85</v>
      </c>
      <c r="D103" s="57" t="s">
        <v>81</v>
      </c>
      <c r="E103" s="68">
        <f>+F103+G103</f>
        <v>107380029</v>
      </c>
      <c r="F103" s="71">
        <v>98673540</v>
      </c>
      <c r="G103" s="71">
        <v>8706489</v>
      </c>
      <c r="H103" s="71">
        <v>8706489</v>
      </c>
      <c r="I103" s="64" t="s">
        <v>17</v>
      </c>
      <c r="J103" s="65"/>
      <c r="K103" s="50">
        <f t="shared" si="20"/>
        <v>105657457.50999999</v>
      </c>
      <c r="L103" s="50">
        <v>87306284.319999993</v>
      </c>
      <c r="M103" s="50">
        <v>7850696.46</v>
      </c>
      <c r="N103" s="50">
        <v>10500476.73</v>
      </c>
    </row>
    <row r="104" spans="1:14" ht="15.75" thickBot="1" x14ac:dyDescent="0.3">
      <c r="A104" s="55"/>
      <c r="B104" s="55"/>
      <c r="C104" s="55"/>
      <c r="D104" s="55"/>
      <c r="E104" s="69"/>
      <c r="F104" s="72"/>
      <c r="G104" s="72"/>
      <c r="H104" s="72"/>
      <c r="I104" s="66" t="s">
        <v>18</v>
      </c>
      <c r="J104" s="67"/>
      <c r="K104" s="50">
        <f>K105</f>
        <v>14352116.970000006</v>
      </c>
      <c r="L104" s="50">
        <f>L105</f>
        <v>11367255.680000007</v>
      </c>
      <c r="M104" s="50">
        <f t="shared" ref="M104:N104" si="24">M105</f>
        <v>855792.54</v>
      </c>
      <c r="N104" s="50">
        <f t="shared" si="24"/>
        <v>2129068.75</v>
      </c>
    </row>
    <row r="105" spans="1:14" ht="26.25" thickBot="1" x14ac:dyDescent="0.3">
      <c r="A105" s="55"/>
      <c r="B105" s="55"/>
      <c r="C105" s="55"/>
      <c r="D105" s="55"/>
      <c r="E105" s="69"/>
      <c r="F105" s="72"/>
      <c r="G105" s="72"/>
      <c r="H105" s="72"/>
      <c r="I105" s="53" t="s">
        <v>19</v>
      </c>
      <c r="J105" s="54" t="s">
        <v>68</v>
      </c>
      <c r="K105" s="50">
        <f>+L105+M105+N105</f>
        <v>14352116.970000006</v>
      </c>
      <c r="L105" s="50">
        <f>F103-L103</f>
        <v>11367255.680000007</v>
      </c>
      <c r="M105" s="50">
        <f t="shared" ref="M105" si="25">G103-M103</f>
        <v>855792.54</v>
      </c>
      <c r="N105" s="50">
        <v>2129068.75</v>
      </c>
    </row>
    <row r="106" spans="1:14" ht="15.75" thickBot="1" x14ac:dyDescent="0.3">
      <c r="A106" s="56"/>
      <c r="B106" s="56"/>
      <c r="C106" s="56"/>
      <c r="D106" s="56"/>
      <c r="E106" s="70"/>
      <c r="F106" s="73"/>
      <c r="G106" s="73"/>
      <c r="H106" s="73"/>
      <c r="I106" s="64" t="s">
        <v>20</v>
      </c>
      <c r="J106" s="65"/>
      <c r="K106" s="50">
        <f>+L106+M106+N106</f>
        <v>-3923056.4800000004</v>
      </c>
      <c r="L106" s="50">
        <f>+F103-L103-L104</f>
        <v>0</v>
      </c>
      <c r="M106" s="50">
        <f t="shared" ref="M106:N106" si="26">+G103-M103-M104</f>
        <v>0</v>
      </c>
      <c r="N106" s="50">
        <f t="shared" si="26"/>
        <v>-3923056.4800000004</v>
      </c>
    </row>
    <row r="107" spans="1:14" ht="15.75" thickBot="1" x14ac:dyDescent="0.3">
      <c r="A107" s="57">
        <v>24</v>
      </c>
      <c r="B107" s="57" t="s">
        <v>86</v>
      </c>
      <c r="C107" s="57" t="s">
        <v>87</v>
      </c>
      <c r="D107" s="57" t="s">
        <v>22</v>
      </c>
      <c r="E107" s="58">
        <f>+F107+G107</f>
        <v>69452023</v>
      </c>
      <c r="F107" s="58">
        <v>63820778</v>
      </c>
      <c r="G107" s="61">
        <v>5631245</v>
      </c>
      <c r="H107" s="61">
        <v>5631244</v>
      </c>
      <c r="I107" s="64" t="s">
        <v>17</v>
      </c>
      <c r="J107" s="65"/>
      <c r="K107" s="52">
        <f>+L107+M107+N107</f>
        <v>36940870.960000001</v>
      </c>
      <c r="L107" s="52">
        <v>22273219</v>
      </c>
      <c r="M107" s="52">
        <v>1965284</v>
      </c>
      <c r="N107" s="52">
        <v>12702367.959999999</v>
      </c>
    </row>
    <row r="108" spans="1:14" ht="15.75" thickBot="1" x14ac:dyDescent="0.3">
      <c r="A108" s="55"/>
      <c r="B108" s="55"/>
      <c r="C108" s="55"/>
      <c r="D108" s="55"/>
      <c r="E108" s="59"/>
      <c r="F108" s="62"/>
      <c r="G108" s="62"/>
      <c r="H108" s="62"/>
      <c r="I108" s="66" t="s">
        <v>18</v>
      </c>
      <c r="J108" s="67"/>
      <c r="K108" s="50">
        <f>K109</f>
        <v>48174999</v>
      </c>
      <c r="L108" s="50">
        <f>L109</f>
        <v>41547559</v>
      </c>
      <c r="M108" s="50">
        <f t="shared" ref="M108:N108" si="27">M109</f>
        <v>3665961</v>
      </c>
      <c r="N108" s="50">
        <f t="shared" si="27"/>
        <v>2961479</v>
      </c>
    </row>
    <row r="109" spans="1:14" ht="26.25" thickBot="1" x14ac:dyDescent="0.3">
      <c r="A109" s="55"/>
      <c r="B109" s="55"/>
      <c r="C109" s="55"/>
      <c r="D109" s="55"/>
      <c r="E109" s="59"/>
      <c r="F109" s="62"/>
      <c r="G109" s="62"/>
      <c r="H109" s="62"/>
      <c r="I109" s="53" t="s">
        <v>19</v>
      </c>
      <c r="J109" s="54" t="s">
        <v>65</v>
      </c>
      <c r="K109" s="50">
        <f>+L109+M109+N109</f>
        <v>48174999</v>
      </c>
      <c r="L109" s="50">
        <f>F107-L107</f>
        <v>41547559</v>
      </c>
      <c r="M109" s="50">
        <f t="shared" ref="M109" si="28">G107-M107</f>
        <v>3665961</v>
      </c>
      <c r="N109" s="50">
        <v>2961479</v>
      </c>
    </row>
    <row r="110" spans="1:14" ht="15.75" thickBot="1" x14ac:dyDescent="0.3">
      <c r="A110" s="56"/>
      <c r="B110" s="56"/>
      <c r="C110" s="56"/>
      <c r="D110" s="56"/>
      <c r="E110" s="60"/>
      <c r="F110" s="63"/>
      <c r="G110" s="63"/>
      <c r="H110" s="63"/>
      <c r="I110" s="64" t="s">
        <v>20</v>
      </c>
      <c r="J110" s="65"/>
      <c r="K110" s="50">
        <f>+L110+M110+N110</f>
        <v>-10032602.959999999</v>
      </c>
      <c r="L110" s="50">
        <f>+F107-L107-L108</f>
        <v>0</v>
      </c>
      <c r="M110" s="50">
        <f t="shared" ref="M110:N110" si="29">+G107-M107-M108</f>
        <v>0</v>
      </c>
      <c r="N110" s="50">
        <f t="shared" si="29"/>
        <v>-10032602.959999999</v>
      </c>
    </row>
    <row r="111" spans="1:14" ht="15.75" thickBot="1" x14ac:dyDescent="0.3">
      <c r="A111" s="55">
        <v>25</v>
      </c>
      <c r="B111" s="55" t="s">
        <v>88</v>
      </c>
      <c r="C111" s="55" t="s">
        <v>89</v>
      </c>
      <c r="D111" s="55" t="s">
        <v>22</v>
      </c>
      <c r="E111" s="58">
        <f>+F111+G111</f>
        <v>1088235</v>
      </c>
      <c r="F111" s="61">
        <v>1000000</v>
      </c>
      <c r="G111" s="61">
        <v>88235</v>
      </c>
      <c r="H111" s="61">
        <v>88236</v>
      </c>
      <c r="I111" s="64" t="s">
        <v>17</v>
      </c>
      <c r="J111" s="65"/>
      <c r="K111" s="50">
        <v>0</v>
      </c>
      <c r="L111" s="50">
        <v>0</v>
      </c>
      <c r="M111" s="50">
        <v>0</v>
      </c>
      <c r="N111" s="50">
        <v>0</v>
      </c>
    </row>
    <row r="112" spans="1:14" ht="15.75" thickBot="1" x14ac:dyDescent="0.3">
      <c r="A112" s="55"/>
      <c r="B112" s="55"/>
      <c r="C112" s="55"/>
      <c r="D112" s="55"/>
      <c r="E112" s="59"/>
      <c r="F112" s="62"/>
      <c r="G112" s="62"/>
      <c r="H112" s="62"/>
      <c r="I112" s="66" t="s">
        <v>18</v>
      </c>
      <c r="J112" s="67"/>
      <c r="K112" s="50">
        <f>+K113</f>
        <v>1176471</v>
      </c>
      <c r="L112" s="50">
        <f t="shared" ref="L112:N112" si="30">+L113</f>
        <v>1000000</v>
      </c>
      <c r="M112" s="50">
        <f t="shared" si="30"/>
        <v>88235</v>
      </c>
      <c r="N112" s="50">
        <f t="shared" si="30"/>
        <v>88236</v>
      </c>
    </row>
    <row r="113" spans="1:14" ht="26.25" thickBot="1" x14ac:dyDescent="0.3">
      <c r="A113" s="55"/>
      <c r="B113" s="55"/>
      <c r="C113" s="55"/>
      <c r="D113" s="55"/>
      <c r="E113" s="59"/>
      <c r="F113" s="62"/>
      <c r="G113" s="62"/>
      <c r="H113" s="62"/>
      <c r="I113" s="53" t="s">
        <v>19</v>
      </c>
      <c r="J113" s="54" t="s">
        <v>65</v>
      </c>
      <c r="K113" s="50">
        <f>+L113+M113+N113</f>
        <v>1176471</v>
      </c>
      <c r="L113" s="50">
        <v>1000000</v>
      </c>
      <c r="M113" s="50">
        <v>88235</v>
      </c>
      <c r="N113" s="50">
        <v>88236</v>
      </c>
    </row>
    <row r="114" spans="1:14" ht="15.75" thickBot="1" x14ac:dyDescent="0.3">
      <c r="A114" s="56"/>
      <c r="B114" s="56"/>
      <c r="C114" s="56"/>
      <c r="D114" s="56"/>
      <c r="E114" s="60"/>
      <c r="F114" s="63"/>
      <c r="G114" s="63"/>
      <c r="H114" s="63"/>
      <c r="I114" s="64" t="s">
        <v>20</v>
      </c>
      <c r="J114" s="65"/>
      <c r="K114" s="50">
        <f>+L114+M114+N114</f>
        <v>0</v>
      </c>
      <c r="L114" s="50">
        <f>+F111-L111-L112</f>
        <v>0</v>
      </c>
      <c r="M114" s="50">
        <f t="shared" ref="M114:N114" si="31">+G111-M111-M112</f>
        <v>0</v>
      </c>
      <c r="N114" s="50">
        <f t="shared" si="31"/>
        <v>0</v>
      </c>
    </row>
    <row r="115" spans="1:14" ht="15.75" thickBot="1" x14ac:dyDescent="0.3">
      <c r="A115" s="55">
        <v>26</v>
      </c>
      <c r="B115" s="55" t="s">
        <v>90</v>
      </c>
      <c r="C115" s="57" t="s">
        <v>91</v>
      </c>
      <c r="D115" s="57" t="s">
        <v>81</v>
      </c>
      <c r="E115" s="58">
        <f>+F115+G115</f>
        <v>52003830</v>
      </c>
      <c r="F115" s="61">
        <v>47787303</v>
      </c>
      <c r="G115" s="61">
        <v>4216527</v>
      </c>
      <c r="H115" s="61">
        <v>4216527</v>
      </c>
      <c r="I115" s="64" t="s">
        <v>17</v>
      </c>
      <c r="J115" s="65"/>
      <c r="K115" s="50">
        <f>+L115+M115+N115</f>
        <v>55192935.110000007</v>
      </c>
      <c r="L115" s="50">
        <v>44833210.240000002</v>
      </c>
      <c r="M115" s="50">
        <v>3955871.49</v>
      </c>
      <c r="N115" s="50">
        <v>6403853.3799999999</v>
      </c>
    </row>
    <row r="116" spans="1:14" ht="15.75" thickBot="1" x14ac:dyDescent="0.3">
      <c r="A116" s="55"/>
      <c r="B116" s="55"/>
      <c r="C116" s="55"/>
      <c r="D116" s="55"/>
      <c r="E116" s="59"/>
      <c r="F116" s="62"/>
      <c r="G116" s="62"/>
      <c r="H116" s="62"/>
      <c r="I116" s="66" t="s">
        <v>18</v>
      </c>
      <c r="J116" s="67"/>
      <c r="K116" s="50">
        <f>K117</f>
        <v>194158.70999999769</v>
      </c>
      <c r="L116" s="50">
        <f>L117+L118</f>
        <v>2954092.7599999979</v>
      </c>
      <c r="M116" s="50">
        <f t="shared" ref="M116:N116" si="32">M117+M118</f>
        <v>260655.50999999978</v>
      </c>
      <c r="N116" s="50">
        <f t="shared" si="32"/>
        <v>352632.44</v>
      </c>
    </row>
    <row r="117" spans="1:14" ht="26.25" thickBot="1" x14ac:dyDescent="0.3">
      <c r="A117" s="55"/>
      <c r="B117" s="55"/>
      <c r="C117" s="55"/>
      <c r="D117" s="55"/>
      <c r="E117" s="59"/>
      <c r="F117" s="62"/>
      <c r="G117" s="62"/>
      <c r="H117" s="62"/>
      <c r="I117" s="53" t="s">
        <v>19</v>
      </c>
      <c r="J117" s="54" t="s">
        <v>68</v>
      </c>
      <c r="K117" s="50">
        <f>+L117+M117+N117</f>
        <v>194158.70999999769</v>
      </c>
      <c r="L117" s="50">
        <f>F115-L115-L118</f>
        <v>86854.759999997914</v>
      </c>
      <c r="M117" s="50">
        <f t="shared" ref="M117" si="33">G115-M115-M118</f>
        <v>7663.5099999997765</v>
      </c>
      <c r="N117" s="50">
        <v>99640.44</v>
      </c>
    </row>
    <row r="118" spans="1:14" ht="26.25" thickBot="1" x14ac:dyDescent="0.3">
      <c r="A118" s="55"/>
      <c r="B118" s="55"/>
      <c r="C118" s="55"/>
      <c r="D118" s="55"/>
      <c r="E118" s="59"/>
      <c r="F118" s="62"/>
      <c r="G118" s="62"/>
      <c r="H118" s="62"/>
      <c r="I118" s="53" t="s">
        <v>92</v>
      </c>
      <c r="J118" s="54" t="s">
        <v>65</v>
      </c>
      <c r="K118" s="50">
        <f>+L118+M118+N118</f>
        <v>3373222</v>
      </c>
      <c r="L118" s="50">
        <v>2867238</v>
      </c>
      <c r="M118" s="50">
        <v>252992</v>
      </c>
      <c r="N118" s="50">
        <v>252992</v>
      </c>
    </row>
    <row r="119" spans="1:14" ht="15.75" thickBot="1" x14ac:dyDescent="0.3">
      <c r="A119" s="56"/>
      <c r="B119" s="56"/>
      <c r="C119" s="56"/>
      <c r="D119" s="56"/>
      <c r="E119" s="60"/>
      <c r="F119" s="63"/>
      <c r="G119" s="63"/>
      <c r="H119" s="63"/>
      <c r="I119" s="64" t="s">
        <v>20</v>
      </c>
      <c r="J119" s="65"/>
      <c r="K119" s="50">
        <f>+L119+M119+N119</f>
        <v>-2539958.8199999998</v>
      </c>
      <c r="L119" s="50">
        <f>+F115-L115-L116</f>
        <v>0</v>
      </c>
      <c r="M119" s="50">
        <f t="shared" ref="M119:N119" si="34">+G115-M115-M116</f>
        <v>0</v>
      </c>
      <c r="N119" s="50">
        <f t="shared" si="34"/>
        <v>-2539958.8199999998</v>
      </c>
    </row>
  </sheetData>
  <mergeCells count="323">
    <mergeCell ref="A80:A82"/>
    <mergeCell ref="B80:B82"/>
    <mergeCell ref="C80:C82"/>
    <mergeCell ref="D80:D82"/>
    <mergeCell ref="E80:E82"/>
    <mergeCell ref="F80:F82"/>
    <mergeCell ref="B77:B79"/>
    <mergeCell ref="C77:C79"/>
    <mergeCell ref="D77:D79"/>
    <mergeCell ref="E77:E79"/>
    <mergeCell ref="G80:G82"/>
    <mergeCell ref="H80:H82"/>
    <mergeCell ref="I80:J80"/>
    <mergeCell ref="I81:J81"/>
    <mergeCell ref="I82:J82"/>
    <mergeCell ref="I76:J76"/>
    <mergeCell ref="A74:A76"/>
    <mergeCell ref="B74:B76"/>
    <mergeCell ref="C74:C76"/>
    <mergeCell ref="D74:D76"/>
    <mergeCell ref="E74:E76"/>
    <mergeCell ref="A83:A85"/>
    <mergeCell ref="B83:B85"/>
    <mergeCell ref="C83:C85"/>
    <mergeCell ref="D83:D85"/>
    <mergeCell ref="E83:E85"/>
    <mergeCell ref="F83:F85"/>
    <mergeCell ref="G83:G85"/>
    <mergeCell ref="H83:H85"/>
    <mergeCell ref="I83:J83"/>
    <mergeCell ref="I84:J84"/>
    <mergeCell ref="I85:J85"/>
    <mergeCell ref="F77:F79"/>
    <mergeCell ref="G77:G79"/>
    <mergeCell ref="H77:H79"/>
    <mergeCell ref="I77:J77"/>
    <mergeCell ref="I78:J78"/>
    <mergeCell ref="I79:J79"/>
    <mergeCell ref="A77:A79"/>
    <mergeCell ref="I47:J47"/>
    <mergeCell ref="I48:J48"/>
    <mergeCell ref="I50:J50"/>
    <mergeCell ref="G68:G70"/>
    <mergeCell ref="H68:H70"/>
    <mergeCell ref="I68:J68"/>
    <mergeCell ref="I69:J69"/>
    <mergeCell ref="I70:J70"/>
    <mergeCell ref="A47:A50"/>
    <mergeCell ref="B47:B50"/>
    <mergeCell ref="C47:C50"/>
    <mergeCell ref="D47:D50"/>
    <mergeCell ref="E47:E50"/>
    <mergeCell ref="A68:A70"/>
    <mergeCell ref="B68:B70"/>
    <mergeCell ref="C68:C70"/>
    <mergeCell ref="D68:D70"/>
    <mergeCell ref="E68:E70"/>
    <mergeCell ref="F68:F70"/>
    <mergeCell ref="F47:F50"/>
    <mergeCell ref="G47:G50"/>
    <mergeCell ref="H47:H50"/>
    <mergeCell ref="A51:A53"/>
    <mergeCell ref="B51:B53"/>
    <mergeCell ref="I30:J30"/>
    <mergeCell ref="I31:J31"/>
    <mergeCell ref="I34:J34"/>
    <mergeCell ref="G43:G46"/>
    <mergeCell ref="H43:H46"/>
    <mergeCell ref="I43:J43"/>
    <mergeCell ref="I44:J44"/>
    <mergeCell ref="I46:J46"/>
    <mergeCell ref="A30:A34"/>
    <mergeCell ref="B30:B34"/>
    <mergeCell ref="C30:C34"/>
    <mergeCell ref="D30:D34"/>
    <mergeCell ref="E30:E34"/>
    <mergeCell ref="A43:A46"/>
    <mergeCell ref="B43:B46"/>
    <mergeCell ref="C43:C46"/>
    <mergeCell ref="D43:D46"/>
    <mergeCell ref="E43:E46"/>
    <mergeCell ref="F43:F46"/>
    <mergeCell ref="F30:F34"/>
    <mergeCell ref="G30:G34"/>
    <mergeCell ref="H30:H34"/>
    <mergeCell ref="A35:A39"/>
    <mergeCell ref="B35:B39"/>
    <mergeCell ref="A12:A15"/>
    <mergeCell ref="B12:B15"/>
    <mergeCell ref="C12:C15"/>
    <mergeCell ref="D12:D15"/>
    <mergeCell ref="E12:E15"/>
    <mergeCell ref="F12:F15"/>
    <mergeCell ref="F9:F10"/>
    <mergeCell ref="G9:G10"/>
    <mergeCell ref="H9:H10"/>
    <mergeCell ref="A3:A10"/>
    <mergeCell ref="B3:B10"/>
    <mergeCell ref="C3:C10"/>
    <mergeCell ref="K9:K10"/>
    <mergeCell ref="G12:G15"/>
    <mergeCell ref="H12:H15"/>
    <mergeCell ref="I12:J12"/>
    <mergeCell ref="I13:J13"/>
    <mergeCell ref="I15:J15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E3:H3"/>
    <mergeCell ref="E4:H4"/>
    <mergeCell ref="E5:H5"/>
    <mergeCell ref="E6:H6"/>
    <mergeCell ref="E7:H7"/>
    <mergeCell ref="E8:H8"/>
    <mergeCell ref="E9:E10"/>
    <mergeCell ref="N9:N10"/>
    <mergeCell ref="A16:A19"/>
    <mergeCell ref="B16:B19"/>
    <mergeCell ref="C16:C19"/>
    <mergeCell ref="D16:D19"/>
    <mergeCell ref="E16:E19"/>
    <mergeCell ref="F16:F19"/>
    <mergeCell ref="G16:G19"/>
    <mergeCell ref="H16:H19"/>
    <mergeCell ref="I16:J16"/>
    <mergeCell ref="I17:J17"/>
    <mergeCell ref="I19:J19"/>
    <mergeCell ref="A20:A29"/>
    <mergeCell ref="B20:B29"/>
    <mergeCell ref="C20:C29"/>
    <mergeCell ref="D20:D29"/>
    <mergeCell ref="E20:E29"/>
    <mergeCell ref="F20:F29"/>
    <mergeCell ref="G20:G29"/>
    <mergeCell ref="H20:H29"/>
    <mergeCell ref="I20:J20"/>
    <mergeCell ref="I21:J21"/>
    <mergeCell ref="I29:J29"/>
    <mergeCell ref="C35:C39"/>
    <mergeCell ref="D35:D39"/>
    <mergeCell ref="E35:E39"/>
    <mergeCell ref="F35:F39"/>
    <mergeCell ref="G35:G39"/>
    <mergeCell ref="H35:H39"/>
    <mergeCell ref="I36:J36"/>
    <mergeCell ref="I39:J39"/>
    <mergeCell ref="I35:J35"/>
    <mergeCell ref="A40:A42"/>
    <mergeCell ref="B40:B42"/>
    <mergeCell ref="C40:C42"/>
    <mergeCell ref="D40:D42"/>
    <mergeCell ref="E40:E42"/>
    <mergeCell ref="F40:F42"/>
    <mergeCell ref="G40:G42"/>
    <mergeCell ref="H40:H42"/>
    <mergeCell ref="I40:J40"/>
    <mergeCell ref="I41:J41"/>
    <mergeCell ref="I42:J42"/>
    <mergeCell ref="C51:C53"/>
    <mergeCell ref="D51:D53"/>
    <mergeCell ref="E51:E53"/>
    <mergeCell ref="F51:F53"/>
    <mergeCell ref="G51:G53"/>
    <mergeCell ref="H51:H53"/>
    <mergeCell ref="I51:J51"/>
    <mergeCell ref="I52:J52"/>
    <mergeCell ref="I53:J53"/>
    <mergeCell ref="I54:J54"/>
    <mergeCell ref="I55:J55"/>
    <mergeCell ref="A54:A58"/>
    <mergeCell ref="B54:B58"/>
    <mergeCell ref="C54:C58"/>
    <mergeCell ref="D54:D58"/>
    <mergeCell ref="E54:E58"/>
    <mergeCell ref="F54:F58"/>
    <mergeCell ref="G54:G58"/>
    <mergeCell ref="H54:H58"/>
    <mergeCell ref="I58:J58"/>
    <mergeCell ref="I59:J59"/>
    <mergeCell ref="I60:J60"/>
    <mergeCell ref="I61:J61"/>
    <mergeCell ref="A59:A61"/>
    <mergeCell ref="B59:B61"/>
    <mergeCell ref="C59:C61"/>
    <mergeCell ref="D59:D61"/>
    <mergeCell ref="E59:E61"/>
    <mergeCell ref="F59:F61"/>
    <mergeCell ref="G59:G61"/>
    <mergeCell ref="H59:H61"/>
    <mergeCell ref="A62:A67"/>
    <mergeCell ref="B62:B67"/>
    <mergeCell ref="C62:C67"/>
    <mergeCell ref="D62:D67"/>
    <mergeCell ref="E62:E67"/>
    <mergeCell ref="F62:F67"/>
    <mergeCell ref="G62:G67"/>
    <mergeCell ref="H62:H67"/>
    <mergeCell ref="I62:J62"/>
    <mergeCell ref="I63:J63"/>
    <mergeCell ref="I67:J67"/>
    <mergeCell ref="E86:E90"/>
    <mergeCell ref="F86:F90"/>
    <mergeCell ref="G86:G90"/>
    <mergeCell ref="H86:H90"/>
    <mergeCell ref="I86:J86"/>
    <mergeCell ref="I87:J87"/>
    <mergeCell ref="I88:I89"/>
    <mergeCell ref="J88:J89"/>
    <mergeCell ref="A71:A73"/>
    <mergeCell ref="B71:B73"/>
    <mergeCell ref="C71:C73"/>
    <mergeCell ref="D71:D73"/>
    <mergeCell ref="E71:E73"/>
    <mergeCell ref="F71:F73"/>
    <mergeCell ref="G71:G73"/>
    <mergeCell ref="H71:H73"/>
    <mergeCell ref="I71:J71"/>
    <mergeCell ref="I72:J72"/>
    <mergeCell ref="I73:J73"/>
    <mergeCell ref="F74:F76"/>
    <mergeCell ref="G74:G76"/>
    <mergeCell ref="H74:H76"/>
    <mergeCell ref="I74:J74"/>
    <mergeCell ref="I75:J75"/>
    <mergeCell ref="I95:J97"/>
    <mergeCell ref="K88:K89"/>
    <mergeCell ref="L88:L89"/>
    <mergeCell ref="M88:M89"/>
    <mergeCell ref="N88:N89"/>
    <mergeCell ref="I90:J90"/>
    <mergeCell ref="A91:A94"/>
    <mergeCell ref="B91:B94"/>
    <mergeCell ref="C91:C94"/>
    <mergeCell ref="D91:D94"/>
    <mergeCell ref="E91:E94"/>
    <mergeCell ref="F91:F94"/>
    <mergeCell ref="G91:G94"/>
    <mergeCell ref="H91:H94"/>
    <mergeCell ref="I91:J93"/>
    <mergeCell ref="K91:K93"/>
    <mergeCell ref="L91:L93"/>
    <mergeCell ref="M91:M93"/>
    <mergeCell ref="N91:N93"/>
    <mergeCell ref="I94:J94"/>
    <mergeCell ref="A86:A90"/>
    <mergeCell ref="B86:B90"/>
    <mergeCell ref="C86:C90"/>
    <mergeCell ref="D86:D90"/>
    <mergeCell ref="K95:K97"/>
    <mergeCell ref="L95:L97"/>
    <mergeCell ref="M95:M97"/>
    <mergeCell ref="N95:N97"/>
    <mergeCell ref="I98:J98"/>
    <mergeCell ref="A99:A102"/>
    <mergeCell ref="B99:B102"/>
    <mergeCell ref="C99:C102"/>
    <mergeCell ref="D99:D102"/>
    <mergeCell ref="E99:E102"/>
    <mergeCell ref="F99:F102"/>
    <mergeCell ref="G99:G102"/>
    <mergeCell ref="H99:H102"/>
    <mergeCell ref="I99:J99"/>
    <mergeCell ref="I100:J100"/>
    <mergeCell ref="I102:J102"/>
    <mergeCell ref="A95:A98"/>
    <mergeCell ref="B95:B98"/>
    <mergeCell ref="C95:C98"/>
    <mergeCell ref="D95:D98"/>
    <mergeCell ref="E95:E98"/>
    <mergeCell ref="F95:F98"/>
    <mergeCell ref="G95:G98"/>
    <mergeCell ref="H95:H98"/>
    <mergeCell ref="A103:A106"/>
    <mergeCell ref="B103:B106"/>
    <mergeCell ref="C103:C106"/>
    <mergeCell ref="D103:D106"/>
    <mergeCell ref="E103:E106"/>
    <mergeCell ref="F103:F106"/>
    <mergeCell ref="G103:G106"/>
    <mergeCell ref="H103:H106"/>
    <mergeCell ref="I103:J103"/>
    <mergeCell ref="I104:J104"/>
    <mergeCell ref="I106:J106"/>
    <mergeCell ref="A107:A110"/>
    <mergeCell ref="B107:B110"/>
    <mergeCell ref="C107:C110"/>
    <mergeCell ref="D107:D110"/>
    <mergeCell ref="E107:E110"/>
    <mergeCell ref="F107:F110"/>
    <mergeCell ref="G107:G110"/>
    <mergeCell ref="H107:H110"/>
    <mergeCell ref="I107:J107"/>
    <mergeCell ref="I108:J108"/>
    <mergeCell ref="I110:J110"/>
    <mergeCell ref="A111:A114"/>
    <mergeCell ref="B111:B114"/>
    <mergeCell ref="C111:C114"/>
    <mergeCell ref="D111:D114"/>
    <mergeCell ref="E111:E114"/>
    <mergeCell ref="F111:F114"/>
    <mergeCell ref="G111:G114"/>
    <mergeCell ref="H111:H114"/>
    <mergeCell ref="I111:J111"/>
    <mergeCell ref="I112:J112"/>
    <mergeCell ref="I114:J114"/>
    <mergeCell ref="A115:A119"/>
    <mergeCell ref="B115:B119"/>
    <mergeCell ref="C115:C119"/>
    <mergeCell ref="D115:D119"/>
    <mergeCell ref="E115:E119"/>
    <mergeCell ref="F115:F119"/>
    <mergeCell ref="G115:G119"/>
    <mergeCell ref="H115:H119"/>
    <mergeCell ref="I115:J115"/>
    <mergeCell ref="I116:J116"/>
    <mergeCell ref="I119:J119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2018-02-14T07:55:21Z</cp:lastPrinted>
  <dcterms:created xsi:type="dcterms:W3CDTF">2016-04-27T10:50:15Z</dcterms:created>
  <dcterms:modified xsi:type="dcterms:W3CDTF">2018-10-03T07:44:42Z</dcterms:modified>
</cp:coreProperties>
</file>