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1 Užsienio šalis" sheetId="1" r:id="rId1"/>
    <sheet name="2 Užsienio šalys_1" sheetId="4" r:id="rId2"/>
    <sheet name="2 Užsienio šalys_2" sheetId="7" r:id="rId3"/>
    <sheet name="Įkainiai ir sąrašas" sheetId="2" state="hidden" r:id="rId4"/>
  </sheets>
  <definedNames>
    <definedName name="_xlnm.Print_Area" localSheetId="0">'1 Užsienio šalis'!$A$1:$Y$80</definedName>
    <definedName name="_xlnm.Print_Area" localSheetId="1">'2 Užsienio šalys_1'!$A$6:$AQ$80</definedName>
    <definedName name="_xlnm.Print_Area" localSheetId="2">'2 Užsienio šalys_2'!$A$1:$AM$79</definedName>
    <definedName name="_xlnm.Print_Area" localSheetId="3">'Įkainiai ir sąrašas'!$F$1:$M$9</definedName>
  </definedNames>
  <calcPr calcId="145621"/>
</workbook>
</file>

<file path=xl/calcChain.xml><?xml version="1.0" encoding="utf-8"?>
<calcChain xmlns="http://schemas.openxmlformats.org/spreadsheetml/2006/main">
  <c r="AL22" i="7" l="1"/>
  <c r="AJ25" i="7" l="1"/>
  <c r="AJ26" i="7"/>
  <c r="AJ27" i="7"/>
  <c r="AJ28" i="7"/>
  <c r="AJ29" i="7"/>
  <c r="AJ30" i="7"/>
  <c r="AJ31" i="7"/>
  <c r="AJ32" i="7"/>
  <c r="AJ33" i="7"/>
  <c r="AJ34" i="7"/>
  <c r="AJ35" i="7"/>
  <c r="AJ36" i="7"/>
  <c r="AJ37" i="7"/>
  <c r="AJ38" i="7"/>
  <c r="AJ39" i="7"/>
  <c r="AJ40" i="7"/>
  <c r="AJ41" i="7"/>
  <c r="AJ42" i="7"/>
  <c r="AJ43" i="7"/>
  <c r="AJ44" i="7"/>
  <c r="AJ45" i="7"/>
  <c r="AJ46" i="7"/>
  <c r="AJ47" i="7"/>
  <c r="AJ48" i="7"/>
  <c r="AJ49" i="7"/>
  <c r="AJ50" i="7"/>
  <c r="AJ51" i="7"/>
  <c r="AJ52" i="7"/>
  <c r="AJ53" i="7"/>
  <c r="AJ54" i="7"/>
  <c r="AJ55" i="7"/>
  <c r="AJ56" i="7"/>
  <c r="AJ57" i="7"/>
  <c r="AJ58" i="7"/>
  <c r="AJ59" i="7"/>
  <c r="AJ60" i="7"/>
  <c r="AJ61" i="7"/>
  <c r="AJ62" i="7"/>
  <c r="AJ63" i="7"/>
  <c r="AJ64" i="7"/>
  <c r="AJ65" i="7"/>
  <c r="AJ66" i="7"/>
  <c r="AJ67" i="7"/>
  <c r="AJ68" i="7"/>
  <c r="AJ69" i="7"/>
  <c r="AJ70" i="7"/>
  <c r="AJ71" i="7"/>
  <c r="AG25" i="7"/>
  <c r="AG26" i="7"/>
  <c r="AG27" i="7"/>
  <c r="AG28" i="7"/>
  <c r="AG29" i="7"/>
  <c r="AG30" i="7"/>
  <c r="AG31" i="7"/>
  <c r="AG32" i="7"/>
  <c r="AG33" i="7"/>
  <c r="AG34" i="7"/>
  <c r="AG35" i="7"/>
  <c r="AG36" i="7"/>
  <c r="AG37" i="7"/>
  <c r="AG38" i="7"/>
  <c r="AG39" i="7"/>
  <c r="AG40" i="7"/>
  <c r="AG41" i="7"/>
  <c r="AG42" i="7"/>
  <c r="AG43" i="7"/>
  <c r="AG44" i="7"/>
  <c r="AG45" i="7"/>
  <c r="AG46" i="7"/>
  <c r="AG47" i="7"/>
  <c r="AG48" i="7"/>
  <c r="AG49" i="7"/>
  <c r="AG50" i="7"/>
  <c r="AG51" i="7"/>
  <c r="AG52" i="7"/>
  <c r="AG53" i="7"/>
  <c r="AG54" i="7"/>
  <c r="AG55" i="7"/>
  <c r="AG56" i="7"/>
  <c r="AG57" i="7"/>
  <c r="AG58" i="7"/>
  <c r="AG59" i="7"/>
  <c r="AG60" i="7"/>
  <c r="AG61" i="7"/>
  <c r="AG62" i="7"/>
  <c r="AG63" i="7"/>
  <c r="AG64" i="7"/>
  <c r="AG65" i="7"/>
  <c r="AG66" i="7"/>
  <c r="AG67" i="7"/>
  <c r="AG68" i="7"/>
  <c r="AG69" i="7"/>
  <c r="AG70" i="7"/>
  <c r="AG71"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Y25" i="7"/>
  <c r="Y26" i="7"/>
  <c r="Y27" i="7"/>
  <c r="Y28" i="7"/>
  <c r="Y29" i="7"/>
  <c r="Y30" i="7"/>
  <c r="Y31" i="7"/>
  <c r="Y32" i="7"/>
  <c r="Y33" i="7"/>
  <c r="Y34" i="7"/>
  <c r="Y35" i="7"/>
  <c r="Y36" i="7"/>
  <c r="Y37" i="7"/>
  <c r="Y38" i="7"/>
  <c r="Y39" i="7"/>
  <c r="Y40" i="7"/>
  <c r="Y41" i="7"/>
  <c r="Y42" i="7"/>
  <c r="Y43" i="7"/>
  <c r="Y44" i="7"/>
  <c r="Y45" i="7"/>
  <c r="Y46" i="7"/>
  <c r="Y47" i="7"/>
  <c r="Y48" i="7"/>
  <c r="Y49" i="7"/>
  <c r="Y50" i="7"/>
  <c r="Y51" i="7"/>
  <c r="Y52" i="7"/>
  <c r="Y53" i="7"/>
  <c r="Y54" i="7"/>
  <c r="Y55" i="7"/>
  <c r="Y56" i="7"/>
  <c r="Y57" i="7"/>
  <c r="Y58" i="7"/>
  <c r="Y59" i="7"/>
  <c r="Y60" i="7"/>
  <c r="Y61" i="7"/>
  <c r="Y62" i="7"/>
  <c r="Y63" i="7"/>
  <c r="Y64" i="7"/>
  <c r="Y65" i="7"/>
  <c r="Y66" i="7"/>
  <c r="Y67" i="7"/>
  <c r="Y68" i="7"/>
  <c r="Y69" i="7"/>
  <c r="Y70" i="7"/>
  <c r="Y71"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AH69" i="7" l="1"/>
  <c r="AH65" i="7"/>
  <c r="AH61" i="7"/>
  <c r="AH53" i="7"/>
  <c r="AH49" i="7"/>
  <c r="AH45" i="7"/>
  <c r="AH37" i="7"/>
  <c r="AH33" i="7"/>
  <c r="AH29" i="7"/>
  <c r="AI68" i="7"/>
  <c r="AI64" i="7"/>
  <c r="AI60" i="7"/>
  <c r="AI52" i="7"/>
  <c r="AI48" i="7"/>
  <c r="AI44" i="7"/>
  <c r="AI36" i="7"/>
  <c r="AI32" i="7"/>
  <c r="AI28" i="7"/>
  <c r="AK69" i="7"/>
  <c r="AK65" i="7"/>
  <c r="AK61" i="7"/>
  <c r="AK57" i="7"/>
  <c r="AK53" i="7"/>
  <c r="AK49" i="7"/>
  <c r="AK45" i="7"/>
  <c r="AK41" i="7"/>
  <c r="AK37" i="7"/>
  <c r="AK33" i="7"/>
  <c r="AK29" i="7"/>
  <c r="AK25" i="7"/>
  <c r="AK70" i="7"/>
  <c r="AK66" i="7"/>
  <c r="AK62" i="7"/>
  <c r="AK58" i="7"/>
  <c r="AK54" i="7"/>
  <c r="AK50" i="7"/>
  <c r="AK46" i="7"/>
  <c r="AK42" i="7"/>
  <c r="AK38" i="7"/>
  <c r="AK34" i="7"/>
  <c r="AK30" i="7"/>
  <c r="AK26" i="7"/>
  <c r="AH71" i="7"/>
  <c r="AH67" i="7"/>
  <c r="AH63" i="7"/>
  <c r="AH59" i="7"/>
  <c r="AH55" i="7"/>
  <c r="AH51" i="7"/>
  <c r="AH47" i="7"/>
  <c r="AH43" i="7"/>
  <c r="AH39" i="7"/>
  <c r="AH35" i="7"/>
  <c r="AH31" i="7"/>
  <c r="AH27" i="7"/>
  <c r="AI70" i="7"/>
  <c r="AI66" i="7"/>
  <c r="AI62" i="7"/>
  <c r="AI58" i="7"/>
  <c r="AI54" i="7"/>
  <c r="AI50" i="7"/>
  <c r="AI46" i="7"/>
  <c r="AI42" i="7"/>
  <c r="AI38" i="7"/>
  <c r="AI34" i="7"/>
  <c r="AI30" i="7"/>
  <c r="AI26" i="7"/>
  <c r="AK68" i="7"/>
  <c r="AK64" i="7"/>
  <c r="AK60" i="7"/>
  <c r="AK56" i="7"/>
  <c r="AK52" i="7"/>
  <c r="AK48" i="7"/>
  <c r="AK44" i="7"/>
  <c r="AK40" i="7"/>
  <c r="AK36" i="7"/>
  <c r="AK32" i="7"/>
  <c r="AK28" i="7"/>
  <c r="AH57" i="7"/>
  <c r="AH41" i="7"/>
  <c r="AH25" i="7"/>
  <c r="AI56" i="7"/>
  <c r="AI40" i="7"/>
  <c r="AK71" i="7"/>
  <c r="AK67" i="7"/>
  <c r="AK63" i="7"/>
  <c r="AK59" i="7"/>
  <c r="AK55" i="7"/>
  <c r="AK51" i="7"/>
  <c r="AK47" i="7"/>
  <c r="AK43" i="7"/>
  <c r="AK39" i="7"/>
  <c r="AK35" i="7"/>
  <c r="AK31" i="7"/>
  <c r="AK27" i="7"/>
  <c r="AH64" i="7"/>
  <c r="AH56" i="7"/>
  <c r="AH48" i="7"/>
  <c r="AL48" i="7" s="1"/>
  <c r="AH40" i="7"/>
  <c r="AH32" i="7"/>
  <c r="AI71" i="7"/>
  <c r="AI63" i="7"/>
  <c r="AI55" i="7"/>
  <c r="AI47" i="7"/>
  <c r="AI39" i="7"/>
  <c r="AI35" i="7"/>
  <c r="AI27" i="7"/>
  <c r="AH68" i="7"/>
  <c r="AL68" i="7" s="1"/>
  <c r="AH60" i="7"/>
  <c r="AL60" i="7" s="1"/>
  <c r="AH52" i="7"/>
  <c r="AL52" i="7" s="1"/>
  <c r="AH44" i="7"/>
  <c r="AH36" i="7"/>
  <c r="AL36" i="7" s="1"/>
  <c r="AH28" i="7"/>
  <c r="AL28" i="7" s="1"/>
  <c r="AI67" i="7"/>
  <c r="AI59" i="7"/>
  <c r="AI51" i="7"/>
  <c r="AI43" i="7"/>
  <c r="AI31" i="7"/>
  <c r="AL31" i="7" s="1"/>
  <c r="AH62" i="7"/>
  <c r="AL62" i="7" s="1"/>
  <c r="AH46" i="7"/>
  <c r="AL46" i="7" s="1"/>
  <c r="AH30" i="7"/>
  <c r="AL30" i="7" s="1"/>
  <c r="AI61" i="7"/>
  <c r="AI45" i="7"/>
  <c r="AL45" i="7" s="1"/>
  <c r="AI25" i="7"/>
  <c r="AH70" i="7"/>
  <c r="AH66" i="7"/>
  <c r="AL66" i="7" s="1"/>
  <c r="AH58" i="7"/>
  <c r="AH54" i="7"/>
  <c r="AL54" i="7" s="1"/>
  <c r="AH50" i="7"/>
  <c r="AL50" i="7" s="1"/>
  <c r="AH42" i="7"/>
  <c r="AL42" i="7" s="1"/>
  <c r="AH38" i="7"/>
  <c r="AL38" i="7" s="1"/>
  <c r="AH34" i="7"/>
  <c r="AL34" i="7" s="1"/>
  <c r="AH26" i="7"/>
  <c r="AL26" i="7" s="1"/>
  <c r="AI69" i="7"/>
  <c r="AL69" i="7" s="1"/>
  <c r="AI65" i="7"/>
  <c r="AL65" i="7" s="1"/>
  <c r="AI57" i="7"/>
  <c r="AI53" i="7"/>
  <c r="AL53" i="7" s="1"/>
  <c r="AI49" i="7"/>
  <c r="AL49" i="7" s="1"/>
  <c r="AI41" i="7"/>
  <c r="AI37" i="7"/>
  <c r="AI33" i="7"/>
  <c r="AL33" i="7" s="1"/>
  <c r="AI29" i="7"/>
  <c r="AL29" i="7" s="1"/>
  <c r="AM25" i="4"/>
  <c r="AM26" i="4"/>
  <c r="AM27" i="4"/>
  <c r="AM28" i="4"/>
  <c r="AM29" i="4"/>
  <c r="AM30" i="4"/>
  <c r="AM31" i="4"/>
  <c r="AM32" i="4"/>
  <c r="AM33" i="4"/>
  <c r="AM34" i="4"/>
  <c r="AM35" i="4"/>
  <c r="AM36" i="4"/>
  <c r="AM37" i="4"/>
  <c r="AM38" i="4"/>
  <c r="AM39" i="4"/>
  <c r="AM40" i="4"/>
  <c r="AM41" i="4"/>
  <c r="AM42" i="4"/>
  <c r="AM43" i="4"/>
  <c r="AM44" i="4"/>
  <c r="AM45" i="4"/>
  <c r="AM46" i="4"/>
  <c r="AM47" i="4"/>
  <c r="AM48" i="4"/>
  <c r="AM49" i="4"/>
  <c r="AM50" i="4"/>
  <c r="AM51" i="4"/>
  <c r="AM52" i="4"/>
  <c r="AM53" i="4"/>
  <c r="AM54" i="4"/>
  <c r="AM55" i="4"/>
  <c r="AM56" i="4"/>
  <c r="AM57" i="4"/>
  <c r="AM58" i="4"/>
  <c r="AM59" i="4"/>
  <c r="AM60" i="4"/>
  <c r="AM61" i="4"/>
  <c r="AM62" i="4"/>
  <c r="AM63" i="4"/>
  <c r="AM64" i="4"/>
  <c r="AM65" i="4"/>
  <c r="AM66" i="4"/>
  <c r="AM67" i="4"/>
  <c r="AM68" i="4"/>
  <c r="AM69" i="4"/>
  <c r="AM70" i="4"/>
  <c r="AM71" i="4"/>
  <c r="AL25" i="4"/>
  <c r="AL26" i="4"/>
  <c r="AL27" i="4"/>
  <c r="AL28" i="4"/>
  <c r="AL29" i="4"/>
  <c r="AL30" i="4"/>
  <c r="AL31" i="4"/>
  <c r="AL32" i="4"/>
  <c r="AL33" i="4"/>
  <c r="AL34" i="4"/>
  <c r="AL35" i="4"/>
  <c r="AL36" i="4"/>
  <c r="AL37" i="4"/>
  <c r="AL38" i="4"/>
  <c r="AL39" i="4"/>
  <c r="AL40" i="4"/>
  <c r="AL41" i="4"/>
  <c r="AL42" i="4"/>
  <c r="AL43" i="4"/>
  <c r="AL44" i="4"/>
  <c r="AL45" i="4"/>
  <c r="AL46" i="4"/>
  <c r="AL47" i="4"/>
  <c r="AL48" i="4"/>
  <c r="AL49" i="4"/>
  <c r="AL50" i="4"/>
  <c r="AL51" i="4"/>
  <c r="AL52" i="4"/>
  <c r="AL53" i="4"/>
  <c r="AL54" i="4"/>
  <c r="AL55" i="4"/>
  <c r="AL56" i="4"/>
  <c r="AL57" i="4"/>
  <c r="AL58" i="4"/>
  <c r="AL59" i="4"/>
  <c r="AL60" i="4"/>
  <c r="AL61" i="4"/>
  <c r="AL62" i="4"/>
  <c r="AL63" i="4"/>
  <c r="AL64" i="4"/>
  <c r="AL65" i="4"/>
  <c r="AL66" i="4"/>
  <c r="AL67" i="4"/>
  <c r="AL68" i="4"/>
  <c r="AL69" i="4"/>
  <c r="AL70" i="4"/>
  <c r="AL71" i="4"/>
  <c r="AI25" i="4"/>
  <c r="AI26" i="4"/>
  <c r="AI27" i="4"/>
  <c r="AI28" i="4"/>
  <c r="AI29" i="4"/>
  <c r="AI30" i="4"/>
  <c r="AI31" i="4"/>
  <c r="AI32" i="4"/>
  <c r="AI33" i="4"/>
  <c r="AI34" i="4"/>
  <c r="AI35" i="4"/>
  <c r="AI36" i="4"/>
  <c r="AI37" i="4"/>
  <c r="AI38" i="4"/>
  <c r="AI39" i="4"/>
  <c r="AI40" i="4"/>
  <c r="AI41" i="4"/>
  <c r="AI42" i="4"/>
  <c r="AI43" i="4"/>
  <c r="AI44" i="4"/>
  <c r="AI45" i="4"/>
  <c r="AI46" i="4"/>
  <c r="AI47" i="4"/>
  <c r="AI48" i="4"/>
  <c r="AI49" i="4"/>
  <c r="AI50" i="4"/>
  <c r="AI51" i="4"/>
  <c r="AI52" i="4"/>
  <c r="AI53" i="4"/>
  <c r="AI54" i="4"/>
  <c r="AI55" i="4"/>
  <c r="AI56" i="4"/>
  <c r="AI57" i="4"/>
  <c r="AI58" i="4"/>
  <c r="AI59" i="4"/>
  <c r="AI60" i="4"/>
  <c r="AI61" i="4"/>
  <c r="AI62" i="4"/>
  <c r="AI63" i="4"/>
  <c r="AI64" i="4"/>
  <c r="AI65" i="4"/>
  <c r="AI66" i="4"/>
  <c r="AI67" i="4"/>
  <c r="AI68" i="4"/>
  <c r="AI69" i="4"/>
  <c r="AI70" i="4"/>
  <c r="AI71"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F25" i="4"/>
  <c r="AF26" i="4"/>
  <c r="AF27" i="4"/>
  <c r="AF28" i="4"/>
  <c r="AF29" i="4"/>
  <c r="AF30" i="4"/>
  <c r="AF31" i="4"/>
  <c r="AF32" i="4"/>
  <c r="AF33" i="4"/>
  <c r="AF34" i="4"/>
  <c r="AF35" i="4"/>
  <c r="AF36" i="4"/>
  <c r="AF37" i="4"/>
  <c r="AF38" i="4"/>
  <c r="AF39" i="4"/>
  <c r="AF40" i="4"/>
  <c r="AF41" i="4"/>
  <c r="AF42" i="4"/>
  <c r="AF43" i="4"/>
  <c r="AF44" i="4"/>
  <c r="AF45" i="4"/>
  <c r="AF46" i="4"/>
  <c r="AF47" i="4"/>
  <c r="AF48" i="4"/>
  <c r="AF49" i="4"/>
  <c r="AF50" i="4"/>
  <c r="AF51" i="4"/>
  <c r="AF52" i="4"/>
  <c r="AF53" i="4"/>
  <c r="AF54" i="4"/>
  <c r="AF55" i="4"/>
  <c r="AF56" i="4"/>
  <c r="AF57" i="4"/>
  <c r="AF58" i="4"/>
  <c r="AF59" i="4"/>
  <c r="AF60" i="4"/>
  <c r="AF61" i="4"/>
  <c r="AF62" i="4"/>
  <c r="AF63" i="4"/>
  <c r="AF64" i="4"/>
  <c r="AF65" i="4"/>
  <c r="AF66" i="4"/>
  <c r="AF67" i="4"/>
  <c r="AF68" i="4"/>
  <c r="AF69" i="4"/>
  <c r="AF70" i="4"/>
  <c r="AF71"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E62" i="4"/>
  <c r="AE63" i="4"/>
  <c r="AE64" i="4"/>
  <c r="AE65" i="4"/>
  <c r="AE66" i="4"/>
  <c r="AE67" i="4"/>
  <c r="AE68" i="4"/>
  <c r="AE69" i="4"/>
  <c r="AE70" i="4"/>
  <c r="AE71"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V27" i="1"/>
  <c r="W27" i="1" s="1"/>
  <c r="V28" i="1"/>
  <c r="V29" i="1"/>
  <c r="V30" i="1"/>
  <c r="V31" i="1"/>
  <c r="W31" i="1" s="1"/>
  <c r="V32" i="1"/>
  <c r="W32" i="1" s="1"/>
  <c r="V33" i="1"/>
  <c r="V34" i="1"/>
  <c r="V35" i="1"/>
  <c r="W35" i="1" s="1"/>
  <c r="V36" i="1"/>
  <c r="W36" i="1" s="1"/>
  <c r="V37" i="1"/>
  <c r="V38" i="1"/>
  <c r="V39" i="1"/>
  <c r="W39" i="1" s="1"/>
  <c r="V40" i="1"/>
  <c r="W40" i="1" s="1"/>
  <c r="V41" i="1"/>
  <c r="V42" i="1"/>
  <c r="V43" i="1"/>
  <c r="W43" i="1" s="1"/>
  <c r="V44" i="1"/>
  <c r="W44" i="1" s="1"/>
  <c r="V45" i="1"/>
  <c r="V46" i="1"/>
  <c r="V47" i="1"/>
  <c r="W47" i="1" s="1"/>
  <c r="V48" i="1"/>
  <c r="W48" i="1" s="1"/>
  <c r="V49" i="1"/>
  <c r="V50" i="1"/>
  <c r="V51" i="1"/>
  <c r="W51" i="1" s="1"/>
  <c r="V52" i="1"/>
  <c r="W52" i="1" s="1"/>
  <c r="V53" i="1"/>
  <c r="V54" i="1"/>
  <c r="V55" i="1"/>
  <c r="W55" i="1" s="1"/>
  <c r="V56" i="1"/>
  <c r="W56" i="1" s="1"/>
  <c r="V57" i="1"/>
  <c r="V58" i="1"/>
  <c r="V59" i="1"/>
  <c r="W59" i="1" s="1"/>
  <c r="V60" i="1"/>
  <c r="W60" i="1" s="1"/>
  <c r="V61" i="1"/>
  <c r="V62" i="1"/>
  <c r="V63" i="1"/>
  <c r="W63" i="1" s="1"/>
  <c r="V64" i="1"/>
  <c r="W64" i="1" s="1"/>
  <c r="V65" i="1"/>
  <c r="V66" i="1"/>
  <c r="V67" i="1"/>
  <c r="W67" i="1" s="1"/>
  <c r="V68" i="1"/>
  <c r="W68" i="1" s="1"/>
  <c r="V69" i="1"/>
  <c r="V70" i="1"/>
  <c r="V71" i="1"/>
  <c r="W71" i="1" s="1"/>
  <c r="V72" i="1"/>
  <c r="W72" i="1" s="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I27" i="1"/>
  <c r="R27" i="1" s="1"/>
  <c r="I28" i="1"/>
  <c r="R28" i="1" s="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D27" i="1"/>
  <c r="Q27" i="1" s="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AL63" i="7" l="1"/>
  <c r="AL57" i="7"/>
  <c r="AL37" i="7"/>
  <c r="AL61" i="7"/>
  <c r="AL47" i="7"/>
  <c r="AL41" i="7"/>
  <c r="AL70" i="7"/>
  <c r="AL39" i="7"/>
  <c r="AL55" i="7"/>
  <c r="AL71" i="7"/>
  <c r="AL56" i="7"/>
  <c r="AL58" i="7"/>
  <c r="AL59" i="7"/>
  <c r="AL44" i="7"/>
  <c r="AL27" i="7"/>
  <c r="AL40" i="7"/>
  <c r="AL43" i="7"/>
  <c r="AL25" i="7"/>
  <c r="AL32" i="7"/>
  <c r="AL64" i="7"/>
  <c r="AL35" i="7"/>
  <c r="AL51" i="7"/>
  <c r="AL67" i="7"/>
  <c r="AN69" i="4"/>
  <c r="AN65" i="4"/>
  <c r="AN57" i="4"/>
  <c r="AN53" i="4"/>
  <c r="AN49" i="4"/>
  <c r="AN41" i="4"/>
  <c r="AN37" i="4"/>
  <c r="AN33" i="4"/>
  <c r="AN25" i="4"/>
  <c r="AO68" i="4"/>
  <c r="AO64" i="4"/>
  <c r="AO56" i="4"/>
  <c r="AO52" i="4"/>
  <c r="AO48" i="4"/>
  <c r="AO40" i="4"/>
  <c r="AO36" i="4"/>
  <c r="AO32" i="4"/>
  <c r="U66" i="1"/>
  <c r="U58" i="1"/>
  <c r="U50" i="1"/>
  <c r="U42" i="1"/>
  <c r="U34" i="1"/>
  <c r="W70" i="1"/>
  <c r="W66" i="1"/>
  <c r="W62" i="1"/>
  <c r="W58" i="1"/>
  <c r="W54" i="1"/>
  <c r="W50" i="1"/>
  <c r="W46" i="1"/>
  <c r="W42" i="1"/>
  <c r="W38" i="1"/>
  <c r="W34" i="1"/>
  <c r="W30" i="1"/>
  <c r="U70" i="1"/>
  <c r="U62" i="1"/>
  <c r="U54" i="1"/>
  <c r="U46" i="1"/>
  <c r="X46" i="1" s="1"/>
  <c r="U38" i="1"/>
  <c r="U30" i="1"/>
  <c r="U69" i="1"/>
  <c r="U65" i="1"/>
  <c r="U61" i="1"/>
  <c r="U57" i="1"/>
  <c r="U53" i="1"/>
  <c r="U49" i="1"/>
  <c r="U45" i="1"/>
  <c r="U41" i="1"/>
  <c r="U37" i="1"/>
  <c r="U33" i="1"/>
  <c r="U29" i="1"/>
  <c r="U71" i="1"/>
  <c r="X71" i="1" s="1"/>
  <c r="U67" i="1"/>
  <c r="X67" i="1" s="1"/>
  <c r="U63" i="1"/>
  <c r="X63" i="1" s="1"/>
  <c r="U59" i="1"/>
  <c r="X59" i="1" s="1"/>
  <c r="U55" i="1"/>
  <c r="X55" i="1" s="1"/>
  <c r="U51" i="1"/>
  <c r="X51" i="1" s="1"/>
  <c r="U47" i="1"/>
  <c r="X47" i="1" s="1"/>
  <c r="U43" i="1"/>
  <c r="X43" i="1" s="1"/>
  <c r="U39" i="1"/>
  <c r="X39" i="1" s="1"/>
  <c r="U35" i="1"/>
  <c r="X35" i="1" s="1"/>
  <c r="U31" i="1"/>
  <c r="X31" i="1" s="1"/>
  <c r="W69" i="1"/>
  <c r="W65" i="1"/>
  <c r="W61" i="1"/>
  <c r="W57" i="1"/>
  <c r="X57" i="1" s="1"/>
  <c r="W53" i="1"/>
  <c r="W49" i="1"/>
  <c r="W45" i="1"/>
  <c r="W41" i="1"/>
  <c r="X41" i="1" s="1"/>
  <c r="W37" i="1"/>
  <c r="W33" i="1"/>
  <c r="W29" i="1"/>
  <c r="W28" i="1"/>
  <c r="U27" i="1"/>
  <c r="X27" i="1" s="1"/>
  <c r="U72" i="1"/>
  <c r="X72" i="1" s="1"/>
  <c r="U68" i="1"/>
  <c r="X68" i="1" s="1"/>
  <c r="U64" i="1"/>
  <c r="X64" i="1" s="1"/>
  <c r="U60" i="1"/>
  <c r="X60" i="1" s="1"/>
  <c r="U56" i="1"/>
  <c r="X56" i="1" s="1"/>
  <c r="U52" i="1"/>
  <c r="X52" i="1" s="1"/>
  <c r="U48" i="1"/>
  <c r="X48" i="1" s="1"/>
  <c r="U44" i="1"/>
  <c r="X44" i="1" s="1"/>
  <c r="U40" i="1"/>
  <c r="X40" i="1" s="1"/>
  <c r="U36" i="1"/>
  <c r="X36" i="1" s="1"/>
  <c r="U32" i="1"/>
  <c r="X32" i="1" s="1"/>
  <c r="U28" i="1"/>
  <c r="AN61" i="4"/>
  <c r="AN45" i="4"/>
  <c r="AN29" i="4"/>
  <c r="AO60" i="4"/>
  <c r="AO44" i="4"/>
  <c r="AO28" i="4"/>
  <c r="AN71" i="4"/>
  <c r="AN67" i="4"/>
  <c r="AN63" i="4"/>
  <c r="AN59" i="4"/>
  <c r="AN55" i="4"/>
  <c r="AN51" i="4"/>
  <c r="AN47" i="4"/>
  <c r="AN43" i="4"/>
  <c r="AN39" i="4"/>
  <c r="AN35" i="4"/>
  <c r="AN31" i="4"/>
  <c r="AN27" i="4"/>
  <c r="AO70" i="4"/>
  <c r="AO66" i="4"/>
  <c r="AO62" i="4"/>
  <c r="AO58" i="4"/>
  <c r="AO54" i="4"/>
  <c r="AO50" i="4"/>
  <c r="AO46" i="4"/>
  <c r="AO42" i="4"/>
  <c r="AO38" i="4"/>
  <c r="AO34" i="4"/>
  <c r="AO30" i="4"/>
  <c r="AO26" i="4"/>
  <c r="AJ70" i="4"/>
  <c r="AJ66" i="4"/>
  <c r="AJ62" i="4"/>
  <c r="AJ58" i="4"/>
  <c r="AJ54" i="4"/>
  <c r="AJ50" i="4"/>
  <c r="AJ46" i="4"/>
  <c r="AJ42" i="4"/>
  <c r="AJ38" i="4"/>
  <c r="AJ34" i="4"/>
  <c r="AJ30" i="4"/>
  <c r="AJ26" i="4"/>
  <c r="AK69" i="4"/>
  <c r="AK65" i="4"/>
  <c r="AK61" i="4"/>
  <c r="AK57" i="4"/>
  <c r="AK53" i="4"/>
  <c r="AK49" i="4"/>
  <c r="AK45" i="4"/>
  <c r="AK41" i="4"/>
  <c r="AK37" i="4"/>
  <c r="AK33" i="4"/>
  <c r="AK29" i="4"/>
  <c r="AK25" i="4"/>
  <c r="AN70" i="4"/>
  <c r="AN66" i="4"/>
  <c r="AN62" i="4"/>
  <c r="AN58" i="4"/>
  <c r="AN54" i="4"/>
  <c r="AN50" i="4"/>
  <c r="AN46" i="4"/>
  <c r="AN42" i="4"/>
  <c r="AN38" i="4"/>
  <c r="AN34" i="4"/>
  <c r="AN30" i="4"/>
  <c r="AN26" i="4"/>
  <c r="AO69" i="4"/>
  <c r="AO65" i="4"/>
  <c r="AO61" i="4"/>
  <c r="AO57" i="4"/>
  <c r="AO53" i="4"/>
  <c r="AO49" i="4"/>
  <c r="AO45" i="4"/>
  <c r="AO41" i="4"/>
  <c r="AO37" i="4"/>
  <c r="AO33" i="4"/>
  <c r="AO29" i="4"/>
  <c r="AO25" i="4"/>
  <c r="AJ69" i="4"/>
  <c r="AP69" i="4" s="1"/>
  <c r="AJ65" i="4"/>
  <c r="AP65" i="4" s="1"/>
  <c r="AJ61" i="4"/>
  <c r="AP61" i="4" s="1"/>
  <c r="AJ57" i="4"/>
  <c r="AJ53" i="4"/>
  <c r="AJ49" i="4"/>
  <c r="AJ45" i="4"/>
  <c r="AP45" i="4" s="1"/>
  <c r="AJ41" i="4"/>
  <c r="AP41" i="4" s="1"/>
  <c r="AJ37" i="4"/>
  <c r="AP37" i="4" s="1"/>
  <c r="AJ33" i="4"/>
  <c r="AP33" i="4" s="1"/>
  <c r="AJ29" i="4"/>
  <c r="AJ25" i="4"/>
  <c r="AK68" i="4"/>
  <c r="AK64" i="4"/>
  <c r="AK60" i="4"/>
  <c r="AK56" i="4"/>
  <c r="AK52" i="4"/>
  <c r="AK48" i="4"/>
  <c r="AK44" i="4"/>
  <c r="AK40" i="4"/>
  <c r="AK36" i="4"/>
  <c r="AK32" i="4"/>
  <c r="AK28" i="4"/>
  <c r="AJ71" i="4"/>
  <c r="AJ67" i="4"/>
  <c r="AJ63" i="4"/>
  <c r="AJ59" i="4"/>
  <c r="AJ55" i="4"/>
  <c r="AJ51" i="4"/>
  <c r="AJ47" i="4"/>
  <c r="AJ43" i="4"/>
  <c r="AJ39" i="4"/>
  <c r="AJ35" i="4"/>
  <c r="AJ31" i="4"/>
  <c r="AJ27" i="4"/>
  <c r="AK70" i="4"/>
  <c r="AK66" i="4"/>
  <c r="AK62" i="4"/>
  <c r="AK58" i="4"/>
  <c r="AK54" i="4"/>
  <c r="AK50" i="4"/>
  <c r="AK46" i="4"/>
  <c r="AK42" i="4"/>
  <c r="AP42" i="4" s="1"/>
  <c r="AK38" i="4"/>
  <c r="AK34" i="4"/>
  <c r="AK30" i="4"/>
  <c r="AK26" i="4"/>
  <c r="AJ64" i="4"/>
  <c r="AJ56" i="4"/>
  <c r="AJ48" i="4"/>
  <c r="AJ40" i="4"/>
  <c r="AJ32" i="4"/>
  <c r="AK71" i="4"/>
  <c r="AK63" i="4"/>
  <c r="AK55" i="4"/>
  <c r="AK47" i="4"/>
  <c r="AK39" i="4"/>
  <c r="AK27" i="4"/>
  <c r="AN64" i="4"/>
  <c r="AN52" i="4"/>
  <c r="AN44" i="4"/>
  <c r="AN36" i="4"/>
  <c r="AN28" i="4"/>
  <c r="AO67" i="4"/>
  <c r="AO59" i="4"/>
  <c r="AO51" i="4"/>
  <c r="AO43" i="4"/>
  <c r="AO35" i="4"/>
  <c r="AO27" i="4"/>
  <c r="AJ68" i="4"/>
  <c r="AJ60" i="4"/>
  <c r="AJ52" i="4"/>
  <c r="AJ44" i="4"/>
  <c r="AJ36" i="4"/>
  <c r="AJ28" i="4"/>
  <c r="AP28" i="4" s="1"/>
  <c r="AK67" i="4"/>
  <c r="AK59" i="4"/>
  <c r="AK51" i="4"/>
  <c r="AK43" i="4"/>
  <c r="AK35" i="4"/>
  <c r="AK31" i="4"/>
  <c r="AN68" i="4"/>
  <c r="AN60" i="4"/>
  <c r="AN56" i="4"/>
  <c r="AN48" i="4"/>
  <c r="AN40" i="4"/>
  <c r="AN32" i="4"/>
  <c r="AO71" i="4"/>
  <c r="AO63" i="4"/>
  <c r="AO55" i="4"/>
  <c r="AO47" i="4"/>
  <c r="AO39" i="4"/>
  <c r="AO31" i="4"/>
  <c r="AJ22" i="7"/>
  <c r="AJ24" i="7"/>
  <c r="AG24" i="7"/>
  <c r="AF24" i="7"/>
  <c r="AD24" i="7"/>
  <c r="AC24" i="7"/>
  <c r="AB24" i="7"/>
  <c r="Y24" i="7"/>
  <c r="Q24" i="7"/>
  <c r="P24" i="7"/>
  <c r="M24" i="7"/>
  <c r="AE24" i="7" s="1"/>
  <c r="L24" i="7"/>
  <c r="F24" i="7"/>
  <c r="AA24" i="7" s="1"/>
  <c r="E24" i="7"/>
  <c r="Z24" i="7" s="1"/>
  <c r="AJ23" i="7"/>
  <c r="AG23" i="7"/>
  <c r="AF23" i="7"/>
  <c r="AE23" i="7"/>
  <c r="AD23" i="7"/>
  <c r="AB23" i="7"/>
  <c r="Y23" i="7"/>
  <c r="Q23" i="7"/>
  <c r="P23" i="7"/>
  <c r="M23" i="7"/>
  <c r="AC23" i="7" s="1"/>
  <c r="L23" i="7"/>
  <c r="F23" i="7"/>
  <c r="AA23" i="7" s="1"/>
  <c r="E23" i="7"/>
  <c r="Z23" i="7" s="1"/>
  <c r="AG22" i="7"/>
  <c r="AF22" i="7"/>
  <c r="Y22" i="7"/>
  <c r="Q22" i="7"/>
  <c r="P22" i="7"/>
  <c r="M22" i="7"/>
  <c r="AC22" i="7" s="1"/>
  <c r="L22" i="7"/>
  <c r="AB22" i="7" s="1"/>
  <c r="F22" i="7"/>
  <c r="AA22" i="7" s="1"/>
  <c r="E22" i="7"/>
  <c r="Z22" i="7" s="1"/>
  <c r="Q26" i="1"/>
  <c r="AP25" i="4" l="1"/>
  <c r="X33" i="1"/>
  <c r="X49" i="1"/>
  <c r="X65" i="1"/>
  <c r="X62" i="1"/>
  <c r="AP51" i="4"/>
  <c r="AP36" i="4"/>
  <c r="AP49" i="4"/>
  <c r="X42" i="1"/>
  <c r="X50" i="1"/>
  <c r="X54" i="1"/>
  <c r="X28" i="1"/>
  <c r="X38" i="1"/>
  <c r="X70" i="1"/>
  <c r="AP39" i="4"/>
  <c r="X30" i="1"/>
  <c r="X58" i="1"/>
  <c r="AP48" i="4"/>
  <c r="AP31" i="4"/>
  <c r="AP47" i="4"/>
  <c r="AP71" i="4"/>
  <c r="X37" i="1"/>
  <c r="X53" i="1"/>
  <c r="X69" i="1"/>
  <c r="X34" i="1"/>
  <c r="X66" i="1"/>
  <c r="X29" i="1"/>
  <c r="X45" i="1"/>
  <c r="X61" i="1"/>
  <c r="AP34" i="4"/>
  <c r="AP66" i="4"/>
  <c r="AP53" i="4"/>
  <c r="AP35" i="4"/>
  <c r="AP67" i="4"/>
  <c r="AP52" i="4"/>
  <c r="AP32" i="4"/>
  <c r="AP64" i="4"/>
  <c r="AP38" i="4"/>
  <c r="AP54" i="4"/>
  <c r="AP70" i="4"/>
  <c r="AP56" i="4"/>
  <c r="AP57" i="4"/>
  <c r="AP26" i="4"/>
  <c r="AP58" i="4"/>
  <c r="AP68" i="4"/>
  <c r="AP63" i="4"/>
  <c r="AP50" i="4"/>
  <c r="AP60" i="4"/>
  <c r="AP55" i="4"/>
  <c r="AP40" i="4"/>
  <c r="AP27" i="4"/>
  <c r="AP43" i="4"/>
  <c r="AP59" i="4"/>
  <c r="AP44" i="4"/>
  <c r="AP29" i="4"/>
  <c r="AP30" i="4"/>
  <c r="AP46" i="4"/>
  <c r="AP62" i="4"/>
  <c r="AH22" i="7"/>
  <c r="AI22" i="7"/>
  <c r="AH23" i="7"/>
  <c r="AD22" i="7"/>
  <c r="AD72" i="7" s="1"/>
  <c r="AH24" i="7"/>
  <c r="AA72" i="7"/>
  <c r="AI24" i="7"/>
  <c r="AK24" i="7"/>
  <c r="AK23" i="7"/>
  <c r="AB72" i="7"/>
  <c r="AI23" i="7"/>
  <c r="AC72" i="7"/>
  <c r="AK22" i="7"/>
  <c r="AE22" i="7"/>
  <c r="AE72" i="7" s="1"/>
  <c r="Z72" i="7"/>
  <c r="AM23" i="4"/>
  <c r="AM24" i="4"/>
  <c r="AM22" i="4"/>
  <c r="AL23" i="4"/>
  <c r="AL24" i="4"/>
  <c r="AL22" i="4"/>
  <c r="M23" i="4"/>
  <c r="AE23" i="4" s="1"/>
  <c r="M24" i="4"/>
  <c r="M22" i="4"/>
  <c r="AE22" i="4" s="1"/>
  <c r="L23" i="4"/>
  <c r="L24" i="4"/>
  <c r="L22" i="4"/>
  <c r="AD22" i="4" s="1"/>
  <c r="AI23" i="4"/>
  <c r="AI24" i="4"/>
  <c r="AI22" i="4"/>
  <c r="AH23" i="4"/>
  <c r="AH24" i="4"/>
  <c r="AH22" i="4"/>
  <c r="AG23" i="4"/>
  <c r="AG24" i="4"/>
  <c r="AG22" i="4"/>
  <c r="AF23" i="4"/>
  <c r="AF24" i="4"/>
  <c r="AF22" i="4"/>
  <c r="AE24" i="4"/>
  <c r="AD23" i="4"/>
  <c r="AD24" i="4"/>
  <c r="AA23" i="4"/>
  <c r="AA24" i="4"/>
  <c r="AA22" i="4"/>
  <c r="Z23" i="4"/>
  <c r="Z24" i="4"/>
  <c r="Z22" i="4"/>
  <c r="Q23" i="4"/>
  <c r="Q24" i="4"/>
  <c r="Q22" i="4"/>
  <c r="P22" i="4"/>
  <c r="P23" i="4"/>
  <c r="P24" i="4"/>
  <c r="F23" i="4"/>
  <c r="AC23" i="4" s="1"/>
  <c r="F24" i="4"/>
  <c r="AC24" i="4" s="1"/>
  <c r="F22" i="4"/>
  <c r="AC22" i="4" s="1"/>
  <c r="E23" i="4"/>
  <c r="AB23" i="4" s="1"/>
  <c r="E24" i="4"/>
  <c r="AB24" i="4" s="1"/>
  <c r="E22" i="4"/>
  <c r="AB22" i="4" s="1"/>
  <c r="V24" i="1"/>
  <c r="V25" i="1"/>
  <c r="V26" i="1"/>
  <c r="T24" i="1"/>
  <c r="T25" i="1"/>
  <c r="T26" i="1"/>
  <c r="S24" i="1"/>
  <c r="R25" i="1"/>
  <c r="P24" i="1"/>
  <c r="P25" i="1"/>
  <c r="P26" i="1"/>
  <c r="K24" i="1"/>
  <c r="K25" i="1"/>
  <c r="K26" i="1"/>
  <c r="I24" i="1"/>
  <c r="R24" i="1" s="1"/>
  <c r="I25" i="1"/>
  <c r="S25" i="1" s="1"/>
  <c r="I26" i="1"/>
  <c r="R26" i="1" s="1"/>
  <c r="D24" i="1"/>
  <c r="Q24" i="1" s="1"/>
  <c r="D25" i="1"/>
  <c r="Q25" i="1" s="1"/>
  <c r="D26" i="1"/>
  <c r="V23" i="1"/>
  <c r="AL23" i="7" l="1"/>
  <c r="AL24" i="7"/>
  <c r="AL72" i="7"/>
  <c r="AJ22" i="4"/>
  <c r="AK22" i="4"/>
  <c r="AN22" i="4"/>
  <c r="AN24" i="4"/>
  <c r="AJ23" i="4"/>
  <c r="AK24" i="4"/>
  <c r="AO24" i="4"/>
  <c r="AK23" i="4"/>
  <c r="AJ24" i="4"/>
  <c r="AN23" i="4"/>
  <c r="AH72" i="7"/>
  <c r="AI72" i="7"/>
  <c r="AK72" i="7"/>
  <c r="AO23" i="4"/>
  <c r="AO22" i="4"/>
  <c r="U24" i="1"/>
  <c r="W26" i="1"/>
  <c r="W24" i="1"/>
  <c r="U26" i="1"/>
  <c r="W25" i="1"/>
  <c r="S26" i="1"/>
  <c r="X26" i="1" s="1"/>
  <c r="U25" i="1"/>
  <c r="AG72" i="4"/>
  <c r="AB72" i="4"/>
  <c r="AD72" i="4"/>
  <c r="AE72" i="4"/>
  <c r="AC72" i="4"/>
  <c r="I23" i="1"/>
  <c r="P23" i="1"/>
  <c r="K23" i="1"/>
  <c r="D23" i="1"/>
  <c r="Q23" i="1" s="1"/>
  <c r="AP23" i="4" l="1"/>
  <c r="AP22" i="4"/>
  <c r="X25" i="1"/>
  <c r="X24" i="1"/>
  <c r="AP24" i="4"/>
  <c r="AK72" i="4"/>
  <c r="AO72" i="4"/>
  <c r="S23" i="1"/>
  <c r="S73" i="1" s="1"/>
  <c r="R23" i="1"/>
  <c r="R73" i="1" s="1"/>
  <c r="W23" i="1"/>
  <c r="Q73" i="1"/>
  <c r="T23" i="1"/>
  <c r="AP72" i="4" l="1"/>
  <c r="U23" i="1"/>
  <c r="X23" i="1" s="1"/>
  <c r="X73" i="1" s="1"/>
  <c r="W73" i="1"/>
  <c r="U73" i="1" l="1"/>
  <c r="AJ72" i="4"/>
  <c r="AF72" i="4"/>
  <c r="AN72" i="4"/>
</calcChain>
</file>

<file path=xl/sharedStrings.xml><?xml version="1.0" encoding="utf-8"?>
<sst xmlns="http://schemas.openxmlformats.org/spreadsheetml/2006/main" count="754" uniqueCount="309">
  <si>
    <t>Data</t>
  </si>
  <si>
    <t>Nr.</t>
  </si>
  <si>
    <t>Belgijos Karalystė</t>
  </si>
  <si>
    <t>Prancūzijos Respublika</t>
  </si>
  <si>
    <t>Vokietijos Federacinė Respublika</t>
  </si>
  <si>
    <t>Estijos Respublika</t>
  </si>
  <si>
    <t>Latvijos Respublika (Ryga)</t>
  </si>
  <si>
    <t>Lenkijos Respublika</t>
  </si>
  <si>
    <t>Vardenis Pavardenis</t>
  </si>
  <si>
    <t>Taip</t>
  </si>
  <si>
    <t>Ne</t>
  </si>
  <si>
    <t>Dienpinigiai</t>
  </si>
  <si>
    <t>I Europos šalių grupė</t>
  </si>
  <si>
    <t>II Europos šalių grupė</t>
  </si>
  <si>
    <t>III Europos šalių grupė</t>
  </si>
  <si>
    <t>Afrika, Azija, Š. Amerika</t>
  </si>
  <si>
    <t>P. Amerika, Australija, N. Zelandija</t>
  </si>
  <si>
    <t>Vardenė Pavardenė</t>
  </si>
  <si>
    <t>AZ-YGH</t>
  </si>
  <si>
    <t>AD-YYY</t>
  </si>
  <si>
    <t>AD-TTO</t>
  </si>
  <si>
    <t>Trumpalaikės mokslinės 
išvykos vietinių kelionių FI</t>
  </si>
  <si>
    <t>Kitų trumpalaikės mokslinės
išvykos išlaidų FI</t>
  </si>
  <si>
    <t>Iš viso:</t>
  </si>
  <si>
    <t>PAŽYMA DĖL KOMANDIRUOČIŲ Į UŽSIENĮ, KURIŲ METU VYKSTAMA TIK Į VIENĄ UŽSIENIO ŠALĮ, IŠLAIDŲ APSKAIČIAVIMO</t>
  </si>
  <si>
    <t>(laikotarpis)</t>
  </si>
  <si>
    <t>Nuo</t>
  </si>
  <si>
    <t>20  -  -</t>
  </si>
  <si>
    <t>Iki</t>
  </si>
  <si>
    <t>Pirmoji 
šalis</t>
  </si>
  <si>
    <t>Antroji 
šalis</t>
  </si>
  <si>
    <t>Šalis</t>
  </si>
  <si>
    <t>Šalių grupė</t>
  </si>
  <si>
    <t>Dienpinigių 
norma, eur</t>
  </si>
  <si>
    <t>Afganistano Islamo Respublika</t>
  </si>
  <si>
    <t>Airija</t>
  </si>
  <si>
    <t>Albanijos Respublika</t>
  </si>
  <si>
    <t>Alžyro Liaudies Demokratinė 
Respublika</t>
  </si>
  <si>
    <t>Andoros Kunigaikštystė</t>
  </si>
  <si>
    <t>Angolos Respublika</t>
  </si>
  <si>
    <t>Argentinos Respublika</t>
  </si>
  <si>
    <t>Armėnijos Respublika</t>
  </si>
  <si>
    <t>Australija</t>
  </si>
  <si>
    <t>Austrijos Respublika</t>
  </si>
  <si>
    <t>Azerbaidžano Respublika</t>
  </si>
  <si>
    <t>Bahreino Karalystė</t>
  </si>
  <si>
    <t>Baltarusijos Respublika</t>
  </si>
  <si>
    <t>Bangladešo Liaudies Respublika</t>
  </si>
  <si>
    <t>Belizas</t>
  </si>
  <si>
    <t>Benino Respublika</t>
  </si>
  <si>
    <t>Bisau Gvinėjos Respublika</t>
  </si>
  <si>
    <t>Bolivijos Daugiatautė Valstybė</t>
  </si>
  <si>
    <t>Bosnija ir Hercogovina</t>
  </si>
  <si>
    <t>Bostvanos Respublika</t>
  </si>
  <si>
    <t>Brazilijos Federacinė Respublika</t>
  </si>
  <si>
    <t>Brunėjaus Darusalamas</t>
  </si>
  <si>
    <t>Bulgarijos Respublika</t>
  </si>
  <si>
    <t>Burkina Fasas</t>
  </si>
  <si>
    <t>Burundžio Respublika</t>
  </si>
  <si>
    <t>Butano Karalystė</t>
  </si>
  <si>
    <t>Buvusi Jugoslavijos Respublika 
Makedonija</t>
  </si>
  <si>
    <t>Centrinės Afrikos Respublika</t>
  </si>
  <si>
    <t>Čado Respublika</t>
  </si>
  <si>
    <t>Čekijos Respublika</t>
  </si>
  <si>
    <t>Čilės Respublika</t>
  </si>
  <si>
    <t>Danijos Karalystė</t>
  </si>
  <si>
    <t>Dramblio Kaulo Kranto 
Respublika</t>
  </si>
  <si>
    <t>Džibučio Respublika</t>
  </si>
  <si>
    <t>Egipto Arabų Respublika</t>
  </si>
  <si>
    <t>Ekvadoro Respublika</t>
  </si>
  <si>
    <t>Eritrėja</t>
  </si>
  <si>
    <t>Etiopijos Federacinė 
Demokratinė Respublika</t>
  </si>
  <si>
    <t>Filipinų Respublika</t>
  </si>
  <si>
    <t>Gabono Respublika</t>
  </si>
  <si>
    <t>Gajanos Respublika</t>
  </si>
  <si>
    <t>Gambijos Respublika</t>
  </si>
  <si>
    <t>Ganos Respublika</t>
  </si>
  <si>
    <t>Gibraltaras</t>
  </si>
  <si>
    <t>Graikijos Respublika</t>
  </si>
  <si>
    <t>Gruzija</t>
  </si>
  <si>
    <t>Gvatemalos Respublika</t>
  </si>
  <si>
    <t>Gvinėjos Respublika</t>
  </si>
  <si>
    <t>Indijos Respublika</t>
  </si>
  <si>
    <t>Indonezijos Respublika</t>
  </si>
  <si>
    <t>Irako Respublika</t>
  </si>
  <si>
    <t>Irano Islamo Respublika</t>
  </si>
  <si>
    <t>Islandijos Respublika</t>
  </si>
  <si>
    <t>Ispanijos Karalystė</t>
  </si>
  <si>
    <t>Italijos Respublika</t>
  </si>
  <si>
    <t>Izraelio Valstybė</t>
  </si>
  <si>
    <t>Ypatingasis Administracinis
Kinijos Regionas Honkongas</t>
  </si>
  <si>
    <t>Ypatingasis Administracinis
Kinijos Regionas Makao</t>
  </si>
  <si>
    <t>Japonija</t>
  </si>
  <si>
    <t>Jemeno Respublika</t>
  </si>
  <si>
    <t>Jordanijos Hašimitų Karalystė</t>
  </si>
  <si>
    <t>Jungtinė Didžiosios Britanijos
ir Šiaurės Airijos Karalystė</t>
  </si>
  <si>
    <t>Jungtinės Amerikos Valstijos
(išskyrus Niujorką)</t>
  </si>
  <si>
    <t>Jungtinės Amerikos Valstijos
(Niujorkas)</t>
  </si>
  <si>
    <t>Jungtiniai Arabų Emyratai</t>
  </si>
  <si>
    <t>Juodkalnija</t>
  </si>
  <si>
    <t>Kambodžos Karalystė</t>
  </si>
  <si>
    <t>Kamerūno Respublika</t>
  </si>
  <si>
    <t>Kanada</t>
  </si>
  <si>
    <t>Kazachstano Respublika
(išskyrus Astaną ir Almatą)</t>
  </si>
  <si>
    <t>Kazachstano Respublika
(Astana ir Almata)</t>
  </si>
  <si>
    <t>Kenijos Respublika</t>
  </si>
  <si>
    <t>Kinijos Liaudies Respublika</t>
  </si>
  <si>
    <t>Kipro Respublika</t>
  </si>
  <si>
    <t>Kirgizijos Respublika</t>
  </si>
  <si>
    <t>Kolumbijos Respublika</t>
  </si>
  <si>
    <t>Kongo Respublika</t>
  </si>
  <si>
    <t>Kongo Demokratinė Respublika</t>
  </si>
  <si>
    <t>Korėjos Respublika</t>
  </si>
  <si>
    <t>Korėjos Liaudies Demokratinė 
Respublika</t>
  </si>
  <si>
    <t>Kosovo Respublika</t>
  </si>
  <si>
    <t>Kosta Rikos Respublika</t>
  </si>
  <si>
    <t>Kroatijos Respublika</t>
  </si>
  <si>
    <t>Kuveito Valstybė</t>
  </si>
  <si>
    <t>Laoso Liaudies Demokratinė 
Respublika</t>
  </si>
  <si>
    <t>Latvijos Respublika 
(išskyrus Rygą)</t>
  </si>
  <si>
    <t>Lesoto Karalystė</t>
  </si>
  <si>
    <t>Libano Respublika</t>
  </si>
  <si>
    <t>Liberijos Respublika</t>
  </si>
  <si>
    <t>Libija</t>
  </si>
  <si>
    <t>Lichtenšteino Kunigaikštystė</t>
  </si>
  <si>
    <t>Liuksemburgo Didžioji 
Hercogystė</t>
  </si>
  <si>
    <t>Madagaskaro Respublika</t>
  </si>
  <si>
    <t>Malaizija</t>
  </si>
  <si>
    <t>Malavio Respublika</t>
  </si>
  <si>
    <t>Malio Respublika</t>
  </si>
  <si>
    <t>Maltos Respublika</t>
  </si>
  <si>
    <t>Maroko Karalystė</t>
  </si>
  <si>
    <t>Mauricijaus Respublika</t>
  </si>
  <si>
    <t>Mauritanijos Islamo Respublika</t>
  </si>
  <si>
    <t>Meksikos Jungtinės Valstijos</t>
  </si>
  <si>
    <t>Mianmaro Sąjungos Respublika</t>
  </si>
  <si>
    <t>Moldovos Respublika</t>
  </si>
  <si>
    <t>Monako Kunigaikštystė</t>
  </si>
  <si>
    <t>Mongolija</t>
  </si>
  <si>
    <t>Mozambiko Respublika</t>
  </si>
  <si>
    <t>Namibijos Respublika</t>
  </si>
  <si>
    <t>Naujoji Zelandija</t>
  </si>
  <si>
    <t>Nepalo Federacinė Demokratinė
Respublika</t>
  </si>
  <si>
    <t>Nigerijos Federacinė Respublika</t>
  </si>
  <si>
    <t>Nigerio Respublika</t>
  </si>
  <si>
    <t>Nikaragvos Respublika</t>
  </si>
  <si>
    <t>Nyderlandų Karalystė</t>
  </si>
  <si>
    <t>Norvegijos Karalystė</t>
  </si>
  <si>
    <t>Omano Sultonatas</t>
  </si>
  <si>
    <t>Pakistano Islamo Respublika</t>
  </si>
  <si>
    <t>Panamos Respublika</t>
  </si>
  <si>
    <t>Paragvajaus Respublika</t>
  </si>
  <si>
    <t>Peru Respublika</t>
  </si>
  <si>
    <t>Pietų Afrikos Respublika</t>
  </si>
  <si>
    <t>Pietų Sudano Respublika</t>
  </si>
  <si>
    <t>Portugalijos Respublika</t>
  </si>
  <si>
    <t>Pusiaujo Gvinėjos Respublika</t>
  </si>
  <si>
    <t>Rytų Timoro Demokratinė 
Respublika</t>
  </si>
  <si>
    <t>Ruandos Respublika</t>
  </si>
  <si>
    <t>Rumunija</t>
  </si>
  <si>
    <t>Rusijos Federacija 
(Maskva)</t>
  </si>
  <si>
    <t>Rusijos Federacija 
(Sankt Peterburgas)</t>
  </si>
  <si>
    <t>Salvadoro Respublika</t>
  </si>
  <si>
    <t>San Marino Respublika</t>
  </si>
  <si>
    <t>San Tomė ir Prinsipės 
Demokratinė Respublika</t>
  </si>
  <si>
    <t>Saudo Arabijos Karalystė</t>
  </si>
  <si>
    <t>Seišelių Respublika</t>
  </si>
  <si>
    <t>Senegalo Respublika</t>
  </si>
  <si>
    <t>Serbijos Respublika</t>
  </si>
  <si>
    <t>Siera Loenės Respublika</t>
  </si>
  <si>
    <t>Singapūro Respublika</t>
  </si>
  <si>
    <t>Sirijos Arabų Respublika</t>
  </si>
  <si>
    <t>Slovakijos Respublika</t>
  </si>
  <si>
    <t>Slovėnijos Respublika</t>
  </si>
  <si>
    <t>Somalio Respublika</t>
  </si>
  <si>
    <t>Sudano Respublika</t>
  </si>
  <si>
    <t>Suomijos Respublika</t>
  </si>
  <si>
    <t>Surinamo Respublika</t>
  </si>
  <si>
    <t>Svazilando Karalystė</t>
  </si>
  <si>
    <t>Švedijos Karalystė</t>
  </si>
  <si>
    <t>Šveicarijos Konfederacija</t>
  </si>
  <si>
    <t>Tadžikistano Respublika</t>
  </si>
  <si>
    <t>Tailando Karalystė</t>
  </si>
  <si>
    <t>Taivanas</t>
  </si>
  <si>
    <t>Tanzanijos Jungtinė Respublika</t>
  </si>
  <si>
    <t>Togo Respublika</t>
  </si>
  <si>
    <t>Trinidado ir Tobago 
Respublika</t>
  </si>
  <si>
    <t>Tuniso Respublika</t>
  </si>
  <si>
    <t>Turkijos Respublika</t>
  </si>
  <si>
    <t>Turkmėnistanas</t>
  </si>
  <si>
    <t>Ugandos Respublika</t>
  </si>
  <si>
    <t>Ukraina</t>
  </si>
  <si>
    <t>Urugvajaus Rytų Respublika</t>
  </si>
  <si>
    <t>Uzbekistano Respublika</t>
  </si>
  <si>
    <t>Vatikano miesto Valstybė</t>
  </si>
  <si>
    <t>Venesuelos Bolivaro Respublika</t>
  </si>
  <si>
    <t>Vengrijos Respublika</t>
  </si>
  <si>
    <t>Vietnamo Socialistinė Respublika</t>
  </si>
  <si>
    <t>Zambijos Respublika</t>
  </si>
  <si>
    <t>Zimbabvės Respublika</t>
  </si>
  <si>
    <t>Žaliojo Kyšulio Respublika</t>
  </si>
  <si>
    <t>Gyvenamojo ploto 
nuomos dienos norma, eur</t>
  </si>
  <si>
    <t>Kataro Valstybė</t>
  </si>
  <si>
    <t>Rusijos Federacija 
(išskyrus Maskvą ir Sankt Peterburgą) (į rytus nuo Uralo)</t>
  </si>
  <si>
    <t>Rusijos Federacija 
(išskyrus Maskvą ir Sankt Peterburgą) (į vakarus nuo Uralo)</t>
  </si>
  <si>
    <t>Įkainiai</t>
  </si>
  <si>
    <t>Eur</t>
  </si>
  <si>
    <t>Kelionės į užsienį:</t>
  </si>
  <si>
    <t>Sąrašas</t>
  </si>
  <si>
    <t>Pilnai</t>
  </si>
  <si>
    <t>Dalį</t>
  </si>
  <si>
    <t>Nemokėjo</t>
  </si>
  <si>
    <t>AR-ARR</t>
  </si>
  <si>
    <t>Kelionė į užsienį</t>
  </si>
  <si>
    <t>Vietinės kelionės</t>
  </si>
  <si>
    <t>Kitos išlaidos</t>
  </si>
  <si>
    <t>Gyvenamojo ploto nuoma</t>
  </si>
  <si>
    <r>
      <t xml:space="preserve">Komandiruotės trukmė (dienų skaičius)
</t>
    </r>
    <r>
      <rPr>
        <sz val="8"/>
        <color rgb="FFFF0000"/>
        <rFont val="Times New Roman"/>
        <family val="1"/>
        <charset val="186"/>
      </rPr>
      <t>(Apsakičiuojama automatiškai pagal formulę)</t>
    </r>
  </si>
  <si>
    <t>9=(8)-(7)+1</t>
  </si>
  <si>
    <t>22=(21)*((9)-0,5)
*((11)/100))</t>
  </si>
  <si>
    <t>24=(23)*((9)-1)
*((16)/100)</t>
  </si>
  <si>
    <r>
      <t xml:space="preserve">Apskaičiuota dienpinigų suma, eurai
</t>
    </r>
    <r>
      <rPr>
        <i/>
        <sz val="8"/>
        <color indexed="10"/>
        <rFont val="Times New Roman"/>
        <family val="1"/>
        <charset val="186"/>
      </rPr>
      <t>(Apskaičiuojama automatiškai pagal formulę)</t>
    </r>
  </si>
  <si>
    <r>
      <t xml:space="preserve">Apskaičiuota gyvenamojo ploto nuomos išlaidų suma, eurai
</t>
    </r>
    <r>
      <rPr>
        <sz val="8"/>
        <color indexed="10"/>
        <rFont val="Times New Roman"/>
        <family val="1"/>
        <charset val="186"/>
      </rPr>
      <t>(Apskaičiuojama automatiškai pagal formulę</t>
    </r>
    <r>
      <rPr>
        <sz val="10"/>
        <color indexed="10"/>
        <rFont val="Times New Roman"/>
        <family val="1"/>
        <charset val="186"/>
      </rPr>
      <t>)</t>
    </r>
  </si>
  <si>
    <t xml:space="preserve">Pastabos
</t>
  </si>
  <si>
    <t>(parašas)</t>
  </si>
  <si>
    <r>
      <t xml:space="preserve">Apskaičiuota dienpinigų suma, eurai
</t>
    </r>
    <r>
      <rPr>
        <sz val="8"/>
        <color rgb="FFFF0000"/>
        <rFont val="Times New Roman"/>
        <family val="1"/>
        <charset val="186"/>
      </rPr>
      <t>(Apskaičiuojama automatiškai pagal formulę)</t>
    </r>
  </si>
  <si>
    <t>12=(10)-(9)+
0,5</t>
  </si>
  <si>
    <t>13=(11)-
(10)+0,5</t>
  </si>
  <si>
    <r>
      <t xml:space="preserve">Nustatytas gyvenamojo ploto nuomos fiksuotasis įkainis, eurai
</t>
    </r>
    <r>
      <rPr>
        <sz val="8"/>
        <color rgb="FFFF0000"/>
        <rFont val="Times New Roman"/>
        <family val="1"/>
        <charset val="186"/>
      </rPr>
      <t>(Pritaikomas automatiškai atsižvelgiant į 3/4 stulpelyje pasirinktą šalį)</t>
    </r>
  </si>
  <si>
    <r>
      <t xml:space="preserve">Apskaičiuota gyvenamojo ploto nuomos išlaidų suma, eurai
</t>
    </r>
    <r>
      <rPr>
        <sz val="8"/>
        <color rgb="FFFF0000"/>
        <rFont val="Times New Roman"/>
        <family val="1"/>
        <charset val="186"/>
      </rPr>
      <t>(Apskaičiuojama automatiškai pagal formulę)</t>
    </r>
  </si>
  <si>
    <t>41=(39)*((13)-
0,5)*((27)/100)</t>
  </si>
  <si>
    <t>40=(38)*((12)-
0,5)*((26)/100)</t>
  </si>
  <si>
    <r>
      <t xml:space="preserve">Eil. Nr.
</t>
    </r>
    <r>
      <rPr>
        <i/>
        <sz val="8"/>
        <color indexed="10"/>
        <rFont val="Times New Roman"/>
        <family val="1"/>
        <charset val="186"/>
      </rPr>
      <t>(Įrašyti)</t>
    </r>
  </si>
  <si>
    <r>
      <t xml:space="preserve">Į komandiruotę vykusio asmens vardas, pavardė
</t>
    </r>
    <r>
      <rPr>
        <i/>
        <sz val="8"/>
        <color indexed="10"/>
        <rFont val="Times New Roman"/>
        <family val="1"/>
        <charset val="186"/>
      </rPr>
      <t>(Įrašyti)</t>
    </r>
  </si>
  <si>
    <r>
      <t xml:space="preserve">Komandiruotės šalis
</t>
    </r>
    <r>
      <rPr>
        <i/>
        <sz val="8"/>
        <color indexed="10"/>
        <rFont val="Times New Roman"/>
        <family val="1"/>
        <charset val="186"/>
      </rPr>
      <t>(Pasirinkti iš sąrašo)</t>
    </r>
  </si>
  <si>
    <r>
      <t xml:space="preserve">Šalių grupė
</t>
    </r>
    <r>
      <rPr>
        <i/>
        <sz val="8"/>
        <color indexed="10"/>
        <rFont val="Times New Roman"/>
        <family val="1"/>
        <charset val="186"/>
      </rPr>
      <t>(Šalių grupė priskiriama automatiškai atsižvelgiant į tai, kokiai šalių grupei priklauso šalis nurodyta 3 stulpelyje)</t>
    </r>
  </si>
  <si>
    <r>
      <t xml:space="preserve">Įsakymo / potvarkio ar kito dokumento, kuriuo darbuotojas siunčiamas į komandiruotę duomenys
</t>
    </r>
    <r>
      <rPr>
        <i/>
        <sz val="8"/>
        <color indexed="10"/>
        <rFont val="Times New Roman"/>
        <family val="1"/>
        <charset val="186"/>
      </rPr>
      <t>(Įrašyti)</t>
    </r>
  </si>
  <si>
    <r>
      <t xml:space="preserve">Išvykimo į komandiruotę data
</t>
    </r>
    <r>
      <rPr>
        <i/>
        <sz val="8"/>
        <color indexed="10"/>
        <rFont val="Times New Roman"/>
        <family val="1"/>
        <charset val="186"/>
      </rPr>
      <t>(Įrašyti)</t>
    </r>
  </si>
  <si>
    <r>
      <t xml:space="preserve">Grįžimo iš komandiruotės data
</t>
    </r>
    <r>
      <rPr>
        <i/>
        <sz val="8"/>
        <color indexed="10"/>
        <rFont val="Times New Roman"/>
        <family val="1"/>
        <charset val="186"/>
      </rPr>
      <t>(Įrašyti)</t>
    </r>
  </si>
  <si>
    <r>
      <t xml:space="preserve">Techninės paramos gavėjas mokėjo dienpinigius: Pilnai / Dalį / Nemokėjo*
</t>
    </r>
    <r>
      <rPr>
        <sz val="8"/>
        <color rgb="FFFF0000"/>
        <rFont val="Times New Roman"/>
        <family val="1"/>
        <charset val="186"/>
      </rPr>
      <t>(Pasirinkti iš sąrašo)</t>
    </r>
  </si>
  <si>
    <r>
      <t xml:space="preserve">Techninės paramos gavėjo išmokėtos dienpinigių sumos procentas nuo didžiausios pagal teisės aktus leistinos dienpinigių sumos*
</t>
    </r>
    <r>
      <rPr>
        <sz val="8"/>
        <color rgb="FFFF0000"/>
        <rFont val="Times New Roman"/>
        <family val="1"/>
        <charset val="186"/>
      </rPr>
      <t>(10 stulpelyje pasirinkus "Pilnai"/"Nemokėjo" užpildoma automatiškai. 10 stupleyje pasirinkus "Dalį" reikia įrašyti procentą)</t>
    </r>
  </si>
  <si>
    <r>
      <t xml:space="preserve">Vietinių kelionių išlaidas kompensavo kita institucija:
Taip / Ne
</t>
    </r>
    <r>
      <rPr>
        <sz val="8"/>
        <color indexed="10"/>
        <rFont val="Times New Roman"/>
        <family val="1"/>
        <charset val="186"/>
      </rPr>
      <t>(Pasirinkti iš sąrašo)</t>
    </r>
  </si>
  <si>
    <r>
      <t xml:space="preserve">Kitas komandiruotės išlaidas kompensavo kita institucija: Taip / Ne
</t>
    </r>
    <r>
      <rPr>
        <sz val="8"/>
        <color indexed="10"/>
        <rFont val="Times New Roman"/>
        <family val="1"/>
        <charset val="186"/>
      </rPr>
      <t>(Pasirinkti iš sąrašo)</t>
    </r>
  </si>
  <si>
    <t>*10 stulpelyje iš sąrašo pasirenkama, ar techninės paramos gavėjas (darbdavys) apmokėjo dienpinigius darbuotojui pilnai / dalį/ nemokėjo. Tuo atveju, kai išmokėta didžiausia pagal teisės aktus galima dienpinigių suma pasirenkama "Pilnai" ir 11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11 stulpelyje reikia nurodyti konkretų procentą. Tuo atveju, kai techninės paramos gavėjas (darbdavys) visai nemokėjo dienpinigių, tuomet pasirenkama "Nemokėjo" ir 11 stulpelyje automatiškai atsiranda 0,00 proc.</t>
  </si>
  <si>
    <r>
      <t xml:space="preserve">Techninės paramos gavėjas apmokėjo gyvenamojo ploto nuomos išlaidas: Pilnai / Dalį / Nemokėjo**
</t>
    </r>
    <r>
      <rPr>
        <sz val="8"/>
        <color indexed="10"/>
        <rFont val="Times New Roman"/>
        <family val="1"/>
        <charset val="186"/>
      </rPr>
      <t>(Pasirinkti iš sąrašo)</t>
    </r>
  </si>
  <si>
    <r>
      <t xml:space="preserve">Apskaičiuota kitų komandiruotės išlaidų suma, eurai
</t>
    </r>
    <r>
      <rPr>
        <i/>
        <sz val="8"/>
        <color indexed="10"/>
        <rFont val="Times New Roman"/>
        <family val="1"/>
        <charset val="186"/>
      </rPr>
      <t>(Apskaičiuojama automatiškai pagal 9 ir 14 stulpelių duomenis)</t>
    </r>
  </si>
  <si>
    <r>
      <t xml:space="preserve">Techninės paramos gavėjo apmokėtos gyvenamojo ploto nuomos išlaidų dalis, procentai**
</t>
    </r>
    <r>
      <rPr>
        <sz val="8"/>
        <color rgb="FFFF0000"/>
        <rFont val="Times New Roman"/>
        <family val="1"/>
        <charset val="186"/>
      </rPr>
      <t>(15 stulpelyje pasirinkus "Pilnai" / "Nemokėjo" užpildoma automatiškai. 15 stulpelyje pasirinkus "Dalį" reikia įrašyti procentą)</t>
    </r>
  </si>
  <si>
    <r>
      <t xml:space="preserve">Apskaičiuota kelionės į užsienį išlaidų suma, eurai
</t>
    </r>
    <r>
      <rPr>
        <i/>
        <sz val="8"/>
        <color indexed="10"/>
        <rFont val="Times New Roman"/>
        <family val="1"/>
        <charset val="186"/>
      </rPr>
      <t>(Apskaičiuojama automatiškai pagal 4 ir 12 stulpelių duomenis)</t>
    </r>
  </si>
  <si>
    <r>
      <t xml:space="preserve">Apskaičiuota vietinių kelionių išlaidų suma, eurai
</t>
    </r>
    <r>
      <rPr>
        <i/>
        <sz val="8"/>
        <color indexed="10"/>
        <rFont val="Times New Roman"/>
        <family val="1"/>
        <charset val="186"/>
      </rPr>
      <t>(Apskaičiuojama automatiškai pagal 9 ir 13 stulpelių duomenis)</t>
    </r>
  </si>
  <si>
    <r>
      <t xml:space="preserve">Nustatytas dienpinigių fiksuotasis įkainis, eurai
</t>
    </r>
    <r>
      <rPr>
        <i/>
        <sz val="8"/>
        <color indexed="10"/>
        <rFont val="Times New Roman"/>
        <family val="1"/>
        <charset val="186"/>
      </rPr>
      <t>(Dienpinigių fiksuotasis įkainis parenkamas automatiškai atsižvelgiant į tai, kokia šalis pasirinkta 3 stulpelyje)</t>
    </r>
  </si>
  <si>
    <r>
      <t xml:space="preserve">Nustatytas gyvenamojo ploto nuomos fiksuotasis įkainis, eurai
</t>
    </r>
    <r>
      <rPr>
        <i/>
        <sz val="8"/>
        <color indexed="10"/>
        <rFont val="Times New Roman"/>
        <family val="1"/>
        <charset val="186"/>
      </rPr>
      <t>(Gyvenamojo ploto nuomos  fiksuotasis įkainis parenkamas automatiškai atsižvelgiant į tai, kokia šalis pasirinkta 3 stulpelyje)</t>
    </r>
  </si>
  <si>
    <t>(Techninės paramos gavėjo vadovo arba jo įgalioto asmens pareigos, vardas ir pavardė)</t>
  </si>
  <si>
    <r>
      <t xml:space="preserve">Eil. Nr.
</t>
    </r>
    <r>
      <rPr>
        <sz val="8"/>
        <color rgb="FFFF0000"/>
        <rFont val="Times New Roman"/>
        <family val="1"/>
        <charset val="186"/>
      </rPr>
      <t>(Įrašyti)</t>
    </r>
  </si>
  <si>
    <r>
      <t xml:space="preserve">Į komandiruotę vykusio asmens vardas, pavardė
</t>
    </r>
    <r>
      <rPr>
        <sz val="8"/>
        <color rgb="FFFF0000"/>
        <rFont val="Times New Roman"/>
        <family val="1"/>
        <charset val="186"/>
      </rPr>
      <t>(Įrašyti)</t>
    </r>
  </si>
  <si>
    <r>
      <t xml:space="preserve">Komandiruotės šalis
</t>
    </r>
    <r>
      <rPr>
        <sz val="8"/>
        <color rgb="FFFF0000"/>
        <rFont val="Times New Roman"/>
        <family val="1"/>
        <charset val="186"/>
      </rPr>
      <t>(Pasirinkti iš sąrašo</t>
    </r>
    <r>
      <rPr>
        <sz val="10"/>
        <color rgb="FFFF0000"/>
        <rFont val="Times New Roman"/>
        <family val="1"/>
        <charset val="186"/>
      </rPr>
      <t>)</t>
    </r>
  </si>
  <si>
    <r>
      <t xml:space="preserve">Šalių grupė
</t>
    </r>
    <r>
      <rPr>
        <sz val="8"/>
        <color rgb="FFFF0000"/>
        <rFont val="Times New Roman"/>
        <family val="1"/>
        <charset val="186"/>
      </rPr>
      <t>(Šalių grupė priskiriama automatiškai atsižvelgiant į tai, kokia šalis pasirinkta 3 / 4 stulpelyje)</t>
    </r>
  </si>
  <si>
    <r>
      <t xml:space="preserve">Įsakymo / potvarkio ar kito dokumento, kuriuo darbuotojas siunčiamas į komandiruotę duomenys
</t>
    </r>
    <r>
      <rPr>
        <sz val="8"/>
        <color rgb="FFFF0000"/>
        <rFont val="Times New Roman"/>
        <family val="1"/>
        <charset val="186"/>
      </rPr>
      <t>(Įrašyti)</t>
    </r>
  </si>
  <si>
    <r>
      <t xml:space="preserve">Atvykimo į pirmąją komandiruotės šalį data
</t>
    </r>
    <r>
      <rPr>
        <i/>
        <sz val="8"/>
        <color indexed="10"/>
        <rFont val="Times New Roman"/>
        <family val="1"/>
        <charset val="186"/>
      </rPr>
      <t>(Įrašyti)</t>
    </r>
  </si>
  <si>
    <r>
      <t xml:space="preserve">Atvykimo į antrąją komandiruotės šalį data
</t>
    </r>
    <r>
      <rPr>
        <sz val="8"/>
        <color rgb="FFFF0000"/>
        <rFont val="Times New Roman"/>
        <family val="1"/>
        <charset val="186"/>
      </rPr>
      <t>(Įrašyti)</t>
    </r>
  </si>
  <si>
    <r>
      <t xml:space="preserve">Grįžimo iš antrosios komandiruotės šalies data
</t>
    </r>
    <r>
      <rPr>
        <i/>
        <sz val="8"/>
        <color indexed="10"/>
        <rFont val="Times New Roman"/>
        <family val="1"/>
        <charset val="186"/>
      </rPr>
      <t>(Įrašyti)</t>
    </r>
  </si>
  <si>
    <t>*14 / 15 stulpelyje iš sąrašo pasirenkama, ar techninės paramos gavėjas (darbdavys) apmokėjo dienpinigius darbuotojui pilnai / dalį/ nemokėjo. Tuo atveju, kai išmokėta didžiausia pagal teisės aktus galima dienpinigių suma pasirenkama "Pilnai" ir 16 / 17 stulpelyje automatiškai atsiranda 100,00 proc. Tuo atveju, kai techninės paramos gavėjas (darbdavys) išmokėjo darbuotojui tik dalis didžiausios pagal teisės aktus dalimos dienpinigių sumos (pavyzdžiui, renginio metu buvo numatytas maitinimas ir įstaigos vadovo sprendimu darbuotojui buvo skirta tik 50 proc. dienpinigių normos, arba darbuotojui dienpinigius apmokėjo institucija į kurią darbuotojas vyko komandiruotės metu ir techninės paramos gavėjas (darbdavys) darbuotojui mokėjo 30 proc. dienpinigių normos ir pan.) pasirenkama "Dalį" ir 16 / 17 stulpelyje reikia nurodyti konkretų procentą. Tuo atveju, kai techninės paramos gavėjas (darbdavys) visai nemokėjo dienpinigių, tuomet pasirenkama "Nemokėjo" ir 16 / 17 stulpelyje automatiškai atsiranda 0,00 proc.</t>
  </si>
  <si>
    <r>
      <t xml:space="preserve">Vietinių kelionių išlaidas kompensavo kita institucija:
Taip / Ne
</t>
    </r>
    <r>
      <rPr>
        <sz val="8"/>
        <color rgb="FFFF0000"/>
        <rFont val="Times New Roman"/>
        <family val="1"/>
        <charset val="186"/>
      </rPr>
      <t>(Pasirinkti iš sąrašo)</t>
    </r>
  </si>
  <si>
    <r>
      <t xml:space="preserve">Kitas komandiruotės išlaidas kompensavo kita institucija: Taip / Ne
</t>
    </r>
    <r>
      <rPr>
        <sz val="8"/>
        <color rgb="FFFF0000"/>
        <rFont val="Times New Roman"/>
        <family val="1"/>
        <charset val="186"/>
      </rPr>
      <t>(Pasirinkti iš sąrašo)</t>
    </r>
  </si>
  <si>
    <r>
      <t xml:space="preserve">Techninės paramos gavėjas mokėjo dienpinigius: Pilnai / Dalį / Nemokėjo*
</t>
    </r>
    <r>
      <rPr>
        <sz val="8"/>
        <color rgb="FFFF0000"/>
        <rFont val="Times New Roman"/>
        <family val="1"/>
        <charset val="186"/>
      </rPr>
      <t>(Pasirenkama iš sąrašo)</t>
    </r>
  </si>
  <si>
    <r>
      <t xml:space="preserve">Techninės paramos gavėjo išmokėtos dienpinigių sumos procentas nuo didžiausios pagal teisės aktus leistinos dienpinigių sumos*
</t>
    </r>
    <r>
      <rPr>
        <sz val="8"/>
        <color rgb="FFFF0000"/>
        <rFont val="Times New Roman"/>
        <family val="1"/>
        <charset val="186"/>
      </rPr>
      <t>(14 / 15 stulpelyje pasirinkus "Pilnai"/"Nemokėjo" užpildoma automatiškai. 14 / 15 stulpelyje pasirinkus "Dalį" reikia įrašyti procentą)</t>
    </r>
  </si>
  <si>
    <r>
      <t xml:space="preserve">Techninės paramos gavėjas apmokėjo gyvenamojo ploto nuomos išlaidas: Pilnai / Dalį / Nemokėjo**
</t>
    </r>
    <r>
      <rPr>
        <sz val="8"/>
        <color rgb="FFFF0000"/>
        <rFont val="Times New Roman"/>
        <family val="1"/>
        <charset val="186"/>
      </rPr>
      <t>(Pasirinkti iš sąrašo)</t>
    </r>
  </si>
  <si>
    <t>**24 / 25 stulpelyje iš sąrašo pasirenkama ar techninės paramos gavėjas (darbdavys) apmokėjo gyvenamojo ploto nuomos išlaidas pilnai / dalį/ nemokėjo. Tuo atveju, kai techninės paramos gavėjas apmokėjo gyvenamojo ploto nuomos išlaidas už visas naktis pasirenkama "Pilnai" ir 26 / 27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26 / 27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26 / 27 stulpelyje automatiškai nurodoma 0,00 proc.</t>
  </si>
  <si>
    <r>
      <t xml:space="preserve">Techninės paramos gavėjo apmokėtos gyvenamojo ploto nuomos išlaidų dalis** 
</t>
    </r>
    <r>
      <rPr>
        <sz val="8"/>
        <color rgb="FFFF0000"/>
        <rFont val="Times New Roman"/>
        <family val="1"/>
        <charset val="186"/>
      </rPr>
      <t>(24 / 25 stulpelyje pasirinkus "Pilnai" / "Nemokėjo" užpildoma automatiškai. 24 / 25 stulpelyje pasirinkus "Dalį" reikia įrašyti procentą)</t>
    </r>
  </si>
  <si>
    <r>
      <rPr>
        <sz val="10"/>
        <rFont val="Times New Roman"/>
        <family val="1"/>
        <charset val="186"/>
      </rPr>
      <t>Apskaičiuota kelionės į užsienį išlaidų suma, eurai</t>
    </r>
    <r>
      <rPr>
        <i/>
        <sz val="10"/>
        <color indexed="10"/>
        <rFont val="Times New Roman"/>
        <family val="1"/>
        <charset val="186"/>
      </rPr>
      <t xml:space="preserve">
</t>
    </r>
    <r>
      <rPr>
        <i/>
        <sz val="8"/>
        <color indexed="10"/>
        <rFont val="Times New Roman"/>
        <family val="1"/>
        <charset val="186"/>
      </rPr>
      <t>(Apskaičiuojama automatiškai atsižvelgiant į 5 / 6 stulpelio ir 18 / 19 stulpelio duomenis )</t>
    </r>
  </si>
  <si>
    <r>
      <t xml:space="preserve">Apskaičiuota vietinių kelionių išlaidų suma, eurai
</t>
    </r>
    <r>
      <rPr>
        <sz val="8"/>
        <color rgb="FFFF0000"/>
        <rFont val="Times New Roman"/>
        <family val="1"/>
        <charset val="186"/>
      </rPr>
      <t>(Apskaičiuojama automatiškai atsižvelgiant į 12 / 13 stulpelio ir 20 / 21 stulpelio duomenis)</t>
    </r>
  </si>
  <si>
    <r>
      <t xml:space="preserve">Apskaičiuota kitų komandiruotės išlaidų suma, eurai
</t>
    </r>
    <r>
      <rPr>
        <sz val="8"/>
        <color rgb="FFFF0000"/>
        <rFont val="Times New Roman"/>
        <family val="1"/>
        <charset val="186"/>
      </rPr>
      <t>(Apskaičiuojama automatiškai atsižvelgiant į 12 / 13 stulpelio ir 22 / 23 stulpelio duomenis)</t>
    </r>
  </si>
  <si>
    <r>
      <t xml:space="preserve">Nustatytas dienpinigių fiksuotasis įkainis, eurai
</t>
    </r>
    <r>
      <rPr>
        <sz val="8"/>
        <color rgb="FFFF0000"/>
        <rFont val="Times New Roman"/>
        <family val="1"/>
        <charset val="186"/>
      </rPr>
      <t>(Dienpinigių fiksuotasis įkainis parenkamas automatiškai atsižvelgiant į kokia šalis pasirinkta 3 / 4 stulpelyje)</t>
    </r>
  </si>
  <si>
    <t>PAŽYMA DĖL KOMANDIRUOČIŲ Į UŽSIENĮ, KURIŲ METU VYKSTAMA Į DVI UŽSIENIO ŠALIS (KAI ATVYKIMO Į PIRMĄJĄ ŠALĮ IR ATVYKIMO Į ANTRĄJĄ ŠALĮ DIENOS NESUTAMPA), IŠLAIDŲ APSKAIČIAVIMO</t>
  </si>
  <si>
    <t>PAŽYMA DĖL KOMANDIRUOČIŲ Į UŽSIENĮ, KURIŲ METU VYKSTAMA Į DVI UŽSIENIO ŠALIS (KAI ATVYKIMO Į PIRMĄJĄ ŠALĮ IR ATVYKIMO Į ANTRĄJĄ ŠALĮ DIENOS SUTAMPA), IŠLAIDŲ APSKAIČIAVIMO</t>
  </si>
  <si>
    <r>
      <t xml:space="preserve">Techninės paramos gavėjo apmokėtos gyvenamojo ploto nuomos išlaidų dalis** 
</t>
    </r>
    <r>
      <rPr>
        <sz val="8"/>
        <color rgb="FFFF0000"/>
        <rFont val="Times New Roman"/>
        <family val="1"/>
        <charset val="186"/>
      </rPr>
      <t>(24 stulpelyje pasirinkus "Pilnai" / "Nemokėjo" užpildoma automatiškai. 24 stulpelyje pasirinkus "Dalį" reikia įrašyti procentą)</t>
    </r>
  </si>
  <si>
    <t>34=(32)*(12)*((16)/100)</t>
  </si>
  <si>
    <t>35=(33)*((13)-0,5)*((17)/100)</t>
  </si>
  <si>
    <r>
      <t xml:space="preserve">Nustatytas gyvenamojo ploto nuomos fiksuotasis įkainis, eurai
</t>
    </r>
    <r>
      <rPr>
        <sz val="8"/>
        <color rgb="FFFF0000"/>
        <rFont val="Times New Roman"/>
        <family val="1"/>
        <charset val="186"/>
      </rPr>
      <t>(Pritaikomas automatiškai atsižvelgiant į 4 stulpelyje pasirinktą šalį)</t>
    </r>
  </si>
  <si>
    <t>37=(36)*((13)-
0,5)*((25)/100)</t>
  </si>
  <si>
    <t>**24 stulpelyje iš sąrašo pasirenkama ar techninės paramos gavėjas (darbdavys) apmokėjo gyvenamojo ploto nuomos išlaidas pilnai / dalį/ nemokėjo. Tuo atveju, kai techninės paramos gavėjas apmokėjo gyvenamojo ploto nuomos išlaidas už visas naktis pasirenkama "Pilnai" ir 25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25 stulpelyje reikia nurodyti konkrečią dalį procentas (pagal pateiktą pavyzdį nuodomas procentas būtų apskaičiuojamas taip: 2(naktys už kurias apmokėta)/3(komandiruotės naktų skaičius)=66 proc.). Tuo atveju, kai techninės paramos gavėjas (darbdavys) išvis neapmokėjo gyvenamojo ploto nuomos išlaidų (pavyzdžiui, visas apgyvendinimo išlaidas kompensavo EK) pasirenkama "Neapmokėjo" ir 25 stulpelyje automatiškai nurodoma 0,00 proc.</t>
  </si>
  <si>
    <t>36=(34)*((12)-0,5)*((16)/100)</t>
  </si>
  <si>
    <t>37=(35)*(13)*((17)/100)</t>
  </si>
  <si>
    <t>(data)</t>
  </si>
  <si>
    <t>(numeris)</t>
  </si>
  <si>
    <t xml:space="preserve">20  -  -  </t>
  </si>
  <si>
    <t xml:space="preserve">20  - - </t>
  </si>
  <si>
    <t>(biudžetinėms įstaigoms, kurios yra techninės paramos gavėjos)</t>
  </si>
  <si>
    <t>Pateikdami šią pažymą patvirtiname, kad:
1. šioje pažymoje pateikta informacija yra teisinga;
2. prašomos finansuoti tarnybinių komandiruočių į užsienio valstybes išlaidos yra susijusios su Europos Sąjungos struktūrinių fondų lėšų administravimo funkcijomis;
3. šioje pažymoje deklaruojamos tarnybinių komandiruočių į užsienio valstybes išlaidos nėra apmokėtos iš kitų finansavimo šaltinių dėl ko jos būtų pripažintos tinkamomis finansuoti ir (arba) apmokėtos daugiau nei vieną kartą.</t>
  </si>
  <si>
    <t>(Techninės paramos gavėjo vadovo ar jo įgalioto asmens pareigos, vardas ir pavardė)</t>
  </si>
  <si>
    <t>1. BENDROJI DALIS</t>
  </si>
  <si>
    <t>Projekto vykdytojo rekvizitai:</t>
  </si>
  <si>
    <t>Pavadinimas</t>
  </si>
  <si>
    <t>Kodas</t>
  </si>
  <si>
    <t>Projekto duomenys</t>
  </si>
  <si>
    <t>2. INFORMACIJA APIE KOMANDIRUOTES</t>
  </si>
  <si>
    <t>Projekto duomenys:</t>
  </si>
  <si>
    <t>**15 stulpelyje iš sąrašo pasirenkama ar techninės paramos gavėjas (darbdavys) apmokėjo gyvenamojo ploto nuomos išlaidas pilnai / dalį/ nemokėjo. Tuo atveju, kai techninės paramos gavėjas apmokėjo gyvenamojo ploto nuomos išlaidas už visas naktis pasirenkama "Pilnai" ir 16 stulpelyje automatiškai atsiranda 100,00 proc. Tuo atveju, kai techninės paramos gavėjas (darbavys) gyvenamojo ploto nuomos išlaidas apmokėjo tik už dalį naktų (pavyzdžiui, komandiruotės trukmė 4 dienos (3 naktys), už 1 naktį išlaidas kompensuoja EK, o už 2 likusias naktis apmoka techninės paramos gavėjas (darbdavys), tuomet pasirenkama "Dalį" ir 16 stulpelyje reikia nurodyti konkrečią dalį procentas (pagal pateiktą pavyzdį nuodomas procentas būtų apskaičiuojamas taip: 2 (naktys už kurias apmokėta) / 3 (komandiruotės naktų skaičius)=66 proc.). Tuo atveju, kai techninės paramos gavėjas (darbdavys) išvis neapmokėjo gyvenamojo ploto nuomos išlaidų (pavyzdžiui, visas apgyvendinimo išlaidas kompensavo EK) pasirenkama "Neapmokėjo" ir 16 stulpelyje automatiškai nurodoma 0,00 proc.</t>
  </si>
  <si>
    <t>25=(17)+(18)+(19)+(22)+(24)</t>
  </si>
  <si>
    <t>42=(28)+(29)+(30)+(31)+(32)+(33)+(36)+(37)+(40)+(41)</t>
  </si>
  <si>
    <t>38=(26)+(27)+(28)+(29)+(30)+(31)+(34)+(35)+(37)</t>
  </si>
  <si>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</si>
  <si>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t>AT-ARR</t>
  </si>
  <si>
    <r>
      <t>Vardenis Pavardenis į komandiruotę vyko kartu su Vardene Pavardene jos transporto priemone, t</t>
    </r>
    <r>
      <rPr>
        <b/>
        <u/>
        <sz val="10"/>
        <color theme="1"/>
        <rFont val="Times New Roman"/>
        <family val="1"/>
        <charset val="186"/>
      </rPr>
      <t>odėl kelionės į užsienį išlaidos neskaičiuojamos</t>
    </r>
  </si>
  <si>
    <r>
      <t xml:space="preserve">Kelionės į užsienį išlaidas kompensavo kita institucija:
Taip / Ne ("Taip" pasirenkama taip pat tais atvejais, kai į komandiruotę vyko keli darbuotojai viena transporto priemone tiems darbuotojams, kuriems kelionės išlaidos nebuvo apmokėtos)
</t>
    </r>
    <r>
      <rPr>
        <sz val="8"/>
        <color indexed="10"/>
        <rFont val="Times New Roman"/>
        <family val="1"/>
        <charset val="186"/>
      </rPr>
      <t>(Pasirinkti iš sąrašo)</t>
    </r>
  </si>
  <si>
    <r>
      <t xml:space="preserve">Apskaičiuota komandiruotės išlaidų, apmokamų pagal fiksuotąjį įkainį, suma, eurai
</t>
    </r>
    <r>
      <rPr>
        <sz val="8"/>
        <color rgb="FFFF0000"/>
        <rFont val="Times New Roman"/>
        <family val="1"/>
        <charset val="186"/>
      </rPr>
      <t>(Apskaičiuojama automatiškai)</t>
    </r>
  </si>
  <si>
    <t>TAR: Įsakymas 2015-06-29 Nr. 1K-218 (1.1 papunktis)</t>
  </si>
  <si>
    <t>3 Forma (galiojanti forma komandiruotėms nuo 2015-11-01 iki 2016-05-27)</t>
  </si>
  <si>
    <t>4 Forma (galiojanti forma komandiruotėms nuo 2015-11-01 iki 2016-05-27)</t>
  </si>
  <si>
    <t>5 Forma (galiojanti forma komandiruotėms nuo 2015-11-01 iki 2016-05-27)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</si>
</sst>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 _L_t_-;\-* #,##0.00\ _L_t_-;_-* &quot;-&quot;??\ _L_t_-;_-@_-"/>
    <numFmt numFmtId="165" formatCode="_(* #,##0.0_);_(* \(#,##0.0\);_(* &quot;-&quot;?_);@_)"/>
    <numFmt numFmtId="166" formatCode="0.0%"/>
    <numFmt numFmtId="167" formatCode="_(* #,##0.00_);_(* \(#,##0.00\);_(* &quot;-&quot;??_);_(@_)"/>
    <numFmt numFmtId="168" formatCode="&quot;£&quot;#,##0;\-&quot;£&quot;#,##0"/>
    <numFmt numFmtId="169" formatCode="0.0"/>
  </numFmts>
  <fonts count="31" x14ac:knownFonts="1">
    <font>
      <sz val="11"/>
      <color theme="1"/>
      <name val="Calibri"/>
      <family val="2"/>
      <charset val="186"/>
      <scheme val="minor"/>
    </font>
    <font>
      <sz val="11"/>
      <color theme="1"/>
      <name val="Calibri"/>
      <family val="2"/>
      <charset val="186"/>
      <scheme val="minor"/>
    </font>
    <font>
      <sz val="9"/>
      <color theme="1"/>
      <name val="Calibri"/>
      <family val="2"/>
      <charset val="186"/>
    </font>
    <font>
      <sz val="10"/>
      <name val="Arial"/>
      <family val="2"/>
      <charset val="186"/>
    </font>
    <font>
      <b/>
      <sz val="8"/>
      <color indexed="24"/>
      <name val="Arial"/>
      <family val="2"/>
      <charset val="186"/>
    </font>
    <font>
      <sz val="9"/>
      <name val="Arial"/>
      <family val="2"/>
      <charset val="186"/>
    </font>
    <font>
      <sz val="8"/>
      <name val="Arial"/>
      <family val="2"/>
      <charset val="186"/>
    </font>
    <font>
      <b/>
      <sz val="9"/>
      <color indexed="24"/>
      <name val="Arial"/>
      <family val="2"/>
      <charset val="186"/>
    </font>
    <font>
      <b/>
      <sz val="11"/>
      <color indexed="24"/>
      <name val="Arial"/>
      <family val="2"/>
      <charset val="186"/>
    </font>
    <font>
      <sz val="11"/>
      <color indexed="8"/>
      <name val="Calibri"/>
      <family val="2"/>
      <charset val="186"/>
    </font>
    <font>
      <sz val="10"/>
      <name val="Times New Roman"/>
      <family val="1"/>
      <charset val="186"/>
    </font>
    <font>
      <sz val="10"/>
      <color indexed="8"/>
      <name val="Times New Roman"/>
      <family val="1"/>
      <charset val="186"/>
    </font>
    <font>
      <b/>
      <sz val="10"/>
      <name val="Times New Roman"/>
      <family val="1"/>
      <charset val="186"/>
    </font>
    <font>
      <i/>
      <sz val="10"/>
      <color indexed="10"/>
      <name val="Times New Roman"/>
      <family val="1"/>
      <charset val="186"/>
    </font>
    <font>
      <sz val="10"/>
      <color indexed="10"/>
      <name val="Times New Roman"/>
      <family val="1"/>
      <charset val="186"/>
    </font>
    <font>
      <sz val="10"/>
      <color theme="1"/>
      <name val="Times New Roman"/>
      <family val="1"/>
      <charset val="186"/>
    </font>
    <font>
      <b/>
      <sz val="10"/>
      <color theme="1"/>
      <name val="Times New Roman"/>
      <family val="1"/>
      <charset val="186"/>
    </font>
    <font>
      <sz val="9"/>
      <color theme="1"/>
      <name val="Times New Roman"/>
      <family val="1"/>
      <charset val="186"/>
    </font>
    <font>
      <sz val="11"/>
      <color theme="1"/>
      <name val="Times New Roman"/>
      <family val="1"/>
      <charset val="186"/>
    </font>
    <font>
      <b/>
      <sz val="12"/>
      <color theme="1"/>
      <name val="Times New Roman"/>
      <family val="1"/>
      <charset val="186"/>
    </font>
    <font>
      <sz val="11"/>
      <color rgb="FFFF0000"/>
      <name val="Times New Roman"/>
      <family val="1"/>
      <charset val="186"/>
    </font>
    <font>
      <sz val="10"/>
      <color rgb="FFFF0000"/>
      <name val="Times New Roman"/>
      <family val="1"/>
      <charset val="186"/>
    </font>
    <font>
      <i/>
      <sz val="8"/>
      <color indexed="10"/>
      <name val="Times New Roman"/>
      <family val="1"/>
      <charset val="186"/>
    </font>
    <font>
      <sz val="8"/>
      <color rgb="FFFF0000"/>
      <name val="Times New Roman"/>
      <family val="1"/>
      <charset val="186"/>
    </font>
    <font>
      <sz val="8"/>
      <color indexed="10"/>
      <name val="Times New Roman"/>
      <family val="1"/>
      <charset val="186"/>
    </font>
    <font>
      <b/>
      <sz val="9"/>
      <color theme="1"/>
      <name val="Times New Roman"/>
      <family val="1"/>
      <charset val="186"/>
    </font>
    <font>
      <sz val="12"/>
      <name val="Times New Roman"/>
      <family val="1"/>
      <charset val="186"/>
    </font>
    <font>
      <sz val="12"/>
      <color rgb="FFFF0000"/>
      <name val="Times New Roman"/>
      <family val="1"/>
      <charset val="186"/>
    </font>
    <font>
      <b/>
      <sz val="9"/>
      <name val="Times New Roman"/>
      <family val="1"/>
      <charset val="186"/>
    </font>
    <font>
      <sz val="10"/>
      <color theme="1"/>
      <name val="Calibri"/>
      <family val="2"/>
      <charset val="186"/>
      <scheme val="minor"/>
    </font>
    <font>
      <b/>
      <u/>
      <sz val="10"/>
      <color theme="1"/>
      <name val="Times New Roman"/>
      <family val="1"/>
      <charset val="186"/>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s>
  <borders count="37">
    <border>
      <left/>
      <right/>
      <top/>
      <bottom/>
      <diagonal/>
    </border>
    <border>
      <left/>
      <right/>
      <top/>
      <bottom style="medium">
        <color indexed="2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diagonalUp="1" diagonalDown="1">
      <left style="medium">
        <color indexed="64"/>
      </left>
      <right/>
      <top style="medium">
        <color indexed="64"/>
      </top>
      <bottom style="medium">
        <color indexed="64"/>
      </bottom>
      <diagonal style="medium">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s>
  <cellStyleXfs count="62">
    <xf numFmtId="0" fontId="0" fillId="0" borderId="0"/>
    <xf numFmtId="0" fontId="2" fillId="0" borderId="0"/>
    <xf numFmtId="49" fontId="4" fillId="0" borderId="0" applyFont="0" applyFill="0" applyBorder="0" applyAlignment="0" applyProtection="0">
      <alignment horizontal="left"/>
    </xf>
    <xf numFmtId="165" fontId="5" fillId="0" borderId="0" applyAlignment="0" applyProtection="0"/>
    <xf numFmtId="166" fontId="6" fillId="0" borderId="0" applyFill="0" applyBorder="0" applyAlignment="0" applyProtection="0"/>
    <xf numFmtId="49" fontId="6" fillId="0" borderId="0" applyNumberFormat="0" applyAlignment="0" applyProtection="0">
      <alignment horizontal="left"/>
    </xf>
    <xf numFmtId="49" fontId="7" fillId="0" borderId="1" applyNumberFormat="0" applyAlignment="0" applyProtection="0">
      <alignment horizontal="left" wrapText="1"/>
    </xf>
    <xf numFmtId="49" fontId="7" fillId="0" borderId="0" applyNumberFormat="0" applyAlignment="0" applyProtection="0">
      <alignment horizontal="left" wrapText="1"/>
    </xf>
    <xf numFmtId="49" fontId="8" fillId="0" borderId="0" applyAlignment="0" applyProtection="0">
      <alignment horizontal="left"/>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9" fillId="0" borderId="0"/>
    <xf numFmtId="0" fontId="1" fillId="0" borderId="0"/>
    <xf numFmtId="0" fontId="3" fillId="0" borderId="0"/>
    <xf numFmtId="0" fontId="2" fillId="0" borderId="0"/>
    <xf numFmtId="0" fontId="9" fillId="0" borderId="0"/>
    <xf numFmtId="0" fontId="2" fillId="0" borderId="0"/>
    <xf numFmtId="0" fontId="3" fillId="0" borderId="0"/>
    <xf numFmtId="16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applyFill="0" applyBorder="0" applyAlignment="0" applyProtection="0"/>
    <xf numFmtId="168" fontId="3" fillId="0" borderId="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cellStyleXfs>
  <cellXfs count="150">
    <xf numFmtId="0" fontId="0" fillId="0" borderId="0" xfId="0"/>
    <xf numFmtId="0" fontId="10" fillId="0" borderId="0" xfId="20" applyFont="1" applyFill="1" applyBorder="1" applyAlignment="1" applyProtection="1">
      <alignment horizontal="right"/>
      <protection locked="0"/>
    </xf>
    <xf numFmtId="0" fontId="15" fillId="0" borderId="2" xfId="0" applyFont="1" applyBorder="1"/>
    <xf numFmtId="0" fontId="15" fillId="0" borderId="0" xfId="0" applyFont="1"/>
    <xf numFmtId="4" fontId="15" fillId="0" borderId="2" xfId="0" applyNumberFormat="1" applyFont="1" applyBorder="1" applyAlignment="1">
      <alignment horizontal="center" vertical="center"/>
    </xf>
    <xf numFmtId="0" fontId="15" fillId="0" borderId="2" xfId="0" applyFont="1" applyBorder="1" applyAlignment="1">
      <alignment wrapText="1"/>
    </xf>
    <xf numFmtId="0" fontId="16" fillId="0" borderId="2" xfId="0" applyFont="1" applyBorder="1" applyAlignment="1">
      <alignment horizontal="left"/>
    </xf>
    <xf numFmtId="0" fontId="15" fillId="0" borderId="2" xfId="0" applyFont="1" applyBorder="1" applyAlignment="1">
      <alignment horizontal="left"/>
    </xf>
    <xf numFmtId="0" fontId="15" fillId="0" borderId="2" xfId="21" applyFont="1" applyBorder="1" applyAlignment="1">
      <alignment horizontal="left" vertical="center" wrapText="1"/>
    </xf>
    <xf numFmtId="0" fontId="16" fillId="4" borderId="2" xfId="0" applyFont="1" applyFill="1" applyBorder="1" applyAlignment="1">
      <alignment horizontal="center" vertical="center"/>
    </xf>
    <xf numFmtId="0" fontId="16" fillId="4" borderId="2" xfId="0" applyFont="1" applyFill="1" applyBorder="1" applyAlignment="1">
      <alignment horizontal="center" vertical="center" wrapText="1"/>
    </xf>
    <xf numFmtId="0" fontId="15" fillId="0" borderId="0" xfId="0" applyFont="1" applyBorder="1" applyAlignment="1">
      <alignment vertical="center"/>
    </xf>
    <xf numFmtId="0" fontId="17" fillId="0" borderId="0" xfId="0" applyFont="1" applyBorder="1" applyAlignment="1">
      <alignment vertical="center"/>
    </xf>
    <xf numFmtId="0" fontId="16" fillId="0" borderId="2" xfId="0" applyFont="1" applyBorder="1"/>
    <xf numFmtId="0" fontId="15" fillId="0" borderId="0" xfId="0" applyFont="1" applyAlignment="1">
      <alignment wrapText="1"/>
    </xf>
    <xf numFmtId="0" fontId="12" fillId="2" borderId="6" xfId="20" applyFont="1" applyFill="1" applyBorder="1" applyAlignment="1" applyProtection="1">
      <alignment horizontal="center" vertical="center" wrapText="1"/>
      <protection locked="0"/>
    </xf>
    <xf numFmtId="4" fontId="12" fillId="2" borderId="7" xfId="20" applyNumberFormat="1" applyFont="1" applyFill="1" applyBorder="1" applyAlignment="1" applyProtection="1">
      <alignment horizontal="center" vertical="center" wrapText="1"/>
      <protection locked="0"/>
    </xf>
    <xf numFmtId="4" fontId="12" fillId="2" borderId="20" xfId="20" applyNumberFormat="1" applyFont="1" applyFill="1" applyBorder="1" applyAlignment="1" applyProtection="1">
      <alignment horizontal="center" vertical="center" wrapText="1"/>
      <protection locked="0"/>
    </xf>
    <xf numFmtId="0" fontId="12" fillId="2" borderId="22" xfId="20" applyFont="1" applyFill="1" applyBorder="1" applyAlignment="1" applyProtection="1">
      <alignment horizontal="center" vertical="center" wrapText="1"/>
      <protection locked="0"/>
    </xf>
    <xf numFmtId="4" fontId="12" fillId="3" borderId="6" xfId="20" applyNumberFormat="1"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0" fontId="15" fillId="0" borderId="0" xfId="0" applyFont="1" applyAlignment="1">
      <alignment horizontal="center" vertical="center" wrapText="1"/>
    </xf>
    <xf numFmtId="0" fontId="0" fillId="0" borderId="0" xfId="0" applyAlignment="1">
      <alignment wrapText="1"/>
    </xf>
    <xf numFmtId="0" fontId="29" fillId="0" borderId="0" xfId="0" applyFont="1"/>
    <xf numFmtId="0" fontId="12" fillId="2" borderId="20" xfId="20" applyFont="1" applyFill="1" applyBorder="1" applyAlignment="1" applyProtection="1">
      <alignment horizontal="right" vertical="center" wrapText="1"/>
      <protection locked="0"/>
    </xf>
    <xf numFmtId="0" fontId="18" fillId="0" borderId="0" xfId="0" applyFont="1" applyAlignment="1" applyProtection="1">
      <alignment wrapText="1"/>
      <protection locked="0"/>
    </xf>
    <xf numFmtId="0" fontId="16" fillId="0" borderId="0" xfId="0" applyFont="1" applyAlignment="1" applyProtection="1">
      <alignment wrapText="1"/>
      <protection locked="0"/>
    </xf>
    <xf numFmtId="0" fontId="20" fillId="0" borderId="0" xfId="0" applyFont="1" applyAlignment="1" applyProtection="1">
      <alignment horizontal="center" wrapText="1"/>
      <protection locked="0"/>
    </xf>
    <xf numFmtId="0" fontId="21" fillId="0" borderId="0" xfId="0" applyFont="1" applyAlignment="1" applyProtection="1">
      <alignment horizontal="center" wrapText="1"/>
      <protection locked="0"/>
    </xf>
    <xf numFmtId="0" fontId="10" fillId="0" borderId="23" xfId="0" applyFont="1" applyBorder="1" applyAlignment="1" applyProtection="1">
      <alignment horizontal="center" vertical="center" wrapText="1"/>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center" wrapText="1"/>
      <protection locked="0"/>
    </xf>
    <xf numFmtId="0" fontId="15" fillId="0" borderId="0" xfId="0" applyFont="1" applyAlignment="1" applyProtection="1">
      <alignment wrapText="1"/>
      <protection locked="0"/>
    </xf>
    <xf numFmtId="0" fontId="15" fillId="0" borderId="0" xfId="0" applyFont="1" applyAlignment="1" applyProtection="1">
      <alignment horizontal="right" wrapText="1"/>
      <protection locked="0"/>
    </xf>
    <xf numFmtId="0" fontId="15" fillId="0" borderId="23" xfId="0" applyFont="1" applyBorder="1" applyAlignment="1" applyProtection="1">
      <alignment wrapText="1"/>
      <protection locked="0"/>
    </xf>
    <xf numFmtId="0" fontId="15" fillId="0" borderId="0" xfId="0" applyFont="1" applyAlignment="1" applyProtection="1">
      <alignment horizontal="center" wrapText="1"/>
      <protection locked="0"/>
    </xf>
    <xf numFmtId="0" fontId="15" fillId="0" borderId="21" xfId="0" applyFont="1" applyBorder="1" applyAlignment="1" applyProtection="1">
      <alignment wrapText="1"/>
      <protection locked="0"/>
    </xf>
    <xf numFmtId="0" fontId="15" fillId="0" borderId="34" xfId="0" applyFont="1" applyBorder="1" applyAlignment="1" applyProtection="1">
      <alignment wrapText="1"/>
      <protection locked="0"/>
    </xf>
    <xf numFmtId="0" fontId="15" fillId="0" borderId="21"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0" fillId="0" borderId="3" xfId="20" applyFont="1" applyFill="1" applyBorder="1" applyAlignment="1" applyProtection="1">
      <alignment horizontal="center" vertical="center" wrapText="1"/>
      <protection locked="0"/>
    </xf>
    <xf numFmtId="0" fontId="10" fillId="2" borderId="4" xfId="20" applyFont="1" applyFill="1" applyBorder="1" applyAlignment="1" applyProtection="1">
      <alignment horizontal="center" vertical="center" wrapText="1"/>
      <protection locked="0"/>
    </xf>
    <xf numFmtId="0" fontId="10" fillId="2" borderId="2" xfId="20" applyFont="1" applyFill="1" applyBorder="1" applyAlignment="1" applyProtection="1">
      <alignment horizontal="center" vertical="center" wrapText="1"/>
      <protection locked="0"/>
    </xf>
    <xf numFmtId="0" fontId="10" fillId="2" borderId="5" xfId="2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 fontId="15" fillId="0" borderId="2" xfId="0" applyNumberFormat="1" applyFont="1" applyBorder="1" applyAlignment="1" applyProtection="1">
      <alignment horizontal="center" vertical="center" wrapText="1"/>
      <protection locked="0"/>
    </xf>
    <xf numFmtId="4" fontId="15" fillId="0" borderId="2" xfId="0" applyNumberFormat="1" applyFont="1" applyBorder="1" applyAlignment="1" applyProtection="1">
      <alignment horizontal="center" vertical="center" wrapText="1"/>
      <protection locked="0"/>
    </xf>
    <xf numFmtId="0" fontId="25" fillId="0" borderId="0" xfId="0" applyFont="1" applyAlignment="1" applyProtection="1">
      <alignment horizontal="justify" vertical="center" wrapText="1"/>
      <protection locked="0"/>
    </xf>
    <xf numFmtId="0" fontId="17" fillId="0" borderId="0" xfId="0" applyFont="1" applyAlignment="1" applyProtection="1">
      <alignment horizontal="center" vertical="center" wrapText="1"/>
      <protection locked="0"/>
    </xf>
    <xf numFmtId="0" fontId="15" fillId="0" borderId="0" xfId="0" applyFont="1" applyAlignment="1" applyProtection="1">
      <alignment horizontal="center" vertical="center" wrapText="1"/>
      <protection locked="0"/>
    </xf>
    <xf numFmtId="0" fontId="26" fillId="0" borderId="0" xfId="0" applyFont="1" applyAlignment="1" applyProtection="1">
      <alignment horizontal="center" wrapText="1"/>
      <protection locked="0"/>
    </xf>
    <xf numFmtId="0" fontId="26" fillId="0" borderId="0" xfId="0" applyFont="1" applyAlignment="1" applyProtection="1">
      <alignment wrapText="1"/>
      <protection locked="0"/>
    </xf>
    <xf numFmtId="0" fontId="10" fillId="0" borderId="0" xfId="0" applyFont="1" applyAlignment="1" applyProtection="1">
      <alignment wrapText="1"/>
      <protection locked="0"/>
    </xf>
    <xf numFmtId="0" fontId="10" fillId="0" borderId="0" xfId="0" applyFont="1" applyBorder="1" applyAlignment="1" applyProtection="1">
      <alignment horizontal="center" wrapText="1"/>
      <protection locked="0"/>
    </xf>
    <xf numFmtId="0" fontId="11" fillId="0" borderId="2" xfId="1" applyFont="1" applyFill="1" applyBorder="1" applyAlignment="1" applyProtection="1">
      <alignment horizontal="center" vertical="center" wrapText="1"/>
      <protection locked="0"/>
    </xf>
    <xf numFmtId="169" fontId="15" fillId="0" borderId="2" xfId="0" applyNumberFormat="1" applyFont="1" applyBorder="1" applyAlignment="1" applyProtection="1">
      <alignment horizontal="center" vertical="center" wrapText="1"/>
      <protection locked="0"/>
    </xf>
    <xf numFmtId="0" fontId="17" fillId="0" borderId="0" xfId="0" applyFont="1" applyBorder="1" applyAlignment="1" applyProtection="1">
      <alignment vertical="center" wrapText="1"/>
      <protection locked="0"/>
    </xf>
    <xf numFmtId="0" fontId="15" fillId="0" borderId="0" xfId="0" applyFont="1" applyBorder="1" applyAlignment="1" applyProtection="1">
      <alignment vertical="center" wrapText="1"/>
      <protection locked="0"/>
    </xf>
    <xf numFmtId="0" fontId="17" fillId="0" borderId="0" xfId="0" applyFont="1" applyBorder="1" applyAlignment="1" applyProtection="1">
      <alignment horizontal="center" vertical="center" wrapText="1"/>
      <protection locked="0"/>
    </xf>
    <xf numFmtId="0" fontId="27"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vertical="center" wrapText="1"/>
      <protection locked="0"/>
    </xf>
    <xf numFmtId="0" fontId="15" fillId="0" borderId="0" xfId="0" applyFont="1" applyBorder="1" applyAlignment="1" applyProtection="1">
      <alignment wrapText="1"/>
      <protection locked="0"/>
    </xf>
    <xf numFmtId="0" fontId="18" fillId="0" borderId="0" xfId="0" applyFont="1" applyBorder="1" applyAlignment="1" applyProtection="1">
      <alignment wrapText="1"/>
      <protection locked="0"/>
    </xf>
    <xf numFmtId="0" fontId="15" fillId="0" borderId="21" xfId="0" applyFont="1" applyBorder="1" applyAlignment="1" applyProtection="1">
      <alignment horizontal="left" wrapText="1"/>
      <protection locked="0"/>
    </xf>
    <xf numFmtId="0" fontId="15" fillId="0" borderId="34" xfId="0" applyFont="1" applyBorder="1" applyAlignment="1" applyProtection="1">
      <alignment horizontal="left" wrapText="1"/>
      <protection locked="0"/>
    </xf>
    <xf numFmtId="0" fontId="15" fillId="0" borderId="0" xfId="0" applyFont="1" applyAlignment="1" applyProtection="1">
      <alignment horizontal="left" wrapText="1"/>
      <protection locked="0"/>
    </xf>
    <xf numFmtId="4" fontId="15" fillId="5" borderId="2" xfId="0" applyNumberFormat="1" applyFont="1" applyFill="1" applyBorder="1" applyAlignment="1" applyProtection="1">
      <alignment horizontal="center" vertical="center" wrapText="1"/>
      <protection locked="0"/>
    </xf>
    <xf numFmtId="14" fontId="15" fillId="6" borderId="2" xfId="0" applyNumberFormat="1" applyFont="1" applyFill="1" applyBorder="1" applyAlignment="1" applyProtection="1">
      <alignment horizontal="center" vertical="center" wrapText="1"/>
      <protection locked="0"/>
    </xf>
    <xf numFmtId="0" fontId="15" fillId="6" borderId="2" xfId="0" applyFont="1" applyFill="1" applyBorder="1" applyAlignment="1" applyProtection="1">
      <alignment horizontal="center" vertical="center" wrapText="1"/>
      <protection locked="0"/>
    </xf>
    <xf numFmtId="4" fontId="15" fillId="6" borderId="2" xfId="0" applyNumberFormat="1" applyFont="1" applyFill="1" applyBorder="1" applyAlignment="1" applyProtection="1">
      <alignment horizontal="center" vertical="center" wrapText="1"/>
      <protection locked="0"/>
    </xf>
    <xf numFmtId="0" fontId="15" fillId="6" borderId="28"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4" fontId="15" fillId="5" borderId="2"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0" fontId="30" fillId="0" borderId="0" xfId="0" applyFont="1"/>
    <xf numFmtId="0" fontId="15" fillId="0" borderId="16" xfId="0" applyFont="1" applyBorder="1" applyAlignment="1" applyProtection="1">
      <alignment horizontal="left" vertical="center" wrapText="1"/>
      <protection locked="0"/>
    </xf>
    <xf numFmtId="0" fontId="15" fillId="0" borderId="21"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34"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15" fillId="0" borderId="35" xfId="0" applyFont="1" applyBorder="1" applyAlignment="1" applyProtection="1">
      <alignment horizontal="left" vertical="center" wrapText="1"/>
      <protection locked="0"/>
    </xf>
    <xf numFmtId="0" fontId="10" fillId="0" borderId="17" xfId="20" applyFont="1" applyFill="1" applyBorder="1" applyAlignment="1" applyProtection="1">
      <alignment horizontal="center" vertical="center" wrapText="1"/>
      <protection locked="0"/>
    </xf>
    <xf numFmtId="0" fontId="10" fillId="0" borderId="18" xfId="20" applyFont="1" applyFill="1" applyBorder="1" applyAlignment="1" applyProtection="1">
      <alignment horizontal="center" vertical="center" wrapText="1"/>
      <protection locked="0"/>
    </xf>
    <xf numFmtId="0" fontId="10" fillId="0" borderId="3" xfId="20" applyFont="1" applyFill="1" applyBorder="1" applyAlignment="1" applyProtection="1">
      <alignment horizontal="center" vertical="center" wrapText="1"/>
      <protection locked="0"/>
    </xf>
    <xf numFmtId="0" fontId="15" fillId="0" borderId="34" xfId="0" applyFont="1" applyBorder="1" applyAlignment="1" applyProtection="1">
      <alignment horizontal="center" wrapText="1"/>
      <protection locked="0"/>
    </xf>
    <xf numFmtId="0" fontId="15" fillId="0" borderId="35" xfId="0" applyFont="1" applyBorder="1" applyAlignment="1" applyProtection="1">
      <alignment horizontal="center" wrapText="1"/>
      <protection locked="0"/>
    </xf>
    <xf numFmtId="0" fontId="15" fillId="0" borderId="16" xfId="0" applyFont="1" applyBorder="1" applyAlignment="1" applyProtection="1">
      <alignment horizontal="center" vertical="center" wrapText="1"/>
      <protection locked="0"/>
    </xf>
    <xf numFmtId="0" fontId="15" fillId="0" borderId="21"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6" fillId="0" borderId="36" xfId="0" applyFont="1" applyBorder="1" applyAlignment="1" applyProtection="1">
      <alignment horizontal="left" wrapText="1"/>
      <protection locked="0"/>
    </xf>
    <xf numFmtId="0" fontId="15" fillId="0" borderId="23" xfId="0" applyFont="1" applyBorder="1" applyAlignment="1" applyProtection="1">
      <alignment horizontal="center" vertical="center" wrapText="1"/>
      <protection locked="0"/>
    </xf>
    <xf numFmtId="0" fontId="15" fillId="0" borderId="26" xfId="0" applyFont="1" applyBorder="1" applyAlignment="1" applyProtection="1">
      <alignment horizontal="center" vertical="center" wrapText="1"/>
      <protection locked="0"/>
    </xf>
    <xf numFmtId="0" fontId="28" fillId="0" borderId="27" xfId="20" applyFont="1" applyFill="1" applyBorder="1" applyAlignment="1" applyProtection="1">
      <alignment horizontal="justify" vertical="top" wrapText="1"/>
      <protection locked="0"/>
    </xf>
    <xf numFmtId="0" fontId="25" fillId="0" borderId="0" xfId="0" applyFont="1" applyAlignment="1" applyProtection="1">
      <alignment horizontal="justify" vertical="center" wrapText="1"/>
      <protection locked="0"/>
    </xf>
    <xf numFmtId="0" fontId="15" fillId="0" borderId="0" xfId="0" applyFont="1" applyAlignment="1" applyProtection="1">
      <alignment horizontal="left" vertical="center" wrapText="1"/>
      <protection locked="0"/>
    </xf>
    <xf numFmtId="0" fontId="19" fillId="0" borderId="0" xfId="0" applyFont="1" applyAlignment="1" applyProtection="1">
      <alignment horizontal="center" wrapText="1"/>
      <protection locked="0"/>
    </xf>
    <xf numFmtId="0" fontId="20" fillId="0" borderId="0" xfId="0" applyFont="1" applyAlignment="1" applyProtection="1">
      <alignment horizontal="center" wrapText="1"/>
      <protection locked="0"/>
    </xf>
    <xf numFmtId="0" fontId="15" fillId="0" borderId="0" xfId="0" applyFont="1" applyAlignment="1" applyProtection="1">
      <alignment horizontal="center" wrapText="1"/>
      <protection locked="0"/>
    </xf>
    <xf numFmtId="0" fontId="12" fillId="2" borderId="19" xfId="20" applyFont="1" applyFill="1" applyBorder="1" applyAlignment="1" applyProtection="1">
      <alignment horizontal="right" vertical="center" wrapText="1"/>
      <protection locked="0"/>
    </xf>
    <xf numFmtId="0" fontId="12" fillId="2" borderId="8" xfId="20" applyFont="1" applyFill="1" applyBorder="1" applyAlignment="1" applyProtection="1">
      <alignment horizontal="right" vertical="center" wrapText="1"/>
      <protection locked="0"/>
    </xf>
    <xf numFmtId="0" fontId="12" fillId="2" borderId="20" xfId="20" applyFont="1" applyFill="1" applyBorder="1" applyAlignment="1" applyProtection="1">
      <alignment horizontal="right" vertical="center" wrapText="1"/>
      <protection locked="0"/>
    </xf>
    <xf numFmtId="0" fontId="10" fillId="0" borderId="16" xfId="20" applyFont="1" applyBorder="1" applyAlignment="1" applyProtection="1">
      <alignment horizontal="center" vertical="center" wrapText="1"/>
      <protection locked="0"/>
    </xf>
    <xf numFmtId="0" fontId="10" fillId="0" borderId="4" xfId="20" applyFont="1" applyBorder="1" applyAlignment="1" applyProtection="1">
      <alignment horizontal="center" vertical="center" wrapText="1"/>
      <protection locked="0"/>
    </xf>
    <xf numFmtId="0" fontId="10" fillId="0" borderId="21" xfId="20" applyFont="1" applyBorder="1" applyAlignment="1" applyProtection="1">
      <alignment horizontal="center" vertical="center" wrapText="1"/>
      <protection locked="0"/>
    </xf>
    <xf numFmtId="0" fontId="10" fillId="0" borderId="2" xfId="20" applyFont="1" applyBorder="1" applyAlignment="1" applyProtection="1">
      <alignment horizontal="center" vertical="center" wrapText="1"/>
      <protection locked="0"/>
    </xf>
    <xf numFmtId="0" fontId="10" fillId="0" borderId="21" xfId="20" applyFont="1" applyFill="1" applyBorder="1" applyAlignment="1" applyProtection="1">
      <alignment horizontal="center" vertical="center" wrapText="1"/>
      <protection locked="0"/>
    </xf>
    <xf numFmtId="0" fontId="10" fillId="0" borderId="2" xfId="20" applyFont="1" applyFill="1" applyBorder="1" applyAlignment="1" applyProtection="1">
      <alignment horizontal="center" vertical="center" wrapText="1"/>
      <protection locked="0"/>
    </xf>
    <xf numFmtId="0" fontId="10" fillId="0" borderId="9" xfId="20" applyFont="1" applyFill="1" applyBorder="1" applyAlignment="1" applyProtection="1">
      <alignment horizontal="center" vertical="center" wrapText="1"/>
      <protection locked="0"/>
    </xf>
    <xf numFmtId="0" fontId="11" fillId="0" borderId="10" xfId="1" applyFont="1" applyFill="1" applyBorder="1" applyAlignment="1" applyProtection="1">
      <alignment horizontal="center" vertical="center" wrapText="1"/>
      <protection locked="0"/>
    </xf>
    <xf numFmtId="0" fontId="11" fillId="0" borderId="11" xfId="1" applyFont="1" applyFill="1" applyBorder="1" applyAlignment="1" applyProtection="1">
      <alignment horizontal="center" vertical="center" wrapText="1"/>
      <protection locked="0"/>
    </xf>
    <xf numFmtId="0" fontId="11" fillId="0" borderId="12" xfId="1" applyFont="1" applyFill="1" applyBorder="1" applyAlignment="1" applyProtection="1">
      <alignment horizontal="center" vertical="center" wrapText="1"/>
      <protection locked="0"/>
    </xf>
    <xf numFmtId="0" fontId="10" fillId="0" borderId="13" xfId="20" applyFont="1" applyFill="1" applyBorder="1" applyAlignment="1" applyProtection="1">
      <alignment horizontal="center" vertical="center" wrapText="1"/>
      <protection locked="0"/>
    </xf>
    <xf numFmtId="0" fontId="10" fillId="0" borderId="14" xfId="20" applyFont="1" applyFill="1" applyBorder="1" applyAlignment="1" applyProtection="1">
      <alignment horizontal="center" vertical="center" wrapText="1"/>
      <protection locked="0"/>
    </xf>
    <xf numFmtId="0" fontId="10" fillId="0" borderId="15" xfId="20" applyFont="1" applyFill="1" applyBorder="1" applyAlignment="1" applyProtection="1">
      <alignment horizontal="center" vertical="center" wrapText="1"/>
      <protection locked="0"/>
    </xf>
    <xf numFmtId="0" fontId="16" fillId="0" borderId="0" xfId="0" applyFont="1" applyAlignment="1" applyProtection="1">
      <alignment horizontal="left" wrapText="1"/>
      <protection locked="0"/>
    </xf>
    <xf numFmtId="0" fontId="15" fillId="0" borderId="21" xfId="0" applyFont="1" applyBorder="1" applyAlignment="1" applyProtection="1">
      <alignment horizontal="center" wrapText="1"/>
      <protection locked="0"/>
    </xf>
    <xf numFmtId="0" fontId="15" fillId="0" borderId="32" xfId="0" applyFont="1" applyBorder="1" applyAlignment="1" applyProtection="1">
      <alignment horizontal="center" wrapText="1"/>
      <protection locked="0"/>
    </xf>
    <xf numFmtId="0" fontId="11" fillId="0" borderId="9" xfId="1" applyFont="1" applyFill="1" applyBorder="1" applyAlignment="1" applyProtection="1">
      <alignment horizontal="center" vertical="center" wrapText="1"/>
      <protection locked="0"/>
    </xf>
    <xf numFmtId="0" fontId="11" fillId="0" borderId="24" xfId="1" applyFont="1" applyFill="1" applyBorder="1" applyAlignment="1" applyProtection="1">
      <alignment horizontal="center" vertical="center" wrapText="1"/>
      <protection locked="0"/>
    </xf>
    <xf numFmtId="0" fontId="11" fillId="0" borderId="25" xfId="1" applyFont="1" applyFill="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0" fillId="0" borderId="10" xfId="20" applyFont="1" applyFill="1" applyBorder="1" applyAlignment="1" applyProtection="1">
      <alignment horizontal="center" vertical="center" wrapText="1"/>
      <protection locked="0"/>
    </xf>
    <xf numFmtId="0" fontId="10" fillId="0" borderId="24" xfId="20" applyFont="1" applyFill="1" applyBorder="1" applyAlignment="1" applyProtection="1">
      <alignment horizontal="center" vertical="center" wrapText="1"/>
      <protection locked="0"/>
    </xf>
    <xf numFmtId="0" fontId="10" fillId="0" borderId="25" xfId="20" applyFont="1" applyFill="1" applyBorder="1" applyAlignment="1" applyProtection="1">
      <alignment horizontal="center" vertical="center" wrapText="1"/>
      <protection locked="0"/>
    </xf>
    <xf numFmtId="0" fontId="11" fillId="0" borderId="21"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25" fillId="0" borderId="27" xfId="0" applyFont="1" applyBorder="1" applyAlignment="1" applyProtection="1">
      <alignment horizontal="justify" vertical="center" wrapText="1"/>
      <protection locked="0"/>
    </xf>
    <xf numFmtId="0" fontId="10" fillId="0" borderId="23" xfId="0" applyFont="1" applyBorder="1" applyAlignment="1" applyProtection="1">
      <alignment horizontal="center" wrapText="1"/>
      <protection locked="0"/>
    </xf>
    <xf numFmtId="0" fontId="10" fillId="0" borderId="26" xfId="0" applyFont="1" applyBorder="1" applyAlignment="1" applyProtection="1">
      <alignment horizontal="center" wrapText="1"/>
      <protection locked="0"/>
    </xf>
    <xf numFmtId="0" fontId="13" fillId="0" borderId="9" xfId="20" applyFont="1" applyFill="1" applyBorder="1" applyAlignment="1" applyProtection="1">
      <alignment horizontal="center" vertical="center" wrapText="1"/>
      <protection locked="0"/>
    </xf>
    <xf numFmtId="0" fontId="13" fillId="0" borderId="10" xfId="20" applyFont="1" applyFill="1" applyBorder="1" applyAlignment="1" applyProtection="1">
      <alignment horizontal="center" vertical="center" wrapText="1"/>
      <protection locked="0"/>
    </xf>
    <xf numFmtId="0" fontId="13" fillId="0" borderId="24" xfId="20" applyFont="1" applyFill="1" applyBorder="1" applyAlignment="1" applyProtection="1">
      <alignment horizontal="center" vertical="center" wrapText="1"/>
      <protection locked="0"/>
    </xf>
    <xf numFmtId="0" fontId="13" fillId="0" borderId="25" xfId="20" applyFont="1" applyFill="1" applyBorder="1" applyAlignment="1" applyProtection="1">
      <alignment horizontal="center" vertical="center" wrapText="1"/>
      <protection locked="0"/>
    </xf>
    <xf numFmtId="0" fontId="10" fillId="0" borderId="0" xfId="0" applyFont="1" applyAlignment="1" applyProtection="1">
      <alignment horizontal="center" wrapText="1"/>
      <protection locked="0"/>
    </xf>
    <xf numFmtId="0" fontId="10" fillId="0" borderId="23"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5" fillId="0" borderId="16" xfId="0" applyFont="1" applyBorder="1" applyAlignment="1" applyProtection="1">
      <alignment vertical="center" wrapText="1"/>
      <protection locked="0"/>
    </xf>
    <xf numFmtId="0" fontId="15" fillId="0" borderId="21" xfId="0"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5" fillId="0" borderId="34" xfId="0" applyFont="1" applyBorder="1" applyAlignment="1" applyProtection="1">
      <alignment vertical="center" wrapText="1"/>
      <protection locked="0"/>
    </xf>
    <xf numFmtId="0" fontId="10" fillId="0" borderId="12" xfId="20" applyFont="1" applyFill="1" applyBorder="1" applyAlignment="1" applyProtection="1">
      <alignment horizontal="center" vertical="center" wrapText="1"/>
      <protection locked="0"/>
    </xf>
    <xf numFmtId="0" fontId="16" fillId="0" borderId="29"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cellXfs>
  <cellStyles count="62">
    <cellStyle name="Brand Align Left Text" xfId="2"/>
    <cellStyle name="Brand Default" xfId="3"/>
    <cellStyle name="Brand Percent" xfId="4"/>
    <cellStyle name="Brand Source" xfId="5"/>
    <cellStyle name="Brand Subtitle with Underline" xfId="6"/>
    <cellStyle name="Brand Subtitle without Underline" xfId="7"/>
    <cellStyle name="Brand Title" xfId="8"/>
    <cellStyle name="Comma 2" xfId="9"/>
    <cellStyle name="Comma 2 2" xfId="10"/>
    <cellStyle name="Comma 3" xfId="11"/>
    <cellStyle name="Comma 3 2" xfId="12"/>
    <cellStyle name="Comma 4" xfId="13"/>
    <cellStyle name="Comma 4 2" xfId="14"/>
    <cellStyle name="Comma 5" xfId="15"/>
    <cellStyle name="Comma 5 2" xfId="16"/>
    <cellStyle name="Comma 6" xfId="17"/>
    <cellStyle name="Įprastas" xfId="0" builtinId="0"/>
    <cellStyle name="Įprastas 2" xfId="18"/>
    <cellStyle name="Įprastas 2 2" xfId="19"/>
    <cellStyle name="Įprastas 2 3" xfId="20"/>
    <cellStyle name="Įprastas 3" xfId="21"/>
    <cellStyle name="Įprastas 3 2" xfId="22"/>
    <cellStyle name="Įprastas 4" xfId="23"/>
    <cellStyle name="Įprastas 5" xfId="24"/>
    <cellStyle name="Įprastas 6" xfId="1"/>
    <cellStyle name="Kablelis 2" xfId="25"/>
    <cellStyle name="Normal 10" xfId="26"/>
    <cellStyle name="Normal 10 2" xfId="27"/>
    <cellStyle name="Normal 11" xfId="28"/>
    <cellStyle name="Normal 11 2" xfId="29"/>
    <cellStyle name="Normal 12" xfId="30"/>
    <cellStyle name="Normal 12 2" xfId="31"/>
    <cellStyle name="Normal 13" xfId="32"/>
    <cellStyle name="Normal 13 2" xfId="33"/>
    <cellStyle name="Normal 14" xfId="34"/>
    <cellStyle name="Normal 14 2" xfId="35"/>
    <cellStyle name="Normal 2" xfId="36"/>
    <cellStyle name="Normal 2 2" xfId="37"/>
    <cellStyle name="Normal 2 3" xfId="38"/>
    <cellStyle name="Normal 3" xfId="39"/>
    <cellStyle name="Normal 3 2" xfId="40"/>
    <cellStyle name="Normal 3 3" xfId="41"/>
    <cellStyle name="Normal 4" xfId="42"/>
    <cellStyle name="Normal 5" xfId="43"/>
    <cellStyle name="Normal 5 2" xfId="44"/>
    <cellStyle name="Normal 6" xfId="45"/>
    <cellStyle name="Normal 6 2" xfId="46"/>
    <cellStyle name="Normal 7" xfId="47"/>
    <cellStyle name="Normal 7 2" xfId="48"/>
    <cellStyle name="Normal 8" xfId="49"/>
    <cellStyle name="Normal 8 2" xfId="50"/>
    <cellStyle name="Normal 9" xfId="51"/>
    <cellStyle name="Normal 9 2" xfId="52"/>
    <cellStyle name="Paprastas 2" xfId="53"/>
    <cellStyle name="Paprastas 2 2" xfId="54"/>
    <cellStyle name="Paprastas_Lapas1" xfId="55"/>
    <cellStyle name="Percent 10" xfId="56"/>
    <cellStyle name="Percent 10 2" xfId="57"/>
    <cellStyle name="Percent 3" xfId="58"/>
    <cellStyle name="Percent 3 2" xfId="59"/>
    <cellStyle name="Percent 4" xfId="60"/>
    <cellStyle name="Percent 4 2" xfId="61"/>
  </cellStyles>
  <dxfs count="0"/>
  <tableStyles count="0" defaultTableStyle="TableStyleMedium2" defaultPivotStyle="PivotStyleLight16"/>
  <colors>
    <mruColors>
      <color rgb="FFEAEAEA"/>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5"/>
  <sheetViews>
    <sheetView tabSelected="1" workbookViewId="0">
      <pane ySplit="22" topLeftCell="A23" activePane="bottomLeft" state="frozen"/>
      <selection pane="bottomLeft" activeCell="Y5" sqref="Y5"/>
    </sheetView>
  </sheetViews>
  <sheetFormatPr defaultRowHeight="15" x14ac:dyDescent="0.25"/>
  <cols>
    <col min="1" max="1" width="5.5703125" style="22" customWidth="1"/>
    <col min="2" max="2" width="17.7109375" style="22" customWidth="1"/>
    <col min="3" max="3" width="26.7109375" style="22" bestFit="1" customWidth="1"/>
    <col min="4" max="4" width="18.140625" style="22" customWidth="1"/>
    <col min="5" max="5" width="8.7109375" style="22" customWidth="1"/>
    <col min="6" max="6" width="7.7109375" style="22" customWidth="1"/>
    <col min="7" max="8" width="9.140625" style="22" customWidth="1"/>
    <col min="9" max="9" width="11.85546875" style="22" customWidth="1"/>
    <col min="10" max="10" width="12" style="22" customWidth="1"/>
    <col min="11" max="11" width="17.7109375" style="22" customWidth="1"/>
    <col min="12" max="12" width="22.42578125" style="22" customWidth="1"/>
    <col min="13" max="13" width="10.7109375" style="22" customWidth="1"/>
    <col min="14" max="14" width="10.5703125" style="22" customWidth="1"/>
    <col min="15" max="15" width="11.7109375" style="22" customWidth="1"/>
    <col min="16" max="16" width="14.7109375" style="22" customWidth="1"/>
    <col min="17" max="17" width="11.7109375" style="22" customWidth="1"/>
    <col min="18" max="18" width="12.5703125" style="22" customWidth="1"/>
    <col min="19" max="19" width="12.85546875" style="22" customWidth="1"/>
    <col min="20" max="20" width="11.5703125" style="22" customWidth="1"/>
    <col min="21" max="21" width="13.140625" style="22" customWidth="1"/>
    <col min="22" max="22" width="13.85546875" style="22" customWidth="1"/>
    <col min="23" max="24" width="13.42578125" style="22" customWidth="1"/>
    <col min="25" max="25" width="26.85546875" style="22" customWidth="1"/>
  </cols>
  <sheetData>
    <row r="1" spans="1:25" ht="39" x14ac:dyDescent="0.25">
      <c r="A1" s="25"/>
      <c r="B1" s="25"/>
      <c r="C1" s="25"/>
      <c r="D1" s="25"/>
      <c r="E1" s="25"/>
      <c r="F1" s="25"/>
      <c r="G1" s="25"/>
      <c r="H1" s="25"/>
      <c r="I1" s="25"/>
      <c r="J1" s="25"/>
      <c r="K1" s="25"/>
      <c r="L1" s="25"/>
      <c r="M1" s="25"/>
      <c r="N1" s="25"/>
      <c r="O1" s="25"/>
      <c r="P1" s="25"/>
      <c r="Q1" s="25"/>
      <c r="R1" s="25"/>
      <c r="S1" s="25"/>
      <c r="T1" s="25"/>
      <c r="U1" s="25"/>
      <c r="V1" s="25"/>
      <c r="W1" s="25"/>
      <c r="X1" s="25"/>
      <c r="Y1" s="26" t="s">
        <v>306</v>
      </c>
    </row>
    <row r="2" spans="1:25" ht="15.75" x14ac:dyDescent="0.25">
      <c r="A2" s="100" t="s">
        <v>24</v>
      </c>
      <c r="B2" s="100"/>
      <c r="C2" s="100"/>
      <c r="D2" s="100"/>
      <c r="E2" s="100"/>
      <c r="F2" s="100"/>
      <c r="G2" s="100"/>
      <c r="H2" s="100"/>
      <c r="I2" s="100"/>
      <c r="J2" s="100"/>
      <c r="K2" s="100"/>
      <c r="L2" s="100"/>
      <c r="M2" s="100"/>
      <c r="N2" s="100"/>
      <c r="O2" s="100"/>
      <c r="P2" s="100"/>
      <c r="Q2" s="100"/>
      <c r="R2" s="100"/>
      <c r="S2" s="100"/>
      <c r="T2" s="100"/>
      <c r="U2" s="100"/>
      <c r="V2" s="100"/>
      <c r="W2" s="100"/>
      <c r="X2" s="100"/>
      <c r="Y2" s="100"/>
    </row>
    <row r="3" spans="1:25" x14ac:dyDescent="0.25">
      <c r="A3" s="25"/>
      <c r="B3" s="25"/>
      <c r="C3" s="25"/>
      <c r="D3" s="25"/>
      <c r="E3" s="25"/>
      <c r="F3" s="25"/>
      <c r="G3" s="101" t="s">
        <v>286</v>
      </c>
      <c r="H3" s="101"/>
      <c r="I3" s="101"/>
      <c r="J3" s="101"/>
      <c r="K3" s="101"/>
      <c r="L3" s="101"/>
      <c r="M3" s="101"/>
      <c r="N3" s="101"/>
      <c r="O3" s="101"/>
      <c r="P3" s="101"/>
      <c r="Q3" s="101"/>
      <c r="R3" s="101"/>
      <c r="S3" s="101"/>
      <c r="T3" s="101"/>
      <c r="U3" s="25"/>
      <c r="V3" s="25"/>
      <c r="W3" s="25"/>
      <c r="X3" s="25"/>
      <c r="Y3" s="25"/>
    </row>
    <row r="4" spans="1:25" x14ac:dyDescent="0.25">
      <c r="A4" s="25"/>
      <c r="B4" s="25"/>
      <c r="C4" s="25"/>
      <c r="D4" s="25"/>
      <c r="E4" s="25"/>
      <c r="F4" s="25"/>
      <c r="G4" s="27"/>
      <c r="H4" s="27"/>
      <c r="I4" s="27"/>
      <c r="J4" s="27"/>
      <c r="K4" s="28"/>
      <c r="L4" s="28"/>
      <c r="M4" s="28"/>
      <c r="N4" s="28"/>
      <c r="O4" s="28"/>
      <c r="P4" s="27"/>
      <c r="Q4" s="27"/>
      <c r="R4" s="27"/>
      <c r="S4" s="27"/>
      <c r="T4" s="27"/>
      <c r="U4" s="25"/>
      <c r="V4" s="25"/>
      <c r="W4" s="25"/>
      <c r="X4" s="25"/>
      <c r="Y4" s="25"/>
    </row>
    <row r="5" spans="1:25" x14ac:dyDescent="0.25">
      <c r="A5" s="25"/>
      <c r="B5" s="25"/>
      <c r="C5" s="25"/>
      <c r="D5" s="25"/>
      <c r="E5" s="25"/>
      <c r="F5" s="25"/>
      <c r="G5" s="27"/>
      <c r="H5" s="27"/>
      <c r="I5" s="27"/>
      <c r="J5" s="27"/>
      <c r="K5" s="28"/>
      <c r="L5" s="29" t="s">
        <v>284</v>
      </c>
      <c r="M5" s="30" t="s">
        <v>1</v>
      </c>
      <c r="N5" s="29"/>
      <c r="O5" s="28"/>
      <c r="P5" s="27"/>
      <c r="Q5" s="27"/>
      <c r="R5" s="27"/>
      <c r="S5" s="27"/>
      <c r="T5" s="27"/>
      <c r="U5" s="25"/>
      <c r="V5" s="25"/>
      <c r="W5" s="25"/>
      <c r="X5" s="25"/>
      <c r="Y5" s="25"/>
    </row>
    <row r="6" spans="1:25" x14ac:dyDescent="0.25">
      <c r="A6" s="25"/>
      <c r="B6" s="25"/>
      <c r="C6" s="25"/>
      <c r="D6" s="25"/>
      <c r="E6" s="25"/>
      <c r="F6" s="25"/>
      <c r="G6" s="27"/>
      <c r="H6" s="27"/>
      <c r="I6" s="27"/>
      <c r="J6" s="27"/>
      <c r="K6" s="28"/>
      <c r="L6" s="31" t="s">
        <v>282</v>
      </c>
      <c r="M6" s="28"/>
      <c r="N6" s="31" t="s">
        <v>283</v>
      </c>
      <c r="O6" s="28"/>
      <c r="P6" s="27"/>
      <c r="Q6" s="27"/>
      <c r="R6" s="27"/>
      <c r="S6" s="27"/>
      <c r="T6" s="27"/>
      <c r="U6" s="25"/>
      <c r="V6" s="25"/>
      <c r="W6" s="25"/>
      <c r="X6" s="25"/>
      <c r="Y6" s="25"/>
    </row>
    <row r="7" spans="1:25" x14ac:dyDescent="0.25">
      <c r="A7" s="25"/>
      <c r="B7" s="25"/>
      <c r="C7" s="25"/>
      <c r="D7" s="25"/>
      <c r="E7" s="25"/>
      <c r="F7" s="25"/>
      <c r="G7" s="25"/>
      <c r="H7" s="25"/>
      <c r="I7" s="25"/>
      <c r="J7" s="25"/>
      <c r="K7" s="32"/>
      <c r="L7" s="32"/>
      <c r="M7" s="32"/>
      <c r="N7" s="32"/>
      <c r="O7" s="32"/>
      <c r="P7" s="25"/>
      <c r="Q7" s="25"/>
      <c r="R7" s="25"/>
      <c r="S7" s="25"/>
      <c r="T7" s="25"/>
      <c r="U7" s="25"/>
      <c r="V7" s="25"/>
      <c r="W7" s="25"/>
      <c r="X7" s="25"/>
      <c r="Y7" s="25"/>
    </row>
    <row r="8" spans="1:25" x14ac:dyDescent="0.25">
      <c r="A8" s="25"/>
      <c r="B8" s="25"/>
      <c r="C8" s="25"/>
      <c r="D8" s="25"/>
      <c r="E8" s="25"/>
      <c r="F8" s="25"/>
      <c r="G8" s="25"/>
      <c r="H8" s="25"/>
      <c r="I8" s="25"/>
      <c r="J8" s="25"/>
      <c r="K8" s="33" t="s">
        <v>26</v>
      </c>
      <c r="L8" s="34" t="s">
        <v>27</v>
      </c>
      <c r="M8" s="33" t="s">
        <v>28</v>
      </c>
      <c r="N8" s="34" t="s">
        <v>27</v>
      </c>
      <c r="O8" s="32"/>
      <c r="P8" s="25"/>
      <c r="Q8" s="25"/>
      <c r="R8" s="25"/>
      <c r="S8" s="25"/>
      <c r="T8" s="25"/>
      <c r="U8" s="25"/>
      <c r="V8" s="25"/>
      <c r="W8" s="25"/>
      <c r="X8" s="25"/>
      <c r="Y8" s="25"/>
    </row>
    <row r="9" spans="1:25" x14ac:dyDescent="0.25">
      <c r="A9" s="25"/>
      <c r="B9" s="25"/>
      <c r="C9" s="25"/>
      <c r="D9" s="25"/>
      <c r="E9" s="25"/>
      <c r="F9" s="25"/>
      <c r="G9" s="25"/>
      <c r="H9" s="25"/>
      <c r="I9" s="25"/>
      <c r="J9" s="25"/>
      <c r="K9" s="32"/>
      <c r="L9" s="102" t="s">
        <v>25</v>
      </c>
      <c r="M9" s="102"/>
      <c r="N9" s="102"/>
      <c r="O9" s="32"/>
      <c r="P9" s="25"/>
      <c r="Q9" s="25"/>
      <c r="R9" s="25"/>
      <c r="S9" s="25"/>
      <c r="T9" s="25"/>
      <c r="U9" s="25"/>
      <c r="V9" s="25"/>
      <c r="W9" s="25"/>
      <c r="X9" s="25"/>
      <c r="Y9" s="25"/>
    </row>
    <row r="10" spans="1:25" x14ac:dyDescent="0.25">
      <c r="A10" s="25"/>
      <c r="B10" s="25"/>
      <c r="C10" s="25"/>
      <c r="D10" s="25"/>
      <c r="E10" s="25"/>
      <c r="F10" s="25"/>
      <c r="G10" s="25"/>
      <c r="H10" s="25"/>
      <c r="I10" s="25"/>
      <c r="J10" s="25"/>
      <c r="K10" s="32"/>
      <c r="L10" s="35"/>
      <c r="M10" s="35"/>
      <c r="N10" s="35"/>
      <c r="O10" s="32"/>
      <c r="P10" s="25"/>
      <c r="Q10" s="25"/>
      <c r="R10" s="25"/>
      <c r="S10" s="25"/>
      <c r="T10" s="25"/>
      <c r="U10" s="25"/>
      <c r="V10" s="25"/>
      <c r="W10" s="25"/>
      <c r="X10" s="25"/>
      <c r="Y10" s="25"/>
    </row>
    <row r="11" spans="1:25" ht="15.75" thickBot="1" x14ac:dyDescent="0.3">
      <c r="A11" s="119" t="s">
        <v>289</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row>
    <row r="12" spans="1:25" x14ac:dyDescent="0.25">
      <c r="A12" s="87" t="s">
        <v>290</v>
      </c>
      <c r="B12" s="88"/>
      <c r="C12" s="36" t="s">
        <v>291</v>
      </c>
      <c r="D12" s="120"/>
      <c r="E12" s="120"/>
      <c r="F12" s="120"/>
      <c r="G12" s="120"/>
      <c r="H12" s="120"/>
      <c r="I12" s="120"/>
      <c r="J12" s="120"/>
      <c r="K12" s="120"/>
      <c r="L12" s="120"/>
      <c r="M12" s="120"/>
      <c r="N12" s="120"/>
      <c r="O12" s="120"/>
      <c r="P12" s="120"/>
      <c r="Q12" s="120"/>
      <c r="R12" s="120"/>
      <c r="S12" s="120"/>
      <c r="T12" s="120"/>
      <c r="U12" s="120"/>
      <c r="V12" s="120"/>
      <c r="W12" s="120"/>
      <c r="X12" s="120"/>
      <c r="Y12" s="121"/>
    </row>
    <row r="13" spans="1:25" ht="15.75" thickBot="1" x14ac:dyDescent="0.3">
      <c r="A13" s="89"/>
      <c r="B13" s="90"/>
      <c r="C13" s="37" t="s">
        <v>292</v>
      </c>
      <c r="D13" s="85"/>
      <c r="E13" s="85"/>
      <c r="F13" s="85"/>
      <c r="G13" s="85"/>
      <c r="H13" s="85"/>
      <c r="I13" s="85"/>
      <c r="J13" s="85"/>
      <c r="K13" s="85"/>
      <c r="L13" s="85"/>
      <c r="M13" s="85"/>
      <c r="N13" s="85"/>
      <c r="O13" s="85"/>
      <c r="P13" s="85"/>
      <c r="Q13" s="85"/>
      <c r="R13" s="85"/>
      <c r="S13" s="85"/>
      <c r="T13" s="85"/>
      <c r="U13" s="85"/>
      <c r="V13" s="85"/>
      <c r="W13" s="85"/>
      <c r="X13" s="85"/>
      <c r="Y13" s="86"/>
    </row>
    <row r="14" spans="1:25" ht="15.75" thickBot="1" x14ac:dyDescent="0.3">
      <c r="A14" s="32"/>
      <c r="B14" s="32"/>
      <c r="C14" s="32"/>
      <c r="D14" s="32"/>
      <c r="E14" s="32"/>
      <c r="F14" s="32"/>
      <c r="G14" s="32"/>
      <c r="H14" s="32"/>
      <c r="I14" s="32"/>
      <c r="J14" s="32"/>
      <c r="K14" s="32"/>
      <c r="L14" s="35"/>
      <c r="M14" s="35"/>
      <c r="N14" s="35"/>
      <c r="O14" s="32"/>
      <c r="P14" s="32"/>
      <c r="Q14" s="32"/>
      <c r="R14" s="32"/>
      <c r="S14" s="32"/>
      <c r="T14" s="32"/>
      <c r="U14" s="32"/>
      <c r="V14" s="32"/>
      <c r="W14" s="32"/>
      <c r="X14" s="32"/>
      <c r="Y14" s="32"/>
    </row>
    <row r="15" spans="1:25" x14ac:dyDescent="0.25">
      <c r="A15" s="76" t="s">
        <v>293</v>
      </c>
      <c r="B15" s="77"/>
      <c r="C15" s="38" t="s">
        <v>291</v>
      </c>
      <c r="D15" s="77"/>
      <c r="E15" s="77"/>
      <c r="F15" s="77"/>
      <c r="G15" s="77"/>
      <c r="H15" s="77"/>
      <c r="I15" s="77"/>
      <c r="J15" s="77"/>
      <c r="K15" s="77"/>
      <c r="L15" s="77"/>
      <c r="M15" s="77"/>
      <c r="N15" s="77"/>
      <c r="O15" s="77"/>
      <c r="P15" s="77"/>
      <c r="Q15" s="77"/>
      <c r="R15" s="77"/>
      <c r="S15" s="77"/>
      <c r="T15" s="77"/>
      <c r="U15" s="77"/>
      <c r="V15" s="77"/>
      <c r="W15" s="77"/>
      <c r="X15" s="77"/>
      <c r="Y15" s="80"/>
    </row>
    <row r="16" spans="1:25" ht="15.75" thickBot="1" x14ac:dyDescent="0.3">
      <c r="A16" s="78"/>
      <c r="B16" s="79"/>
      <c r="C16" s="39" t="s">
        <v>292</v>
      </c>
      <c r="D16" s="79"/>
      <c r="E16" s="79"/>
      <c r="F16" s="79"/>
      <c r="G16" s="79"/>
      <c r="H16" s="79"/>
      <c r="I16" s="79"/>
      <c r="J16" s="79"/>
      <c r="K16" s="79"/>
      <c r="L16" s="79"/>
      <c r="M16" s="79"/>
      <c r="N16" s="79"/>
      <c r="O16" s="79"/>
      <c r="P16" s="79"/>
      <c r="Q16" s="79"/>
      <c r="R16" s="79"/>
      <c r="S16" s="79"/>
      <c r="T16" s="79"/>
      <c r="U16" s="79"/>
      <c r="V16" s="79"/>
      <c r="W16" s="79"/>
      <c r="X16" s="79"/>
      <c r="Y16" s="81"/>
    </row>
    <row r="17" spans="1:27" x14ac:dyDescent="0.25">
      <c r="A17" s="32"/>
      <c r="B17" s="32"/>
      <c r="C17" s="32"/>
      <c r="D17" s="32"/>
      <c r="E17" s="32"/>
      <c r="F17" s="32"/>
      <c r="G17" s="32"/>
      <c r="H17" s="32"/>
      <c r="I17" s="32"/>
      <c r="J17" s="32"/>
      <c r="K17" s="32"/>
      <c r="L17" s="35"/>
      <c r="M17" s="35"/>
      <c r="N17" s="35"/>
      <c r="O17" s="32"/>
      <c r="P17" s="32"/>
      <c r="Q17" s="32"/>
      <c r="R17" s="32"/>
      <c r="S17" s="32"/>
      <c r="T17" s="32"/>
      <c r="U17" s="32"/>
      <c r="V17" s="32"/>
      <c r="W17" s="32"/>
      <c r="X17" s="32"/>
      <c r="Y17" s="32"/>
    </row>
    <row r="18" spans="1:27" ht="15.75" thickBot="1" x14ac:dyDescent="0.3">
      <c r="A18" s="94" t="s">
        <v>294</v>
      </c>
      <c r="B18" s="94"/>
      <c r="C18" s="94"/>
      <c r="D18" s="94"/>
      <c r="E18" s="94"/>
      <c r="F18" s="94"/>
      <c r="G18" s="94"/>
      <c r="H18" s="94"/>
      <c r="I18" s="94"/>
      <c r="J18" s="94"/>
      <c r="K18" s="94"/>
      <c r="L18" s="94"/>
      <c r="M18" s="94"/>
      <c r="N18" s="94"/>
      <c r="O18" s="94"/>
      <c r="P18" s="94"/>
      <c r="Q18" s="94"/>
      <c r="R18" s="94"/>
      <c r="S18" s="94"/>
      <c r="T18" s="94"/>
      <c r="U18" s="94"/>
      <c r="V18" s="94"/>
      <c r="W18" s="94"/>
      <c r="X18" s="94"/>
      <c r="Y18" s="94"/>
    </row>
    <row r="19" spans="1:27" ht="91.5" customHeight="1" x14ac:dyDescent="0.25">
      <c r="A19" s="106" t="s">
        <v>232</v>
      </c>
      <c r="B19" s="108" t="s">
        <v>233</v>
      </c>
      <c r="C19" s="110" t="s">
        <v>234</v>
      </c>
      <c r="D19" s="82" t="s">
        <v>235</v>
      </c>
      <c r="E19" s="112" t="s">
        <v>236</v>
      </c>
      <c r="F19" s="113"/>
      <c r="G19" s="82" t="s">
        <v>237</v>
      </c>
      <c r="H19" s="82" t="s">
        <v>238</v>
      </c>
      <c r="I19" s="82" t="s">
        <v>217</v>
      </c>
      <c r="J19" s="91" t="s">
        <v>239</v>
      </c>
      <c r="K19" s="91" t="s">
        <v>240</v>
      </c>
      <c r="L19" s="91" t="s">
        <v>300</v>
      </c>
      <c r="M19" s="91" t="s">
        <v>241</v>
      </c>
      <c r="N19" s="91" t="s">
        <v>242</v>
      </c>
      <c r="O19" s="91" t="s">
        <v>244</v>
      </c>
      <c r="P19" s="91" t="s">
        <v>246</v>
      </c>
      <c r="Q19" s="82" t="s">
        <v>247</v>
      </c>
      <c r="R19" s="82" t="s">
        <v>248</v>
      </c>
      <c r="S19" s="82" t="s">
        <v>245</v>
      </c>
      <c r="T19" s="82" t="s">
        <v>249</v>
      </c>
      <c r="U19" s="82" t="s">
        <v>221</v>
      </c>
      <c r="V19" s="82" t="s">
        <v>250</v>
      </c>
      <c r="W19" s="82" t="s">
        <v>222</v>
      </c>
      <c r="X19" s="82" t="s">
        <v>304</v>
      </c>
      <c r="Y19" s="116" t="s">
        <v>223</v>
      </c>
    </row>
    <row r="20" spans="1:27" ht="74.25" customHeight="1" x14ac:dyDescent="0.25">
      <c r="A20" s="107"/>
      <c r="B20" s="109"/>
      <c r="C20" s="111"/>
      <c r="D20" s="83"/>
      <c r="E20" s="114"/>
      <c r="F20" s="115"/>
      <c r="G20" s="83"/>
      <c r="H20" s="83"/>
      <c r="I20" s="83"/>
      <c r="J20" s="92"/>
      <c r="K20" s="92"/>
      <c r="L20" s="92"/>
      <c r="M20" s="92"/>
      <c r="N20" s="92"/>
      <c r="O20" s="92"/>
      <c r="P20" s="92"/>
      <c r="Q20" s="83"/>
      <c r="R20" s="83"/>
      <c r="S20" s="83"/>
      <c r="T20" s="83"/>
      <c r="U20" s="83"/>
      <c r="V20" s="83"/>
      <c r="W20" s="83"/>
      <c r="X20" s="83"/>
      <c r="Y20" s="117"/>
    </row>
    <row r="21" spans="1:27" x14ac:dyDescent="0.25">
      <c r="A21" s="107"/>
      <c r="B21" s="109"/>
      <c r="C21" s="111"/>
      <c r="D21" s="84"/>
      <c r="E21" s="40" t="s">
        <v>0</v>
      </c>
      <c r="F21" s="40" t="s">
        <v>1</v>
      </c>
      <c r="G21" s="84"/>
      <c r="H21" s="84"/>
      <c r="I21" s="84"/>
      <c r="J21" s="93"/>
      <c r="K21" s="93"/>
      <c r="L21" s="93"/>
      <c r="M21" s="93"/>
      <c r="N21" s="93"/>
      <c r="O21" s="93"/>
      <c r="P21" s="93"/>
      <c r="Q21" s="84"/>
      <c r="R21" s="84"/>
      <c r="S21" s="84"/>
      <c r="T21" s="84"/>
      <c r="U21" s="84"/>
      <c r="V21" s="84"/>
      <c r="W21" s="84"/>
      <c r="X21" s="84"/>
      <c r="Y21" s="118"/>
    </row>
    <row r="22" spans="1:27" ht="38.25" x14ac:dyDescent="0.25">
      <c r="A22" s="41">
        <v>1</v>
      </c>
      <c r="B22" s="42">
        <v>2</v>
      </c>
      <c r="C22" s="42">
        <v>3</v>
      </c>
      <c r="D22" s="42">
        <v>4</v>
      </c>
      <c r="E22" s="42">
        <v>5</v>
      </c>
      <c r="F22" s="42">
        <v>6</v>
      </c>
      <c r="G22" s="42">
        <v>7</v>
      </c>
      <c r="H22" s="42">
        <v>8</v>
      </c>
      <c r="I22" s="42" t="s">
        <v>218</v>
      </c>
      <c r="J22" s="42">
        <v>10</v>
      </c>
      <c r="K22" s="42">
        <v>11</v>
      </c>
      <c r="L22" s="42">
        <v>12</v>
      </c>
      <c r="M22" s="42">
        <v>13</v>
      </c>
      <c r="N22" s="42">
        <v>14</v>
      </c>
      <c r="O22" s="42">
        <v>15</v>
      </c>
      <c r="P22" s="42">
        <v>16</v>
      </c>
      <c r="Q22" s="42">
        <v>17</v>
      </c>
      <c r="R22" s="42">
        <v>18</v>
      </c>
      <c r="S22" s="42">
        <v>19</v>
      </c>
      <c r="T22" s="42">
        <v>21</v>
      </c>
      <c r="U22" s="42" t="s">
        <v>219</v>
      </c>
      <c r="V22" s="42">
        <v>23</v>
      </c>
      <c r="W22" s="42" t="s">
        <v>220</v>
      </c>
      <c r="X22" s="42" t="s">
        <v>297</v>
      </c>
      <c r="Y22" s="43">
        <v>26</v>
      </c>
    </row>
    <row r="23" spans="1:27" x14ac:dyDescent="0.25">
      <c r="A23" s="72">
        <v>1</v>
      </c>
      <c r="B23" s="69" t="s">
        <v>8</v>
      </c>
      <c r="C23" s="69" t="s">
        <v>2</v>
      </c>
      <c r="D23" s="44" t="str">
        <f>VLOOKUP(C23,'Įkainiai ir sąrašas'!$A$2:$D$177,2,FALSE)</f>
        <v>II Europos šalių grupė</v>
      </c>
      <c r="E23" s="68">
        <v>42050</v>
      </c>
      <c r="F23" s="69" t="s">
        <v>18</v>
      </c>
      <c r="G23" s="68">
        <v>42053</v>
      </c>
      <c r="H23" s="68">
        <v>42053</v>
      </c>
      <c r="I23" s="45">
        <f>H23-G23+1</f>
        <v>1</v>
      </c>
      <c r="J23" s="69" t="s">
        <v>209</v>
      </c>
      <c r="K23" s="70">
        <f>IF(J23="Pilnai",100,IF(J23="Nemokėjo",0,IF(J23="Dalį","Įrašykite")))</f>
        <v>100</v>
      </c>
      <c r="L23" s="69" t="s">
        <v>10</v>
      </c>
      <c r="M23" s="69" t="s">
        <v>10</v>
      </c>
      <c r="N23" s="69" t="s">
        <v>10</v>
      </c>
      <c r="O23" s="69" t="s">
        <v>209</v>
      </c>
      <c r="P23" s="70">
        <f>IF(O23="Pilnai",100,IF(O23="Nemokėjo",0,IF(O23="Dalį","Įrašykite")))</f>
        <v>100</v>
      </c>
      <c r="Q23" s="46">
        <f>IF(L23="Taip",0,IF(L23="Ne",VLOOKUP(D23,'Įkainiai ir sąrašas'!$F$3:$G$7,2,FALSE)))</f>
        <v>664</v>
      </c>
      <c r="R23" s="46">
        <f>IF(M23="Taip",0,IF(M23="Ne",'Įkainiai ir sąrašas'!$G$8*I23))</f>
        <v>4.9400000000000004</v>
      </c>
      <c r="S23" s="46">
        <f>IF(N23="Taip",0,IF(N23="Ne",'Įkainiai ir sąrašas'!$G$9*I23))</f>
        <v>0.21</v>
      </c>
      <c r="T23" s="46">
        <f>VLOOKUP(C23,'Įkainiai ir sąrašas'!$A$2:$D$177,3,FALSE)</f>
        <v>57</v>
      </c>
      <c r="U23" s="46">
        <f>(T23*(I23-0.5)*(K23/100))</f>
        <v>28.5</v>
      </c>
      <c r="V23" s="46">
        <f>VLOOKUP(C23,'Įkainiai ir sąrašas'!$A$2:$D$177,4,FALSE)</f>
        <v>197</v>
      </c>
      <c r="W23" s="46">
        <f>V23*(I23-1)*(P23/100)</f>
        <v>0</v>
      </c>
      <c r="X23" s="46">
        <f>Q23+R23+S23+U23+W23</f>
        <v>697.65000000000009</v>
      </c>
      <c r="Y23" s="71"/>
      <c r="Z23" s="3"/>
      <c r="AA23" s="3"/>
    </row>
    <row r="24" spans="1:27" x14ac:dyDescent="0.25">
      <c r="A24" s="72">
        <v>2</v>
      </c>
      <c r="B24" s="69" t="s">
        <v>17</v>
      </c>
      <c r="C24" s="69" t="s">
        <v>2</v>
      </c>
      <c r="D24" s="44" t="str">
        <f>VLOOKUP(C24,'Įkainiai ir sąrašas'!$A$2:$D$177,2,FALSE)</f>
        <v>II Europos šalių grupė</v>
      </c>
      <c r="E24" s="68">
        <v>42053</v>
      </c>
      <c r="F24" s="69" t="s">
        <v>19</v>
      </c>
      <c r="G24" s="68">
        <v>42057</v>
      </c>
      <c r="H24" s="68">
        <v>42057</v>
      </c>
      <c r="I24" s="45">
        <f t="shared" ref="I24:I72" si="0">H24-G24+1</f>
        <v>1</v>
      </c>
      <c r="J24" s="69" t="s">
        <v>210</v>
      </c>
      <c r="K24" s="67" t="str">
        <f t="shared" ref="K24:K72" si="1">IF(J24="Pilnai",100,IF(J24="Nemokėjo",0,IF(J24="Dalį","Įrašykite")))</f>
        <v>Įrašykite</v>
      </c>
      <c r="L24" s="69" t="s">
        <v>10</v>
      </c>
      <c r="M24" s="69" t="s">
        <v>10</v>
      </c>
      <c r="N24" s="69" t="s">
        <v>9</v>
      </c>
      <c r="O24" s="69" t="s">
        <v>209</v>
      </c>
      <c r="P24" s="70">
        <f t="shared" ref="P24:P72" si="2">IF(O24="Pilnai",100,IF(O24="Nemokėjo",0,IF(O24="Dalį","Įrašykite")))</f>
        <v>100</v>
      </c>
      <c r="Q24" s="46">
        <f>IF(L24="Taip",0,IF(L24="Ne",VLOOKUP(D24,'Įkainiai ir sąrašas'!$F$3:$G$7,2,FALSE)))</f>
        <v>664</v>
      </c>
      <c r="R24" s="46">
        <f>IF(M24="Taip",0,IF(M24="Ne",'Įkainiai ir sąrašas'!$G$8*I24))</f>
        <v>4.9400000000000004</v>
      </c>
      <c r="S24" s="46">
        <f>IF(N24="Taip",0,IF(N24="Ne",'Įkainiai ir sąrašas'!$G$9*I24))</f>
        <v>0</v>
      </c>
      <c r="T24" s="46">
        <f>VLOOKUP(C24,'Įkainiai ir sąrašas'!$A$2:$D$177,3,FALSE)</f>
        <v>57</v>
      </c>
      <c r="U24" s="46" t="e">
        <f t="shared" ref="U24:U72" si="3">(T24*(I24-0.5)*(K24/100))</f>
        <v>#VALUE!</v>
      </c>
      <c r="V24" s="46">
        <f>VLOOKUP(C24,'Įkainiai ir sąrašas'!$A$2:$D$177,4,FALSE)</f>
        <v>197</v>
      </c>
      <c r="W24" s="46">
        <f t="shared" ref="W24:W72" si="4">V24*(I24-1)*(P24/100)</f>
        <v>0</v>
      </c>
      <c r="X24" s="46" t="e">
        <f t="shared" ref="X24:X72" si="5">Q24+R24+S24+U24+W24</f>
        <v>#VALUE!</v>
      </c>
      <c r="Y24" s="71"/>
      <c r="Z24" s="3"/>
      <c r="AA24" s="3"/>
    </row>
    <row r="25" spans="1:27" ht="25.5" x14ac:dyDescent="0.25">
      <c r="A25" s="72">
        <v>3</v>
      </c>
      <c r="B25" s="69" t="s">
        <v>8</v>
      </c>
      <c r="C25" s="69" t="s">
        <v>52</v>
      </c>
      <c r="D25" s="44" t="str">
        <f>VLOOKUP(C25,'Įkainiai ir sąrašas'!$A$2:$D$177,2,FALSE)</f>
        <v>III Europos šalių grupė</v>
      </c>
      <c r="E25" s="68">
        <v>42053</v>
      </c>
      <c r="F25" s="69" t="s">
        <v>20</v>
      </c>
      <c r="G25" s="68">
        <v>42064</v>
      </c>
      <c r="H25" s="68">
        <v>42073</v>
      </c>
      <c r="I25" s="45">
        <f t="shared" si="0"/>
        <v>10</v>
      </c>
      <c r="J25" s="69" t="s">
        <v>211</v>
      </c>
      <c r="K25" s="70">
        <f t="shared" si="1"/>
        <v>0</v>
      </c>
      <c r="L25" s="69" t="s">
        <v>10</v>
      </c>
      <c r="M25" s="69" t="s">
        <v>9</v>
      </c>
      <c r="N25" s="69" t="s">
        <v>10</v>
      </c>
      <c r="O25" s="69" t="s">
        <v>210</v>
      </c>
      <c r="P25" s="67" t="str">
        <f t="shared" si="2"/>
        <v>Įrašykite</v>
      </c>
      <c r="Q25" s="46">
        <f>IF(L25="Taip",0,IF(L25="Ne",VLOOKUP(D25,'Įkainiai ir sąrašas'!$F$3:$G$7,2,FALSE)))</f>
        <v>795</v>
      </c>
      <c r="R25" s="46">
        <f>IF(M25="Taip",0,IF(M25="Ne",'Įkainiai ir sąrašas'!$G$8*I25))</f>
        <v>0</v>
      </c>
      <c r="S25" s="46">
        <f>IF(N25="Taip",0,IF(N25="Ne",'Įkainiai ir sąrašas'!$G$9*I25))</f>
        <v>2.1</v>
      </c>
      <c r="T25" s="46">
        <f>VLOOKUP(C25,'Įkainiai ir sąrašas'!$A$2:$D$177,3,FALSE)</f>
        <v>34</v>
      </c>
      <c r="U25" s="46">
        <f t="shared" si="3"/>
        <v>0</v>
      </c>
      <c r="V25" s="46">
        <f>VLOOKUP(C25,'Įkainiai ir sąrašas'!$A$2:$D$177,4,FALSE)</f>
        <v>154</v>
      </c>
      <c r="W25" s="46" t="e">
        <f t="shared" si="4"/>
        <v>#VALUE!</v>
      </c>
      <c r="X25" s="46" t="e">
        <f t="shared" si="5"/>
        <v>#VALUE!</v>
      </c>
      <c r="Y25" s="71"/>
      <c r="Z25" s="3"/>
      <c r="AA25" s="3"/>
    </row>
    <row r="26" spans="1:27" ht="25.5" x14ac:dyDescent="0.25">
      <c r="A26" s="72">
        <v>4</v>
      </c>
      <c r="B26" s="69" t="s">
        <v>17</v>
      </c>
      <c r="C26" s="69" t="s">
        <v>43</v>
      </c>
      <c r="D26" s="44" t="str">
        <f>VLOOKUP(C26,'Įkainiai ir sąrašas'!$A$2:$D$177,2,FALSE)</f>
        <v>III Europos šalių grupė</v>
      </c>
      <c r="E26" s="68">
        <v>42053</v>
      </c>
      <c r="F26" s="69" t="s">
        <v>212</v>
      </c>
      <c r="G26" s="68">
        <v>42054</v>
      </c>
      <c r="H26" s="68">
        <v>42056</v>
      </c>
      <c r="I26" s="45">
        <f t="shared" si="0"/>
        <v>3</v>
      </c>
      <c r="J26" s="69" t="s">
        <v>211</v>
      </c>
      <c r="K26" s="70">
        <f t="shared" si="1"/>
        <v>0</v>
      </c>
      <c r="L26" s="69" t="s">
        <v>9</v>
      </c>
      <c r="M26" s="69" t="s">
        <v>10</v>
      </c>
      <c r="N26" s="69" t="s">
        <v>10</v>
      </c>
      <c r="O26" s="69" t="s">
        <v>211</v>
      </c>
      <c r="P26" s="70">
        <f t="shared" si="2"/>
        <v>0</v>
      </c>
      <c r="Q26" s="46">
        <f>IF(L26="Taip",0,IF(L26="Ne",VLOOKUP(D26,'Įkainiai ir sąrašas'!$F$3:$G$7,2,FALSE)))</f>
        <v>0</v>
      </c>
      <c r="R26" s="46">
        <f>IF(M26="Taip",0,IF(M26="Ne",'Įkainiai ir sąrašas'!$G$8*I26))</f>
        <v>14.82</v>
      </c>
      <c r="S26" s="46">
        <f>IF(N26="Taip",0,IF(N26="Ne",'Įkainiai ir sąrašas'!$G$9*I26))</f>
        <v>0.63</v>
      </c>
      <c r="T26" s="46">
        <f>VLOOKUP(C26,'Įkainiai ir sąrašas'!$A$2:$D$177,3,FALSE)</f>
        <v>47</v>
      </c>
      <c r="U26" s="46">
        <f t="shared" si="3"/>
        <v>0</v>
      </c>
      <c r="V26" s="46">
        <f>VLOOKUP(C26,'Įkainiai ir sąrašas'!$A$2:$D$177,4,FALSE)</f>
        <v>174</v>
      </c>
      <c r="W26" s="46">
        <f t="shared" si="4"/>
        <v>0</v>
      </c>
      <c r="X26" s="46">
        <f t="shared" si="5"/>
        <v>15.450000000000001</v>
      </c>
      <c r="Y26" s="71"/>
      <c r="Z26" s="3"/>
      <c r="AA26" s="3"/>
    </row>
    <row r="27" spans="1:27" ht="25.5" x14ac:dyDescent="0.25">
      <c r="A27" s="72">
        <v>5</v>
      </c>
      <c r="B27" s="69" t="s">
        <v>17</v>
      </c>
      <c r="C27" s="69" t="s">
        <v>6</v>
      </c>
      <c r="D27" s="44" t="str">
        <f>VLOOKUP(C27,'Įkainiai ir sąrašas'!$A$2:$D$177,2,FALSE)</f>
        <v>I Europos šalių grupė</v>
      </c>
      <c r="E27" s="68">
        <v>42073</v>
      </c>
      <c r="F27" s="69" t="s">
        <v>301</v>
      </c>
      <c r="G27" s="68">
        <v>42083</v>
      </c>
      <c r="H27" s="68">
        <v>42085</v>
      </c>
      <c r="I27" s="45">
        <f t="shared" si="0"/>
        <v>3</v>
      </c>
      <c r="J27" s="69" t="s">
        <v>209</v>
      </c>
      <c r="K27" s="70">
        <f t="shared" si="1"/>
        <v>100</v>
      </c>
      <c r="L27" s="69" t="s">
        <v>10</v>
      </c>
      <c r="M27" s="69" t="s">
        <v>10</v>
      </c>
      <c r="N27" s="69" t="s">
        <v>10</v>
      </c>
      <c r="O27" s="69" t="s">
        <v>209</v>
      </c>
      <c r="P27" s="70">
        <f t="shared" si="2"/>
        <v>100</v>
      </c>
      <c r="Q27" s="46">
        <f>IF(L27="Taip",0,IF(L27="Ne",VLOOKUP(D27,'Įkainiai ir sąrašas'!$F$3:$G$7,2,FALSE)))</f>
        <v>528</v>
      </c>
      <c r="R27" s="46">
        <f>IF(M27="Taip",0,IF(M27="Ne",'Įkainiai ir sąrašas'!$G$8*I27))</f>
        <v>14.82</v>
      </c>
      <c r="S27" s="46">
        <f>IF(N27="Taip",0,IF(N27="Ne",'Įkainiai ir sąrašas'!$G$9*I27))</f>
        <v>0.63</v>
      </c>
      <c r="T27" s="46">
        <f>VLOOKUP(C27,'Įkainiai ir sąrašas'!$A$2:$D$177,3,FALSE)</f>
        <v>44</v>
      </c>
      <c r="U27" s="46">
        <f t="shared" si="3"/>
        <v>110</v>
      </c>
      <c r="V27" s="46">
        <f>VLOOKUP(C27,'Įkainiai ir sąrašas'!$A$2:$D$177,4,FALSE)</f>
        <v>145</v>
      </c>
      <c r="W27" s="46">
        <f t="shared" si="4"/>
        <v>290</v>
      </c>
      <c r="X27" s="46">
        <f t="shared" si="5"/>
        <v>943.45</v>
      </c>
      <c r="Y27" s="71"/>
      <c r="Z27" s="3"/>
      <c r="AA27" s="3"/>
    </row>
    <row r="28" spans="1:27" ht="76.5" x14ac:dyDescent="0.25">
      <c r="A28" s="72">
        <v>6</v>
      </c>
      <c r="B28" s="69" t="s">
        <v>8</v>
      </c>
      <c r="C28" s="69" t="s">
        <v>6</v>
      </c>
      <c r="D28" s="44" t="str">
        <f>VLOOKUP(C28,'Įkainiai ir sąrašas'!$A$2:$D$177,2,FALSE)</f>
        <v>I Europos šalių grupė</v>
      </c>
      <c r="E28" s="68">
        <v>42073</v>
      </c>
      <c r="F28" s="69" t="s">
        <v>301</v>
      </c>
      <c r="G28" s="68">
        <v>42083</v>
      </c>
      <c r="H28" s="68">
        <v>42085</v>
      </c>
      <c r="I28" s="45">
        <f t="shared" si="0"/>
        <v>3</v>
      </c>
      <c r="J28" s="69" t="s">
        <v>209</v>
      </c>
      <c r="K28" s="70">
        <f t="shared" si="1"/>
        <v>100</v>
      </c>
      <c r="L28" s="69" t="s">
        <v>9</v>
      </c>
      <c r="M28" s="69" t="s">
        <v>10</v>
      </c>
      <c r="N28" s="69" t="s">
        <v>10</v>
      </c>
      <c r="O28" s="69" t="s">
        <v>209</v>
      </c>
      <c r="P28" s="70">
        <f t="shared" si="2"/>
        <v>100</v>
      </c>
      <c r="Q28" s="46">
        <f>IF(L28="Taip",0,IF(L28="Ne",VLOOKUP(D28,'Įkainiai ir sąrašas'!$F$3:$G$7,2,FALSE)))</f>
        <v>0</v>
      </c>
      <c r="R28" s="46">
        <f>IF(M28="Taip",0,IF(M28="Ne",'Įkainiai ir sąrašas'!$G$8*I28))</f>
        <v>14.82</v>
      </c>
      <c r="S28" s="46">
        <f>IF(N28="Taip",0,IF(N28="Ne",'Įkainiai ir sąrašas'!$G$9*I28))</f>
        <v>0.63</v>
      </c>
      <c r="T28" s="46">
        <f>VLOOKUP(C28,'Įkainiai ir sąrašas'!$A$2:$D$177,3,FALSE)</f>
        <v>44</v>
      </c>
      <c r="U28" s="46">
        <f t="shared" si="3"/>
        <v>110</v>
      </c>
      <c r="V28" s="46">
        <f>VLOOKUP(C28,'Įkainiai ir sąrašas'!$A$2:$D$177,4,FALSE)</f>
        <v>145</v>
      </c>
      <c r="W28" s="46">
        <f t="shared" si="4"/>
        <v>290</v>
      </c>
      <c r="X28" s="46">
        <f t="shared" si="5"/>
        <v>415.45</v>
      </c>
      <c r="Y28" s="71" t="s">
        <v>302</v>
      </c>
      <c r="Z28" s="3"/>
      <c r="AA28" s="3"/>
    </row>
    <row r="29" spans="1:27" x14ac:dyDescent="0.25">
      <c r="A29" s="72">
        <v>7</v>
      </c>
      <c r="B29" s="69"/>
      <c r="C29" s="69"/>
      <c r="D29" s="44" t="e">
        <f>VLOOKUP(C29,'Įkainiai ir sąrašas'!$A$2:$D$177,2,FALSE)</f>
        <v>#N/A</v>
      </c>
      <c r="E29" s="68"/>
      <c r="F29" s="69"/>
      <c r="G29" s="68"/>
      <c r="H29" s="68"/>
      <c r="I29" s="45">
        <f t="shared" si="0"/>
        <v>1</v>
      </c>
      <c r="J29" s="69"/>
      <c r="K29" s="70" t="b">
        <f t="shared" si="1"/>
        <v>0</v>
      </c>
      <c r="L29" s="69"/>
      <c r="M29" s="69"/>
      <c r="N29" s="69"/>
      <c r="O29" s="69"/>
      <c r="P29" s="70" t="b">
        <f t="shared" si="2"/>
        <v>0</v>
      </c>
      <c r="Q29" s="46" t="b">
        <f>IF(L29="Taip",0,IF(L29="Ne",VLOOKUP(D29,'Įkainiai ir sąrašas'!$F$3:$G$7,2,FALSE)))</f>
        <v>0</v>
      </c>
      <c r="R29" s="46" t="b">
        <f>IF(M29="Taip",0,IF(M29="Ne",'Įkainiai ir sąrašas'!$G$8*I29))</f>
        <v>0</v>
      </c>
      <c r="S29" s="46" t="b">
        <f>IF(N29="Taip",0,IF(N29="Ne",'Įkainiai ir sąrašas'!$G$9*I29))</f>
        <v>0</v>
      </c>
      <c r="T29" s="46" t="e">
        <f>VLOOKUP(C29,'Įkainiai ir sąrašas'!$A$2:$D$177,3,FALSE)</f>
        <v>#N/A</v>
      </c>
      <c r="U29" s="46" t="e">
        <f t="shared" si="3"/>
        <v>#N/A</v>
      </c>
      <c r="V29" s="46" t="e">
        <f>VLOOKUP(C29,'Įkainiai ir sąrašas'!$A$2:$D$177,4,FALSE)</f>
        <v>#N/A</v>
      </c>
      <c r="W29" s="46" t="e">
        <f t="shared" si="4"/>
        <v>#N/A</v>
      </c>
      <c r="X29" s="46" t="e">
        <f t="shared" si="5"/>
        <v>#N/A</v>
      </c>
      <c r="Y29" s="71"/>
      <c r="Z29" s="3"/>
      <c r="AA29" s="3"/>
    </row>
    <row r="30" spans="1:27" x14ac:dyDescent="0.25">
      <c r="A30" s="72">
        <v>8</v>
      </c>
      <c r="B30" s="69"/>
      <c r="C30" s="69"/>
      <c r="D30" s="44" t="e">
        <f>VLOOKUP(C30,'Įkainiai ir sąrašas'!$A$2:$D$177,2,FALSE)</f>
        <v>#N/A</v>
      </c>
      <c r="E30" s="68"/>
      <c r="F30" s="69"/>
      <c r="G30" s="68"/>
      <c r="H30" s="68"/>
      <c r="I30" s="45">
        <f t="shared" si="0"/>
        <v>1</v>
      </c>
      <c r="J30" s="69"/>
      <c r="K30" s="70" t="b">
        <f t="shared" si="1"/>
        <v>0</v>
      </c>
      <c r="L30" s="69"/>
      <c r="M30" s="69"/>
      <c r="N30" s="69"/>
      <c r="O30" s="69"/>
      <c r="P30" s="70" t="b">
        <f t="shared" si="2"/>
        <v>0</v>
      </c>
      <c r="Q30" s="46" t="b">
        <f>IF(L30="Taip",0,IF(L30="Ne",VLOOKUP(D30,'Įkainiai ir sąrašas'!$F$3:$G$7,2,FALSE)))</f>
        <v>0</v>
      </c>
      <c r="R30" s="46" t="b">
        <f>IF(M30="Taip",0,IF(M30="Ne",'Įkainiai ir sąrašas'!$G$8*I30))</f>
        <v>0</v>
      </c>
      <c r="S30" s="46" t="b">
        <f>IF(N30="Taip",0,IF(N30="Ne",'Įkainiai ir sąrašas'!$G$9*I30))</f>
        <v>0</v>
      </c>
      <c r="T30" s="46" t="e">
        <f>VLOOKUP(C30,'Įkainiai ir sąrašas'!$A$2:$D$177,3,FALSE)</f>
        <v>#N/A</v>
      </c>
      <c r="U30" s="46" t="e">
        <f t="shared" si="3"/>
        <v>#N/A</v>
      </c>
      <c r="V30" s="46" t="e">
        <f>VLOOKUP(C30,'Įkainiai ir sąrašas'!$A$2:$D$177,4,FALSE)</f>
        <v>#N/A</v>
      </c>
      <c r="W30" s="46" t="e">
        <f t="shared" si="4"/>
        <v>#N/A</v>
      </c>
      <c r="X30" s="46" t="e">
        <f t="shared" si="5"/>
        <v>#N/A</v>
      </c>
      <c r="Y30" s="71"/>
      <c r="Z30" s="3"/>
      <c r="AA30" s="3"/>
    </row>
    <row r="31" spans="1:27" x14ac:dyDescent="0.25">
      <c r="A31" s="72">
        <v>9</v>
      </c>
      <c r="B31" s="69"/>
      <c r="C31" s="69"/>
      <c r="D31" s="44" t="e">
        <f>VLOOKUP(C31,'Įkainiai ir sąrašas'!$A$2:$D$177,2,FALSE)</f>
        <v>#N/A</v>
      </c>
      <c r="E31" s="68"/>
      <c r="F31" s="69"/>
      <c r="G31" s="68"/>
      <c r="H31" s="68"/>
      <c r="I31" s="45">
        <f t="shared" si="0"/>
        <v>1</v>
      </c>
      <c r="J31" s="69"/>
      <c r="K31" s="70" t="b">
        <f t="shared" si="1"/>
        <v>0</v>
      </c>
      <c r="L31" s="69"/>
      <c r="M31" s="69"/>
      <c r="N31" s="69"/>
      <c r="O31" s="69"/>
      <c r="P31" s="70" t="b">
        <f t="shared" si="2"/>
        <v>0</v>
      </c>
      <c r="Q31" s="46" t="b">
        <f>IF(L31="Taip",0,IF(L31="Ne",VLOOKUP(D31,'Įkainiai ir sąrašas'!$F$3:$G$7,2,FALSE)))</f>
        <v>0</v>
      </c>
      <c r="R31" s="46" t="b">
        <f>IF(M31="Taip",0,IF(M31="Ne",'Įkainiai ir sąrašas'!$G$8*I31))</f>
        <v>0</v>
      </c>
      <c r="S31" s="46" t="b">
        <f>IF(N31="Taip",0,IF(N31="Ne",'Įkainiai ir sąrašas'!$G$9*I31))</f>
        <v>0</v>
      </c>
      <c r="T31" s="46" t="e">
        <f>VLOOKUP(C31,'Įkainiai ir sąrašas'!$A$2:$D$177,3,FALSE)</f>
        <v>#N/A</v>
      </c>
      <c r="U31" s="46" t="e">
        <f t="shared" si="3"/>
        <v>#N/A</v>
      </c>
      <c r="V31" s="46" t="e">
        <f>VLOOKUP(C31,'Įkainiai ir sąrašas'!$A$2:$D$177,4,FALSE)</f>
        <v>#N/A</v>
      </c>
      <c r="W31" s="46" t="e">
        <f t="shared" si="4"/>
        <v>#N/A</v>
      </c>
      <c r="X31" s="46" t="e">
        <f t="shared" si="5"/>
        <v>#N/A</v>
      </c>
      <c r="Y31" s="71"/>
      <c r="Z31" s="3"/>
      <c r="AA31" s="3"/>
    </row>
    <row r="32" spans="1:27" x14ac:dyDescent="0.25">
      <c r="A32" s="72">
        <v>10</v>
      </c>
      <c r="B32" s="69"/>
      <c r="C32" s="69"/>
      <c r="D32" s="44" t="e">
        <f>VLOOKUP(C32,'Įkainiai ir sąrašas'!$A$2:$D$177,2,FALSE)</f>
        <v>#N/A</v>
      </c>
      <c r="E32" s="68"/>
      <c r="F32" s="69"/>
      <c r="G32" s="68"/>
      <c r="H32" s="68"/>
      <c r="I32" s="45">
        <f t="shared" si="0"/>
        <v>1</v>
      </c>
      <c r="J32" s="69"/>
      <c r="K32" s="70" t="b">
        <f t="shared" si="1"/>
        <v>0</v>
      </c>
      <c r="L32" s="69"/>
      <c r="M32" s="69"/>
      <c r="N32" s="69"/>
      <c r="O32" s="69"/>
      <c r="P32" s="70" t="b">
        <f t="shared" si="2"/>
        <v>0</v>
      </c>
      <c r="Q32" s="46" t="b">
        <f>IF(L32="Taip",0,IF(L32="Ne",VLOOKUP(D32,'Įkainiai ir sąrašas'!$F$3:$G$7,2,FALSE)))</f>
        <v>0</v>
      </c>
      <c r="R32" s="46" t="b">
        <f>IF(M32="Taip",0,IF(M32="Ne",'Įkainiai ir sąrašas'!$G$8*I32))</f>
        <v>0</v>
      </c>
      <c r="S32" s="46" t="b">
        <f>IF(N32="Taip",0,IF(N32="Ne",'Įkainiai ir sąrašas'!$G$9*I32))</f>
        <v>0</v>
      </c>
      <c r="T32" s="46" t="e">
        <f>VLOOKUP(C32,'Įkainiai ir sąrašas'!$A$2:$D$177,3,FALSE)</f>
        <v>#N/A</v>
      </c>
      <c r="U32" s="46" t="e">
        <f t="shared" si="3"/>
        <v>#N/A</v>
      </c>
      <c r="V32" s="46" t="e">
        <f>VLOOKUP(C32,'Įkainiai ir sąrašas'!$A$2:$D$177,4,FALSE)</f>
        <v>#N/A</v>
      </c>
      <c r="W32" s="46" t="e">
        <f t="shared" si="4"/>
        <v>#N/A</v>
      </c>
      <c r="X32" s="46" t="e">
        <f t="shared" si="5"/>
        <v>#N/A</v>
      </c>
      <c r="Y32" s="71"/>
      <c r="Z32" s="3"/>
      <c r="AA32" s="3"/>
    </row>
    <row r="33" spans="1:27" x14ac:dyDescent="0.25">
      <c r="A33" s="72">
        <v>11</v>
      </c>
      <c r="B33" s="69"/>
      <c r="C33" s="69"/>
      <c r="D33" s="44" t="e">
        <f>VLOOKUP(C33,'Įkainiai ir sąrašas'!$A$2:$D$177,2,FALSE)</f>
        <v>#N/A</v>
      </c>
      <c r="E33" s="68"/>
      <c r="F33" s="69"/>
      <c r="G33" s="68"/>
      <c r="H33" s="68"/>
      <c r="I33" s="45">
        <f t="shared" si="0"/>
        <v>1</v>
      </c>
      <c r="J33" s="69"/>
      <c r="K33" s="70" t="b">
        <f t="shared" si="1"/>
        <v>0</v>
      </c>
      <c r="L33" s="69"/>
      <c r="M33" s="69"/>
      <c r="N33" s="69"/>
      <c r="O33" s="69"/>
      <c r="P33" s="70" t="b">
        <f t="shared" si="2"/>
        <v>0</v>
      </c>
      <c r="Q33" s="46" t="b">
        <f>IF(L33="Taip",0,IF(L33="Ne",VLOOKUP(D33,'Įkainiai ir sąrašas'!$F$3:$G$7,2,FALSE)))</f>
        <v>0</v>
      </c>
      <c r="R33" s="46" t="b">
        <f>IF(M33="Taip",0,IF(M33="Ne",'Įkainiai ir sąrašas'!$G$8*I33))</f>
        <v>0</v>
      </c>
      <c r="S33" s="46" t="b">
        <f>IF(N33="Taip",0,IF(N33="Ne",'Įkainiai ir sąrašas'!$G$9*I33))</f>
        <v>0</v>
      </c>
      <c r="T33" s="46" t="e">
        <f>VLOOKUP(C33,'Įkainiai ir sąrašas'!$A$2:$D$177,3,FALSE)</f>
        <v>#N/A</v>
      </c>
      <c r="U33" s="46" t="e">
        <f t="shared" si="3"/>
        <v>#N/A</v>
      </c>
      <c r="V33" s="46" t="e">
        <f>VLOOKUP(C33,'Įkainiai ir sąrašas'!$A$2:$D$177,4,FALSE)</f>
        <v>#N/A</v>
      </c>
      <c r="W33" s="46" t="e">
        <f t="shared" si="4"/>
        <v>#N/A</v>
      </c>
      <c r="X33" s="46" t="e">
        <f t="shared" si="5"/>
        <v>#N/A</v>
      </c>
      <c r="Y33" s="71"/>
      <c r="Z33" s="3"/>
      <c r="AA33" s="3"/>
    </row>
    <row r="34" spans="1:27" x14ac:dyDescent="0.25">
      <c r="A34" s="72">
        <v>12</v>
      </c>
      <c r="B34" s="69"/>
      <c r="C34" s="69"/>
      <c r="D34" s="44" t="e">
        <f>VLOOKUP(C34,'Įkainiai ir sąrašas'!$A$2:$D$177,2,FALSE)</f>
        <v>#N/A</v>
      </c>
      <c r="E34" s="68"/>
      <c r="F34" s="69"/>
      <c r="G34" s="68"/>
      <c r="H34" s="68"/>
      <c r="I34" s="45">
        <f t="shared" si="0"/>
        <v>1</v>
      </c>
      <c r="J34" s="69"/>
      <c r="K34" s="70" t="b">
        <f t="shared" si="1"/>
        <v>0</v>
      </c>
      <c r="L34" s="69"/>
      <c r="M34" s="69"/>
      <c r="N34" s="69"/>
      <c r="O34" s="69"/>
      <c r="P34" s="70" t="b">
        <f t="shared" si="2"/>
        <v>0</v>
      </c>
      <c r="Q34" s="46" t="b">
        <f>IF(L34="Taip",0,IF(L34="Ne",VLOOKUP(D34,'Įkainiai ir sąrašas'!$F$3:$G$7,2,FALSE)))</f>
        <v>0</v>
      </c>
      <c r="R34" s="46" t="b">
        <f>IF(M34="Taip",0,IF(M34="Ne",'Įkainiai ir sąrašas'!$G$8*I34))</f>
        <v>0</v>
      </c>
      <c r="S34" s="46" t="b">
        <f>IF(N34="Taip",0,IF(N34="Ne",'Įkainiai ir sąrašas'!$G$9*I34))</f>
        <v>0</v>
      </c>
      <c r="T34" s="46" t="e">
        <f>VLOOKUP(C34,'Įkainiai ir sąrašas'!$A$2:$D$177,3,FALSE)</f>
        <v>#N/A</v>
      </c>
      <c r="U34" s="46" t="e">
        <f t="shared" si="3"/>
        <v>#N/A</v>
      </c>
      <c r="V34" s="46" t="e">
        <f>VLOOKUP(C34,'Įkainiai ir sąrašas'!$A$2:$D$177,4,FALSE)</f>
        <v>#N/A</v>
      </c>
      <c r="W34" s="46" t="e">
        <f t="shared" si="4"/>
        <v>#N/A</v>
      </c>
      <c r="X34" s="46" t="e">
        <f t="shared" si="5"/>
        <v>#N/A</v>
      </c>
      <c r="Y34" s="71"/>
      <c r="Z34" s="3"/>
      <c r="AA34" s="3"/>
    </row>
    <row r="35" spans="1:27" x14ac:dyDescent="0.25">
      <c r="A35" s="72">
        <v>13</v>
      </c>
      <c r="B35" s="69"/>
      <c r="C35" s="69"/>
      <c r="D35" s="44" t="e">
        <f>VLOOKUP(C35,'Įkainiai ir sąrašas'!$A$2:$D$177,2,FALSE)</f>
        <v>#N/A</v>
      </c>
      <c r="E35" s="68"/>
      <c r="F35" s="69"/>
      <c r="G35" s="68"/>
      <c r="H35" s="68"/>
      <c r="I35" s="45">
        <f t="shared" si="0"/>
        <v>1</v>
      </c>
      <c r="J35" s="69"/>
      <c r="K35" s="70" t="b">
        <f t="shared" si="1"/>
        <v>0</v>
      </c>
      <c r="L35" s="69"/>
      <c r="M35" s="69"/>
      <c r="N35" s="69"/>
      <c r="O35" s="69"/>
      <c r="P35" s="70" t="b">
        <f t="shared" si="2"/>
        <v>0</v>
      </c>
      <c r="Q35" s="46" t="b">
        <f>IF(L35="Taip",0,IF(L35="Ne",VLOOKUP(D35,'Įkainiai ir sąrašas'!$F$3:$G$7,2,FALSE)))</f>
        <v>0</v>
      </c>
      <c r="R35" s="46" t="b">
        <f>IF(M35="Taip",0,IF(M35="Ne",'Įkainiai ir sąrašas'!$G$8*I35))</f>
        <v>0</v>
      </c>
      <c r="S35" s="46" t="b">
        <f>IF(N35="Taip",0,IF(N35="Ne",'Įkainiai ir sąrašas'!$G$9*I35))</f>
        <v>0</v>
      </c>
      <c r="T35" s="46" t="e">
        <f>VLOOKUP(C35,'Įkainiai ir sąrašas'!$A$2:$D$177,3,FALSE)</f>
        <v>#N/A</v>
      </c>
      <c r="U35" s="46" t="e">
        <f t="shared" si="3"/>
        <v>#N/A</v>
      </c>
      <c r="V35" s="46" t="e">
        <f>VLOOKUP(C35,'Įkainiai ir sąrašas'!$A$2:$D$177,4,FALSE)</f>
        <v>#N/A</v>
      </c>
      <c r="W35" s="46" t="e">
        <f t="shared" si="4"/>
        <v>#N/A</v>
      </c>
      <c r="X35" s="46" t="e">
        <f t="shared" si="5"/>
        <v>#N/A</v>
      </c>
      <c r="Y35" s="71"/>
      <c r="Z35" s="3"/>
      <c r="AA35" s="3"/>
    </row>
    <row r="36" spans="1:27" x14ac:dyDescent="0.25">
      <c r="A36" s="72">
        <v>14</v>
      </c>
      <c r="B36" s="69"/>
      <c r="C36" s="69"/>
      <c r="D36" s="44" t="e">
        <f>VLOOKUP(C36,'Įkainiai ir sąrašas'!$A$2:$D$177,2,FALSE)</f>
        <v>#N/A</v>
      </c>
      <c r="E36" s="68"/>
      <c r="F36" s="69"/>
      <c r="G36" s="68"/>
      <c r="H36" s="68"/>
      <c r="I36" s="45">
        <f t="shared" si="0"/>
        <v>1</v>
      </c>
      <c r="J36" s="69"/>
      <c r="K36" s="70" t="b">
        <f t="shared" si="1"/>
        <v>0</v>
      </c>
      <c r="L36" s="69"/>
      <c r="M36" s="69"/>
      <c r="N36" s="69"/>
      <c r="O36" s="69"/>
      <c r="P36" s="70" t="b">
        <f t="shared" si="2"/>
        <v>0</v>
      </c>
      <c r="Q36" s="46" t="b">
        <f>IF(L36="Taip",0,IF(L36="Ne",VLOOKUP(D36,'Įkainiai ir sąrašas'!$F$3:$G$7,2,FALSE)))</f>
        <v>0</v>
      </c>
      <c r="R36" s="46" t="b">
        <f>IF(M36="Taip",0,IF(M36="Ne",'Įkainiai ir sąrašas'!$G$8*I36))</f>
        <v>0</v>
      </c>
      <c r="S36" s="46" t="b">
        <f>IF(N36="Taip",0,IF(N36="Ne",'Įkainiai ir sąrašas'!$G$9*I36))</f>
        <v>0</v>
      </c>
      <c r="T36" s="46" t="e">
        <f>VLOOKUP(C36,'Įkainiai ir sąrašas'!$A$2:$D$177,3,FALSE)</f>
        <v>#N/A</v>
      </c>
      <c r="U36" s="46" t="e">
        <f t="shared" si="3"/>
        <v>#N/A</v>
      </c>
      <c r="V36" s="46" t="e">
        <f>VLOOKUP(C36,'Įkainiai ir sąrašas'!$A$2:$D$177,4,FALSE)</f>
        <v>#N/A</v>
      </c>
      <c r="W36" s="46" t="e">
        <f t="shared" si="4"/>
        <v>#N/A</v>
      </c>
      <c r="X36" s="46" t="e">
        <f t="shared" si="5"/>
        <v>#N/A</v>
      </c>
      <c r="Y36" s="71"/>
      <c r="Z36" s="3"/>
      <c r="AA36" s="3"/>
    </row>
    <row r="37" spans="1:27" x14ac:dyDescent="0.25">
      <c r="A37" s="72">
        <v>15</v>
      </c>
      <c r="B37" s="69"/>
      <c r="C37" s="69"/>
      <c r="D37" s="44" t="e">
        <f>VLOOKUP(C37,'Įkainiai ir sąrašas'!$A$2:$D$177,2,FALSE)</f>
        <v>#N/A</v>
      </c>
      <c r="E37" s="68"/>
      <c r="F37" s="69"/>
      <c r="G37" s="68"/>
      <c r="H37" s="68"/>
      <c r="I37" s="45">
        <f t="shared" si="0"/>
        <v>1</v>
      </c>
      <c r="J37" s="69"/>
      <c r="K37" s="70" t="b">
        <f t="shared" si="1"/>
        <v>0</v>
      </c>
      <c r="L37" s="69"/>
      <c r="M37" s="69"/>
      <c r="N37" s="69"/>
      <c r="O37" s="69"/>
      <c r="P37" s="70" t="b">
        <f t="shared" si="2"/>
        <v>0</v>
      </c>
      <c r="Q37" s="46" t="b">
        <f>IF(L37="Taip",0,IF(L37="Ne",VLOOKUP(D37,'Įkainiai ir sąrašas'!$F$3:$G$7,2,FALSE)))</f>
        <v>0</v>
      </c>
      <c r="R37" s="46" t="b">
        <f>IF(M37="Taip",0,IF(M37="Ne",'Įkainiai ir sąrašas'!$G$8*I37))</f>
        <v>0</v>
      </c>
      <c r="S37" s="46" t="b">
        <f>IF(N37="Taip",0,IF(N37="Ne",'Įkainiai ir sąrašas'!$G$9*I37))</f>
        <v>0</v>
      </c>
      <c r="T37" s="46" t="e">
        <f>VLOOKUP(C37,'Įkainiai ir sąrašas'!$A$2:$D$177,3,FALSE)</f>
        <v>#N/A</v>
      </c>
      <c r="U37" s="46" t="e">
        <f t="shared" si="3"/>
        <v>#N/A</v>
      </c>
      <c r="V37" s="46" t="e">
        <f>VLOOKUP(C37,'Įkainiai ir sąrašas'!$A$2:$D$177,4,FALSE)</f>
        <v>#N/A</v>
      </c>
      <c r="W37" s="46" t="e">
        <f t="shared" si="4"/>
        <v>#N/A</v>
      </c>
      <c r="X37" s="46" t="e">
        <f t="shared" si="5"/>
        <v>#N/A</v>
      </c>
      <c r="Y37" s="71"/>
      <c r="Z37" s="3"/>
      <c r="AA37" s="3"/>
    </row>
    <row r="38" spans="1:27" x14ac:dyDescent="0.25">
      <c r="A38" s="72">
        <v>16</v>
      </c>
      <c r="B38" s="69"/>
      <c r="C38" s="69"/>
      <c r="D38" s="44" t="e">
        <f>VLOOKUP(C38,'Įkainiai ir sąrašas'!$A$2:$D$177,2,FALSE)</f>
        <v>#N/A</v>
      </c>
      <c r="E38" s="68"/>
      <c r="F38" s="69"/>
      <c r="G38" s="68"/>
      <c r="H38" s="68"/>
      <c r="I38" s="45">
        <f t="shared" si="0"/>
        <v>1</v>
      </c>
      <c r="J38" s="69"/>
      <c r="K38" s="70" t="b">
        <f t="shared" si="1"/>
        <v>0</v>
      </c>
      <c r="L38" s="69"/>
      <c r="M38" s="69"/>
      <c r="N38" s="69"/>
      <c r="O38" s="69"/>
      <c r="P38" s="70" t="b">
        <f t="shared" si="2"/>
        <v>0</v>
      </c>
      <c r="Q38" s="46" t="b">
        <f>IF(L38="Taip",0,IF(L38="Ne",VLOOKUP(D38,'Įkainiai ir sąrašas'!$F$3:$G$7,2,FALSE)))</f>
        <v>0</v>
      </c>
      <c r="R38" s="46" t="b">
        <f>IF(M38="Taip",0,IF(M38="Ne",'Įkainiai ir sąrašas'!$G$8*I38))</f>
        <v>0</v>
      </c>
      <c r="S38" s="46" t="b">
        <f>IF(N38="Taip",0,IF(N38="Ne",'Įkainiai ir sąrašas'!$G$9*I38))</f>
        <v>0</v>
      </c>
      <c r="T38" s="46" t="e">
        <f>VLOOKUP(C38,'Įkainiai ir sąrašas'!$A$2:$D$177,3,FALSE)</f>
        <v>#N/A</v>
      </c>
      <c r="U38" s="46" t="e">
        <f t="shared" si="3"/>
        <v>#N/A</v>
      </c>
      <c r="V38" s="46" t="e">
        <f>VLOOKUP(C38,'Įkainiai ir sąrašas'!$A$2:$D$177,4,FALSE)</f>
        <v>#N/A</v>
      </c>
      <c r="W38" s="46" t="e">
        <f t="shared" si="4"/>
        <v>#N/A</v>
      </c>
      <c r="X38" s="46" t="e">
        <f t="shared" si="5"/>
        <v>#N/A</v>
      </c>
      <c r="Y38" s="71"/>
      <c r="Z38" s="3"/>
      <c r="AA38" s="3"/>
    </row>
    <row r="39" spans="1:27" x14ac:dyDescent="0.25">
      <c r="A39" s="72">
        <v>17</v>
      </c>
      <c r="B39" s="69"/>
      <c r="C39" s="69"/>
      <c r="D39" s="44" t="e">
        <f>VLOOKUP(C39,'Įkainiai ir sąrašas'!$A$2:$D$177,2,FALSE)</f>
        <v>#N/A</v>
      </c>
      <c r="E39" s="68"/>
      <c r="F39" s="69"/>
      <c r="G39" s="68"/>
      <c r="H39" s="68"/>
      <c r="I39" s="45">
        <f t="shared" si="0"/>
        <v>1</v>
      </c>
      <c r="J39" s="69"/>
      <c r="K39" s="70" t="b">
        <f t="shared" si="1"/>
        <v>0</v>
      </c>
      <c r="L39" s="69"/>
      <c r="M39" s="69"/>
      <c r="N39" s="69"/>
      <c r="O39" s="69"/>
      <c r="P39" s="70" t="b">
        <f t="shared" si="2"/>
        <v>0</v>
      </c>
      <c r="Q39" s="46" t="b">
        <f>IF(L39="Taip",0,IF(L39="Ne",VLOOKUP(D39,'Įkainiai ir sąrašas'!$F$3:$G$7,2,FALSE)))</f>
        <v>0</v>
      </c>
      <c r="R39" s="46" t="b">
        <f>IF(M39="Taip",0,IF(M39="Ne",'Įkainiai ir sąrašas'!$G$8*I39))</f>
        <v>0</v>
      </c>
      <c r="S39" s="46" t="b">
        <f>IF(N39="Taip",0,IF(N39="Ne",'Įkainiai ir sąrašas'!$G$9*I39))</f>
        <v>0</v>
      </c>
      <c r="T39" s="46" t="e">
        <f>VLOOKUP(C39,'Įkainiai ir sąrašas'!$A$2:$D$177,3,FALSE)</f>
        <v>#N/A</v>
      </c>
      <c r="U39" s="46" t="e">
        <f t="shared" si="3"/>
        <v>#N/A</v>
      </c>
      <c r="V39" s="46" t="e">
        <f>VLOOKUP(C39,'Įkainiai ir sąrašas'!$A$2:$D$177,4,FALSE)</f>
        <v>#N/A</v>
      </c>
      <c r="W39" s="46" t="e">
        <f t="shared" si="4"/>
        <v>#N/A</v>
      </c>
      <c r="X39" s="46" t="e">
        <f t="shared" si="5"/>
        <v>#N/A</v>
      </c>
      <c r="Y39" s="71"/>
      <c r="Z39" s="3"/>
      <c r="AA39" s="3"/>
    </row>
    <row r="40" spans="1:27" x14ac:dyDescent="0.25">
      <c r="A40" s="72">
        <v>18</v>
      </c>
      <c r="B40" s="69"/>
      <c r="C40" s="69"/>
      <c r="D40" s="44" t="e">
        <f>VLOOKUP(C40,'Įkainiai ir sąrašas'!$A$2:$D$177,2,FALSE)</f>
        <v>#N/A</v>
      </c>
      <c r="E40" s="68"/>
      <c r="F40" s="69"/>
      <c r="G40" s="68"/>
      <c r="H40" s="68"/>
      <c r="I40" s="45">
        <f t="shared" si="0"/>
        <v>1</v>
      </c>
      <c r="J40" s="69"/>
      <c r="K40" s="70" t="b">
        <f t="shared" si="1"/>
        <v>0</v>
      </c>
      <c r="L40" s="69"/>
      <c r="M40" s="69"/>
      <c r="N40" s="69"/>
      <c r="O40" s="69"/>
      <c r="P40" s="70" t="b">
        <f t="shared" si="2"/>
        <v>0</v>
      </c>
      <c r="Q40" s="46" t="b">
        <f>IF(L40="Taip",0,IF(L40="Ne",VLOOKUP(D40,'Įkainiai ir sąrašas'!$F$3:$G$7,2,FALSE)))</f>
        <v>0</v>
      </c>
      <c r="R40" s="46" t="b">
        <f>IF(M40="Taip",0,IF(M40="Ne",'Įkainiai ir sąrašas'!$G$8*I40))</f>
        <v>0</v>
      </c>
      <c r="S40" s="46" t="b">
        <f>IF(N40="Taip",0,IF(N40="Ne",'Įkainiai ir sąrašas'!$G$9*I40))</f>
        <v>0</v>
      </c>
      <c r="T40" s="46" t="e">
        <f>VLOOKUP(C40,'Įkainiai ir sąrašas'!$A$2:$D$177,3,FALSE)</f>
        <v>#N/A</v>
      </c>
      <c r="U40" s="46" t="e">
        <f t="shared" si="3"/>
        <v>#N/A</v>
      </c>
      <c r="V40" s="46" t="e">
        <f>VLOOKUP(C40,'Įkainiai ir sąrašas'!$A$2:$D$177,4,FALSE)</f>
        <v>#N/A</v>
      </c>
      <c r="W40" s="46" t="e">
        <f t="shared" si="4"/>
        <v>#N/A</v>
      </c>
      <c r="X40" s="46" t="e">
        <f t="shared" si="5"/>
        <v>#N/A</v>
      </c>
      <c r="Y40" s="71"/>
      <c r="Z40" s="3"/>
      <c r="AA40" s="3"/>
    </row>
    <row r="41" spans="1:27" x14ac:dyDescent="0.25">
      <c r="A41" s="72">
        <v>19</v>
      </c>
      <c r="B41" s="69"/>
      <c r="C41" s="69"/>
      <c r="D41" s="44" t="e">
        <f>VLOOKUP(C41,'Įkainiai ir sąrašas'!$A$2:$D$177,2,FALSE)</f>
        <v>#N/A</v>
      </c>
      <c r="E41" s="68"/>
      <c r="F41" s="69"/>
      <c r="G41" s="68"/>
      <c r="H41" s="68"/>
      <c r="I41" s="45">
        <f t="shared" si="0"/>
        <v>1</v>
      </c>
      <c r="J41" s="69"/>
      <c r="K41" s="70" t="b">
        <f t="shared" si="1"/>
        <v>0</v>
      </c>
      <c r="L41" s="69"/>
      <c r="M41" s="69"/>
      <c r="N41" s="69"/>
      <c r="O41" s="69"/>
      <c r="P41" s="70" t="b">
        <f t="shared" si="2"/>
        <v>0</v>
      </c>
      <c r="Q41" s="46" t="b">
        <f>IF(L41="Taip",0,IF(L41="Ne",VLOOKUP(D41,'Įkainiai ir sąrašas'!$F$3:$G$7,2,FALSE)))</f>
        <v>0</v>
      </c>
      <c r="R41" s="46" t="b">
        <f>IF(M41="Taip",0,IF(M41="Ne",'Įkainiai ir sąrašas'!$G$8*I41))</f>
        <v>0</v>
      </c>
      <c r="S41" s="46" t="b">
        <f>IF(N41="Taip",0,IF(N41="Ne",'Įkainiai ir sąrašas'!$G$9*I41))</f>
        <v>0</v>
      </c>
      <c r="T41" s="46" t="e">
        <f>VLOOKUP(C41,'Įkainiai ir sąrašas'!$A$2:$D$177,3,FALSE)</f>
        <v>#N/A</v>
      </c>
      <c r="U41" s="46" t="e">
        <f t="shared" si="3"/>
        <v>#N/A</v>
      </c>
      <c r="V41" s="46" t="e">
        <f>VLOOKUP(C41,'Įkainiai ir sąrašas'!$A$2:$D$177,4,FALSE)</f>
        <v>#N/A</v>
      </c>
      <c r="W41" s="46" t="e">
        <f t="shared" si="4"/>
        <v>#N/A</v>
      </c>
      <c r="X41" s="46" t="e">
        <f t="shared" si="5"/>
        <v>#N/A</v>
      </c>
      <c r="Y41" s="71"/>
      <c r="Z41" s="3"/>
      <c r="AA41" s="3"/>
    </row>
    <row r="42" spans="1:27" x14ac:dyDescent="0.25">
      <c r="A42" s="72">
        <v>20</v>
      </c>
      <c r="B42" s="69"/>
      <c r="C42" s="69"/>
      <c r="D42" s="44" t="e">
        <f>VLOOKUP(C42,'Įkainiai ir sąrašas'!$A$2:$D$177,2,FALSE)</f>
        <v>#N/A</v>
      </c>
      <c r="E42" s="68"/>
      <c r="F42" s="69"/>
      <c r="G42" s="68"/>
      <c r="H42" s="68"/>
      <c r="I42" s="45">
        <f t="shared" si="0"/>
        <v>1</v>
      </c>
      <c r="J42" s="69"/>
      <c r="K42" s="70" t="b">
        <f t="shared" si="1"/>
        <v>0</v>
      </c>
      <c r="L42" s="69"/>
      <c r="M42" s="69"/>
      <c r="N42" s="69"/>
      <c r="O42" s="69"/>
      <c r="P42" s="70" t="b">
        <f t="shared" si="2"/>
        <v>0</v>
      </c>
      <c r="Q42" s="46" t="b">
        <f>IF(L42="Taip",0,IF(L42="Ne",VLOOKUP(D42,'Įkainiai ir sąrašas'!$F$3:$G$7,2,FALSE)))</f>
        <v>0</v>
      </c>
      <c r="R42" s="46" t="b">
        <f>IF(M42="Taip",0,IF(M42="Ne",'Įkainiai ir sąrašas'!$G$8*I42))</f>
        <v>0</v>
      </c>
      <c r="S42" s="46" t="b">
        <f>IF(N42="Taip",0,IF(N42="Ne",'Įkainiai ir sąrašas'!$G$9*I42))</f>
        <v>0</v>
      </c>
      <c r="T42" s="46" t="e">
        <f>VLOOKUP(C42,'Įkainiai ir sąrašas'!$A$2:$D$177,3,FALSE)</f>
        <v>#N/A</v>
      </c>
      <c r="U42" s="46" t="e">
        <f t="shared" si="3"/>
        <v>#N/A</v>
      </c>
      <c r="V42" s="46" t="e">
        <f>VLOOKUP(C42,'Įkainiai ir sąrašas'!$A$2:$D$177,4,FALSE)</f>
        <v>#N/A</v>
      </c>
      <c r="W42" s="46" t="e">
        <f t="shared" si="4"/>
        <v>#N/A</v>
      </c>
      <c r="X42" s="46" t="e">
        <f t="shared" si="5"/>
        <v>#N/A</v>
      </c>
      <c r="Y42" s="71"/>
      <c r="Z42" s="3"/>
      <c r="AA42" s="3"/>
    </row>
    <row r="43" spans="1:27" x14ac:dyDescent="0.25">
      <c r="A43" s="72">
        <v>21</v>
      </c>
      <c r="B43" s="69"/>
      <c r="C43" s="69"/>
      <c r="D43" s="44" t="e">
        <f>VLOOKUP(C43,'Įkainiai ir sąrašas'!$A$2:$D$177,2,FALSE)</f>
        <v>#N/A</v>
      </c>
      <c r="E43" s="68"/>
      <c r="F43" s="69"/>
      <c r="G43" s="68"/>
      <c r="H43" s="68"/>
      <c r="I43" s="45">
        <f t="shared" si="0"/>
        <v>1</v>
      </c>
      <c r="J43" s="69"/>
      <c r="K43" s="70" t="b">
        <f t="shared" si="1"/>
        <v>0</v>
      </c>
      <c r="L43" s="69"/>
      <c r="M43" s="69"/>
      <c r="N43" s="69"/>
      <c r="O43" s="69"/>
      <c r="P43" s="70" t="b">
        <f t="shared" si="2"/>
        <v>0</v>
      </c>
      <c r="Q43" s="46" t="b">
        <f>IF(L43="Taip",0,IF(L43="Ne",VLOOKUP(D43,'Įkainiai ir sąrašas'!$F$3:$G$7,2,FALSE)))</f>
        <v>0</v>
      </c>
      <c r="R43" s="46" t="b">
        <f>IF(M43="Taip",0,IF(M43="Ne",'Įkainiai ir sąrašas'!$G$8*I43))</f>
        <v>0</v>
      </c>
      <c r="S43" s="46" t="b">
        <f>IF(N43="Taip",0,IF(N43="Ne",'Įkainiai ir sąrašas'!$G$9*I43))</f>
        <v>0</v>
      </c>
      <c r="T43" s="46" t="e">
        <f>VLOOKUP(C43,'Įkainiai ir sąrašas'!$A$2:$D$177,3,FALSE)</f>
        <v>#N/A</v>
      </c>
      <c r="U43" s="46" t="e">
        <f t="shared" si="3"/>
        <v>#N/A</v>
      </c>
      <c r="V43" s="46" t="e">
        <f>VLOOKUP(C43,'Įkainiai ir sąrašas'!$A$2:$D$177,4,FALSE)</f>
        <v>#N/A</v>
      </c>
      <c r="W43" s="46" t="e">
        <f t="shared" si="4"/>
        <v>#N/A</v>
      </c>
      <c r="X43" s="46" t="e">
        <f t="shared" si="5"/>
        <v>#N/A</v>
      </c>
      <c r="Y43" s="71"/>
      <c r="Z43" s="3"/>
      <c r="AA43" s="3"/>
    </row>
    <row r="44" spans="1:27" x14ac:dyDescent="0.25">
      <c r="A44" s="72">
        <v>22</v>
      </c>
      <c r="B44" s="69"/>
      <c r="C44" s="69"/>
      <c r="D44" s="44" t="e">
        <f>VLOOKUP(C44,'Įkainiai ir sąrašas'!$A$2:$D$177,2,FALSE)</f>
        <v>#N/A</v>
      </c>
      <c r="E44" s="68"/>
      <c r="F44" s="69"/>
      <c r="G44" s="68"/>
      <c r="H44" s="68"/>
      <c r="I44" s="45">
        <f t="shared" si="0"/>
        <v>1</v>
      </c>
      <c r="J44" s="69"/>
      <c r="K44" s="70" t="b">
        <f t="shared" si="1"/>
        <v>0</v>
      </c>
      <c r="L44" s="69"/>
      <c r="M44" s="69"/>
      <c r="N44" s="69"/>
      <c r="O44" s="69"/>
      <c r="P44" s="70" t="b">
        <f t="shared" si="2"/>
        <v>0</v>
      </c>
      <c r="Q44" s="46" t="b">
        <f>IF(L44="Taip",0,IF(L44="Ne",VLOOKUP(D44,'Įkainiai ir sąrašas'!$F$3:$G$7,2,FALSE)))</f>
        <v>0</v>
      </c>
      <c r="R44" s="46" t="b">
        <f>IF(M44="Taip",0,IF(M44="Ne",'Įkainiai ir sąrašas'!$G$8*I44))</f>
        <v>0</v>
      </c>
      <c r="S44" s="46" t="b">
        <f>IF(N44="Taip",0,IF(N44="Ne",'Įkainiai ir sąrašas'!$G$9*I44))</f>
        <v>0</v>
      </c>
      <c r="T44" s="46" t="e">
        <f>VLOOKUP(C44,'Įkainiai ir sąrašas'!$A$2:$D$177,3,FALSE)</f>
        <v>#N/A</v>
      </c>
      <c r="U44" s="46" t="e">
        <f t="shared" si="3"/>
        <v>#N/A</v>
      </c>
      <c r="V44" s="46" t="e">
        <f>VLOOKUP(C44,'Įkainiai ir sąrašas'!$A$2:$D$177,4,FALSE)</f>
        <v>#N/A</v>
      </c>
      <c r="W44" s="46" t="e">
        <f t="shared" si="4"/>
        <v>#N/A</v>
      </c>
      <c r="X44" s="46" t="e">
        <f t="shared" si="5"/>
        <v>#N/A</v>
      </c>
      <c r="Y44" s="71"/>
      <c r="Z44" s="3"/>
      <c r="AA44" s="3"/>
    </row>
    <row r="45" spans="1:27" x14ac:dyDescent="0.25">
      <c r="A45" s="72">
        <v>23</v>
      </c>
      <c r="B45" s="69"/>
      <c r="C45" s="69"/>
      <c r="D45" s="44" t="e">
        <f>VLOOKUP(C45,'Įkainiai ir sąrašas'!$A$2:$D$177,2,FALSE)</f>
        <v>#N/A</v>
      </c>
      <c r="E45" s="68"/>
      <c r="F45" s="69"/>
      <c r="G45" s="68"/>
      <c r="H45" s="68"/>
      <c r="I45" s="45">
        <f t="shared" si="0"/>
        <v>1</v>
      </c>
      <c r="J45" s="69"/>
      <c r="K45" s="70" t="b">
        <f t="shared" si="1"/>
        <v>0</v>
      </c>
      <c r="L45" s="69"/>
      <c r="M45" s="69"/>
      <c r="N45" s="69"/>
      <c r="O45" s="69"/>
      <c r="P45" s="70" t="b">
        <f t="shared" si="2"/>
        <v>0</v>
      </c>
      <c r="Q45" s="46" t="b">
        <f>IF(L45="Taip",0,IF(L45="Ne",VLOOKUP(D45,'Įkainiai ir sąrašas'!$F$3:$G$7,2,FALSE)))</f>
        <v>0</v>
      </c>
      <c r="R45" s="46" t="b">
        <f>IF(M45="Taip",0,IF(M45="Ne",'Įkainiai ir sąrašas'!$G$8*I45))</f>
        <v>0</v>
      </c>
      <c r="S45" s="46" t="b">
        <f>IF(N45="Taip",0,IF(N45="Ne",'Įkainiai ir sąrašas'!$G$9*I45))</f>
        <v>0</v>
      </c>
      <c r="T45" s="46" t="e">
        <f>VLOOKUP(C45,'Įkainiai ir sąrašas'!$A$2:$D$177,3,FALSE)</f>
        <v>#N/A</v>
      </c>
      <c r="U45" s="46" t="e">
        <f t="shared" si="3"/>
        <v>#N/A</v>
      </c>
      <c r="V45" s="46" t="e">
        <f>VLOOKUP(C45,'Įkainiai ir sąrašas'!$A$2:$D$177,4,FALSE)</f>
        <v>#N/A</v>
      </c>
      <c r="W45" s="46" t="e">
        <f t="shared" si="4"/>
        <v>#N/A</v>
      </c>
      <c r="X45" s="46" t="e">
        <f t="shared" si="5"/>
        <v>#N/A</v>
      </c>
      <c r="Y45" s="71"/>
      <c r="Z45" s="3"/>
      <c r="AA45" s="3"/>
    </row>
    <row r="46" spans="1:27" x14ac:dyDescent="0.25">
      <c r="A46" s="72">
        <v>24</v>
      </c>
      <c r="B46" s="69"/>
      <c r="C46" s="69"/>
      <c r="D46" s="44" t="e">
        <f>VLOOKUP(C46,'Įkainiai ir sąrašas'!$A$2:$D$177,2,FALSE)</f>
        <v>#N/A</v>
      </c>
      <c r="E46" s="68"/>
      <c r="F46" s="69"/>
      <c r="G46" s="68"/>
      <c r="H46" s="68"/>
      <c r="I46" s="45">
        <f t="shared" si="0"/>
        <v>1</v>
      </c>
      <c r="J46" s="69"/>
      <c r="K46" s="70" t="b">
        <f t="shared" si="1"/>
        <v>0</v>
      </c>
      <c r="L46" s="69"/>
      <c r="M46" s="69"/>
      <c r="N46" s="69"/>
      <c r="O46" s="69"/>
      <c r="P46" s="70" t="b">
        <f t="shared" si="2"/>
        <v>0</v>
      </c>
      <c r="Q46" s="46" t="b">
        <f>IF(L46="Taip",0,IF(L46="Ne",VLOOKUP(D46,'Įkainiai ir sąrašas'!$F$3:$G$7,2,FALSE)))</f>
        <v>0</v>
      </c>
      <c r="R46" s="46" t="b">
        <f>IF(M46="Taip",0,IF(M46="Ne",'Įkainiai ir sąrašas'!$G$8*I46))</f>
        <v>0</v>
      </c>
      <c r="S46" s="46" t="b">
        <f>IF(N46="Taip",0,IF(N46="Ne",'Įkainiai ir sąrašas'!$G$9*I46))</f>
        <v>0</v>
      </c>
      <c r="T46" s="46" t="e">
        <f>VLOOKUP(C46,'Įkainiai ir sąrašas'!$A$2:$D$177,3,FALSE)</f>
        <v>#N/A</v>
      </c>
      <c r="U46" s="46" t="e">
        <f t="shared" si="3"/>
        <v>#N/A</v>
      </c>
      <c r="V46" s="46" t="e">
        <f>VLOOKUP(C46,'Įkainiai ir sąrašas'!$A$2:$D$177,4,FALSE)</f>
        <v>#N/A</v>
      </c>
      <c r="W46" s="46" t="e">
        <f t="shared" si="4"/>
        <v>#N/A</v>
      </c>
      <c r="X46" s="46" t="e">
        <f t="shared" si="5"/>
        <v>#N/A</v>
      </c>
      <c r="Y46" s="71"/>
      <c r="Z46" s="3"/>
      <c r="AA46" s="3"/>
    </row>
    <row r="47" spans="1:27" x14ac:dyDescent="0.25">
      <c r="A47" s="72">
        <v>25</v>
      </c>
      <c r="B47" s="69"/>
      <c r="C47" s="69"/>
      <c r="D47" s="44" t="e">
        <f>VLOOKUP(C47,'Įkainiai ir sąrašas'!$A$2:$D$177,2,FALSE)</f>
        <v>#N/A</v>
      </c>
      <c r="E47" s="68"/>
      <c r="F47" s="69"/>
      <c r="G47" s="68"/>
      <c r="H47" s="68"/>
      <c r="I47" s="45">
        <f t="shared" si="0"/>
        <v>1</v>
      </c>
      <c r="J47" s="69"/>
      <c r="K47" s="70" t="b">
        <f t="shared" si="1"/>
        <v>0</v>
      </c>
      <c r="L47" s="69"/>
      <c r="M47" s="69"/>
      <c r="N47" s="69"/>
      <c r="O47" s="69"/>
      <c r="P47" s="70" t="b">
        <f t="shared" si="2"/>
        <v>0</v>
      </c>
      <c r="Q47" s="46" t="b">
        <f>IF(L47="Taip",0,IF(L47="Ne",VLOOKUP(D47,'Įkainiai ir sąrašas'!$F$3:$G$7,2,FALSE)))</f>
        <v>0</v>
      </c>
      <c r="R47" s="46" t="b">
        <f>IF(M47="Taip",0,IF(M47="Ne",'Įkainiai ir sąrašas'!$G$8*I47))</f>
        <v>0</v>
      </c>
      <c r="S47" s="46" t="b">
        <f>IF(N47="Taip",0,IF(N47="Ne",'Įkainiai ir sąrašas'!$G$9*I47))</f>
        <v>0</v>
      </c>
      <c r="T47" s="46" t="e">
        <f>VLOOKUP(C47,'Įkainiai ir sąrašas'!$A$2:$D$177,3,FALSE)</f>
        <v>#N/A</v>
      </c>
      <c r="U47" s="46" t="e">
        <f t="shared" si="3"/>
        <v>#N/A</v>
      </c>
      <c r="V47" s="46" t="e">
        <f>VLOOKUP(C47,'Įkainiai ir sąrašas'!$A$2:$D$177,4,FALSE)</f>
        <v>#N/A</v>
      </c>
      <c r="W47" s="46" t="e">
        <f t="shared" si="4"/>
        <v>#N/A</v>
      </c>
      <c r="X47" s="46" t="e">
        <f t="shared" si="5"/>
        <v>#N/A</v>
      </c>
      <c r="Y47" s="71"/>
      <c r="Z47" s="3"/>
      <c r="AA47" s="3"/>
    </row>
    <row r="48" spans="1:27" x14ac:dyDescent="0.25">
      <c r="A48" s="72">
        <v>26</v>
      </c>
      <c r="B48" s="69"/>
      <c r="C48" s="69"/>
      <c r="D48" s="44" t="e">
        <f>VLOOKUP(C48,'Įkainiai ir sąrašas'!$A$2:$D$177,2,FALSE)</f>
        <v>#N/A</v>
      </c>
      <c r="E48" s="68"/>
      <c r="F48" s="69"/>
      <c r="G48" s="68"/>
      <c r="H48" s="68"/>
      <c r="I48" s="45">
        <f t="shared" si="0"/>
        <v>1</v>
      </c>
      <c r="J48" s="69"/>
      <c r="K48" s="70" t="b">
        <f t="shared" si="1"/>
        <v>0</v>
      </c>
      <c r="L48" s="69"/>
      <c r="M48" s="69"/>
      <c r="N48" s="69"/>
      <c r="O48" s="69"/>
      <c r="P48" s="70" t="b">
        <f t="shared" si="2"/>
        <v>0</v>
      </c>
      <c r="Q48" s="46" t="b">
        <f>IF(L48="Taip",0,IF(L48="Ne",VLOOKUP(D48,'Įkainiai ir sąrašas'!$F$3:$G$7,2,FALSE)))</f>
        <v>0</v>
      </c>
      <c r="R48" s="46" t="b">
        <f>IF(M48="Taip",0,IF(M48="Ne",'Įkainiai ir sąrašas'!$G$8*I48))</f>
        <v>0</v>
      </c>
      <c r="S48" s="46" t="b">
        <f>IF(N48="Taip",0,IF(N48="Ne",'Įkainiai ir sąrašas'!$G$9*I48))</f>
        <v>0</v>
      </c>
      <c r="T48" s="46" t="e">
        <f>VLOOKUP(C48,'Įkainiai ir sąrašas'!$A$2:$D$177,3,FALSE)</f>
        <v>#N/A</v>
      </c>
      <c r="U48" s="46" t="e">
        <f t="shared" si="3"/>
        <v>#N/A</v>
      </c>
      <c r="V48" s="46" t="e">
        <f>VLOOKUP(C48,'Įkainiai ir sąrašas'!$A$2:$D$177,4,FALSE)</f>
        <v>#N/A</v>
      </c>
      <c r="W48" s="46" t="e">
        <f t="shared" si="4"/>
        <v>#N/A</v>
      </c>
      <c r="X48" s="46" t="e">
        <f t="shared" si="5"/>
        <v>#N/A</v>
      </c>
      <c r="Y48" s="71"/>
      <c r="Z48" s="3"/>
      <c r="AA48" s="3"/>
    </row>
    <row r="49" spans="1:27" x14ac:dyDescent="0.25">
      <c r="A49" s="72">
        <v>27</v>
      </c>
      <c r="B49" s="69"/>
      <c r="C49" s="69"/>
      <c r="D49" s="44" t="e">
        <f>VLOOKUP(C49,'Įkainiai ir sąrašas'!$A$2:$D$177,2,FALSE)</f>
        <v>#N/A</v>
      </c>
      <c r="E49" s="68"/>
      <c r="F49" s="69"/>
      <c r="G49" s="68"/>
      <c r="H49" s="68"/>
      <c r="I49" s="45">
        <f t="shared" si="0"/>
        <v>1</v>
      </c>
      <c r="J49" s="69"/>
      <c r="K49" s="70" t="b">
        <f t="shared" si="1"/>
        <v>0</v>
      </c>
      <c r="L49" s="69"/>
      <c r="M49" s="69"/>
      <c r="N49" s="69"/>
      <c r="O49" s="69"/>
      <c r="P49" s="70" t="b">
        <f t="shared" si="2"/>
        <v>0</v>
      </c>
      <c r="Q49" s="46" t="b">
        <f>IF(L49="Taip",0,IF(L49="Ne",VLOOKUP(D49,'Įkainiai ir sąrašas'!$F$3:$G$7,2,FALSE)))</f>
        <v>0</v>
      </c>
      <c r="R49" s="46" t="b">
        <f>IF(M49="Taip",0,IF(M49="Ne",'Įkainiai ir sąrašas'!$G$8*I49))</f>
        <v>0</v>
      </c>
      <c r="S49" s="46" t="b">
        <f>IF(N49="Taip",0,IF(N49="Ne",'Įkainiai ir sąrašas'!$G$9*I49))</f>
        <v>0</v>
      </c>
      <c r="T49" s="46" t="e">
        <f>VLOOKUP(C49,'Įkainiai ir sąrašas'!$A$2:$D$177,3,FALSE)</f>
        <v>#N/A</v>
      </c>
      <c r="U49" s="46" t="e">
        <f t="shared" si="3"/>
        <v>#N/A</v>
      </c>
      <c r="V49" s="46" t="e">
        <f>VLOOKUP(C49,'Įkainiai ir sąrašas'!$A$2:$D$177,4,FALSE)</f>
        <v>#N/A</v>
      </c>
      <c r="W49" s="46" t="e">
        <f t="shared" si="4"/>
        <v>#N/A</v>
      </c>
      <c r="X49" s="46" t="e">
        <f t="shared" si="5"/>
        <v>#N/A</v>
      </c>
      <c r="Y49" s="71"/>
      <c r="Z49" s="3"/>
      <c r="AA49" s="3"/>
    </row>
    <row r="50" spans="1:27" x14ac:dyDescent="0.25">
      <c r="A50" s="72">
        <v>28</v>
      </c>
      <c r="B50" s="69"/>
      <c r="C50" s="69"/>
      <c r="D50" s="44" t="e">
        <f>VLOOKUP(C50,'Įkainiai ir sąrašas'!$A$2:$D$177,2,FALSE)</f>
        <v>#N/A</v>
      </c>
      <c r="E50" s="69"/>
      <c r="F50" s="69"/>
      <c r="G50" s="69"/>
      <c r="H50" s="69"/>
      <c r="I50" s="45">
        <f t="shared" si="0"/>
        <v>1</v>
      </c>
      <c r="J50" s="69"/>
      <c r="K50" s="70" t="b">
        <f t="shared" si="1"/>
        <v>0</v>
      </c>
      <c r="L50" s="69"/>
      <c r="M50" s="69"/>
      <c r="N50" s="69"/>
      <c r="O50" s="69"/>
      <c r="P50" s="70" t="b">
        <f t="shared" si="2"/>
        <v>0</v>
      </c>
      <c r="Q50" s="46" t="b">
        <f>IF(L50="Taip",0,IF(L50="Ne",VLOOKUP(D50,'Įkainiai ir sąrašas'!$F$3:$G$7,2,FALSE)))</f>
        <v>0</v>
      </c>
      <c r="R50" s="46" t="b">
        <f>IF(M50="Taip",0,IF(M50="Ne",'Įkainiai ir sąrašas'!$G$8*I50))</f>
        <v>0</v>
      </c>
      <c r="S50" s="46" t="b">
        <f>IF(N50="Taip",0,IF(N50="Ne",'Įkainiai ir sąrašas'!$G$9*I50))</f>
        <v>0</v>
      </c>
      <c r="T50" s="46" t="e">
        <f>VLOOKUP(C50,'Įkainiai ir sąrašas'!$A$2:$D$177,3,FALSE)</f>
        <v>#N/A</v>
      </c>
      <c r="U50" s="46" t="e">
        <f t="shared" si="3"/>
        <v>#N/A</v>
      </c>
      <c r="V50" s="46" t="e">
        <f>VLOOKUP(C50,'Įkainiai ir sąrašas'!$A$2:$D$177,4,FALSE)</f>
        <v>#N/A</v>
      </c>
      <c r="W50" s="46" t="e">
        <f t="shared" si="4"/>
        <v>#N/A</v>
      </c>
      <c r="X50" s="46" t="e">
        <f t="shared" si="5"/>
        <v>#N/A</v>
      </c>
      <c r="Y50" s="71"/>
      <c r="Z50" s="3"/>
      <c r="AA50" s="3"/>
    </row>
    <row r="51" spans="1:27" x14ac:dyDescent="0.25">
      <c r="A51" s="72">
        <v>29</v>
      </c>
      <c r="B51" s="69"/>
      <c r="C51" s="69"/>
      <c r="D51" s="44" t="e">
        <f>VLOOKUP(C51,'Įkainiai ir sąrašas'!$A$2:$D$177,2,FALSE)</f>
        <v>#N/A</v>
      </c>
      <c r="E51" s="69"/>
      <c r="F51" s="69"/>
      <c r="G51" s="69"/>
      <c r="H51" s="69"/>
      <c r="I51" s="45">
        <f t="shared" si="0"/>
        <v>1</v>
      </c>
      <c r="J51" s="69"/>
      <c r="K51" s="70" t="b">
        <f t="shared" si="1"/>
        <v>0</v>
      </c>
      <c r="L51" s="69"/>
      <c r="M51" s="69"/>
      <c r="N51" s="69"/>
      <c r="O51" s="69"/>
      <c r="P51" s="70" t="b">
        <f t="shared" si="2"/>
        <v>0</v>
      </c>
      <c r="Q51" s="46" t="b">
        <f>IF(L51="Taip",0,IF(L51="Ne",VLOOKUP(D51,'Įkainiai ir sąrašas'!$F$3:$G$7,2,FALSE)))</f>
        <v>0</v>
      </c>
      <c r="R51" s="46" t="b">
        <f>IF(M51="Taip",0,IF(M51="Ne",'Įkainiai ir sąrašas'!$G$8*I51))</f>
        <v>0</v>
      </c>
      <c r="S51" s="46" t="b">
        <f>IF(N51="Taip",0,IF(N51="Ne",'Įkainiai ir sąrašas'!$G$9*I51))</f>
        <v>0</v>
      </c>
      <c r="T51" s="46" t="e">
        <f>VLOOKUP(C51,'Įkainiai ir sąrašas'!$A$2:$D$177,3,FALSE)</f>
        <v>#N/A</v>
      </c>
      <c r="U51" s="46" t="e">
        <f t="shared" si="3"/>
        <v>#N/A</v>
      </c>
      <c r="V51" s="46" t="e">
        <f>VLOOKUP(C51,'Įkainiai ir sąrašas'!$A$2:$D$177,4,FALSE)</f>
        <v>#N/A</v>
      </c>
      <c r="W51" s="46" t="e">
        <f t="shared" si="4"/>
        <v>#N/A</v>
      </c>
      <c r="X51" s="46" t="e">
        <f t="shared" si="5"/>
        <v>#N/A</v>
      </c>
      <c r="Y51" s="71"/>
      <c r="Z51" s="3"/>
      <c r="AA51" s="3"/>
    </row>
    <row r="52" spans="1:27" x14ac:dyDescent="0.25">
      <c r="A52" s="72">
        <v>30</v>
      </c>
      <c r="B52" s="69"/>
      <c r="C52" s="69"/>
      <c r="D52" s="44" t="e">
        <f>VLOOKUP(C52,'Įkainiai ir sąrašas'!$A$2:$D$177,2,FALSE)</f>
        <v>#N/A</v>
      </c>
      <c r="E52" s="69"/>
      <c r="F52" s="69"/>
      <c r="G52" s="69"/>
      <c r="H52" s="69"/>
      <c r="I52" s="45">
        <f t="shared" si="0"/>
        <v>1</v>
      </c>
      <c r="J52" s="69"/>
      <c r="K52" s="70" t="b">
        <f t="shared" si="1"/>
        <v>0</v>
      </c>
      <c r="L52" s="69"/>
      <c r="M52" s="69"/>
      <c r="N52" s="69"/>
      <c r="O52" s="69"/>
      <c r="P52" s="70" t="b">
        <f t="shared" si="2"/>
        <v>0</v>
      </c>
      <c r="Q52" s="46" t="b">
        <f>IF(L52="Taip",0,IF(L52="Ne",VLOOKUP(D52,'Įkainiai ir sąrašas'!$F$3:$G$7,2,FALSE)))</f>
        <v>0</v>
      </c>
      <c r="R52" s="46" t="b">
        <f>IF(M52="Taip",0,IF(M52="Ne",'Įkainiai ir sąrašas'!$G$8*I52))</f>
        <v>0</v>
      </c>
      <c r="S52" s="46" t="b">
        <f>IF(N52="Taip",0,IF(N52="Ne",'Įkainiai ir sąrašas'!$G$9*I52))</f>
        <v>0</v>
      </c>
      <c r="T52" s="46" t="e">
        <f>VLOOKUP(C52,'Įkainiai ir sąrašas'!$A$2:$D$177,3,FALSE)</f>
        <v>#N/A</v>
      </c>
      <c r="U52" s="46" t="e">
        <f t="shared" si="3"/>
        <v>#N/A</v>
      </c>
      <c r="V52" s="46" t="e">
        <f>VLOOKUP(C52,'Įkainiai ir sąrašas'!$A$2:$D$177,4,FALSE)</f>
        <v>#N/A</v>
      </c>
      <c r="W52" s="46" t="e">
        <f t="shared" si="4"/>
        <v>#N/A</v>
      </c>
      <c r="X52" s="46" t="e">
        <f t="shared" si="5"/>
        <v>#N/A</v>
      </c>
      <c r="Y52" s="71"/>
      <c r="Z52" s="3"/>
      <c r="AA52" s="3"/>
    </row>
    <row r="53" spans="1:27" x14ac:dyDescent="0.25">
      <c r="A53" s="72">
        <v>31</v>
      </c>
      <c r="B53" s="69"/>
      <c r="C53" s="69"/>
      <c r="D53" s="44" t="e">
        <f>VLOOKUP(C53,'Įkainiai ir sąrašas'!$A$2:$D$177,2,FALSE)</f>
        <v>#N/A</v>
      </c>
      <c r="E53" s="69"/>
      <c r="F53" s="69"/>
      <c r="G53" s="69"/>
      <c r="H53" s="69"/>
      <c r="I53" s="45">
        <f t="shared" si="0"/>
        <v>1</v>
      </c>
      <c r="J53" s="69"/>
      <c r="K53" s="70" t="b">
        <f t="shared" si="1"/>
        <v>0</v>
      </c>
      <c r="L53" s="69"/>
      <c r="M53" s="69"/>
      <c r="N53" s="69"/>
      <c r="O53" s="69"/>
      <c r="P53" s="70" t="b">
        <f t="shared" si="2"/>
        <v>0</v>
      </c>
      <c r="Q53" s="46" t="b">
        <f>IF(L53="Taip",0,IF(L53="Ne",VLOOKUP(D53,'Įkainiai ir sąrašas'!$F$3:$G$7,2,FALSE)))</f>
        <v>0</v>
      </c>
      <c r="R53" s="46" t="b">
        <f>IF(M53="Taip",0,IF(M53="Ne",'Įkainiai ir sąrašas'!$G$8*I53))</f>
        <v>0</v>
      </c>
      <c r="S53" s="46" t="b">
        <f>IF(N53="Taip",0,IF(N53="Ne",'Įkainiai ir sąrašas'!$G$9*I53))</f>
        <v>0</v>
      </c>
      <c r="T53" s="46" t="e">
        <f>VLOOKUP(C53,'Įkainiai ir sąrašas'!$A$2:$D$177,3,FALSE)</f>
        <v>#N/A</v>
      </c>
      <c r="U53" s="46" t="e">
        <f t="shared" si="3"/>
        <v>#N/A</v>
      </c>
      <c r="V53" s="46" t="e">
        <f>VLOOKUP(C53,'Įkainiai ir sąrašas'!$A$2:$D$177,4,FALSE)</f>
        <v>#N/A</v>
      </c>
      <c r="W53" s="46" t="e">
        <f t="shared" si="4"/>
        <v>#N/A</v>
      </c>
      <c r="X53" s="46" t="e">
        <f t="shared" si="5"/>
        <v>#N/A</v>
      </c>
      <c r="Y53" s="71"/>
      <c r="Z53" s="3"/>
      <c r="AA53" s="3"/>
    </row>
    <row r="54" spans="1:27" x14ac:dyDescent="0.25">
      <c r="A54" s="72">
        <v>32</v>
      </c>
      <c r="B54" s="69"/>
      <c r="C54" s="69"/>
      <c r="D54" s="44" t="e">
        <f>VLOOKUP(C54,'Įkainiai ir sąrašas'!$A$2:$D$177,2,FALSE)</f>
        <v>#N/A</v>
      </c>
      <c r="E54" s="69"/>
      <c r="F54" s="69"/>
      <c r="G54" s="69"/>
      <c r="H54" s="69"/>
      <c r="I54" s="45">
        <f t="shared" si="0"/>
        <v>1</v>
      </c>
      <c r="J54" s="69"/>
      <c r="K54" s="70" t="b">
        <f t="shared" si="1"/>
        <v>0</v>
      </c>
      <c r="L54" s="69"/>
      <c r="M54" s="69"/>
      <c r="N54" s="69"/>
      <c r="O54" s="69"/>
      <c r="P54" s="70" t="b">
        <f t="shared" si="2"/>
        <v>0</v>
      </c>
      <c r="Q54" s="46" t="b">
        <f>IF(L54="Taip",0,IF(L54="Ne",VLOOKUP(D54,'Įkainiai ir sąrašas'!$F$3:$G$7,2,FALSE)))</f>
        <v>0</v>
      </c>
      <c r="R54" s="46" t="b">
        <f>IF(M54="Taip",0,IF(M54="Ne",'Įkainiai ir sąrašas'!$G$8*I54))</f>
        <v>0</v>
      </c>
      <c r="S54" s="46" t="b">
        <f>IF(N54="Taip",0,IF(N54="Ne",'Įkainiai ir sąrašas'!$G$9*I54))</f>
        <v>0</v>
      </c>
      <c r="T54" s="46" t="e">
        <f>VLOOKUP(C54,'Įkainiai ir sąrašas'!$A$2:$D$177,3,FALSE)</f>
        <v>#N/A</v>
      </c>
      <c r="U54" s="46" t="e">
        <f t="shared" si="3"/>
        <v>#N/A</v>
      </c>
      <c r="V54" s="46" t="e">
        <f>VLOOKUP(C54,'Įkainiai ir sąrašas'!$A$2:$D$177,4,FALSE)</f>
        <v>#N/A</v>
      </c>
      <c r="W54" s="46" t="e">
        <f t="shared" si="4"/>
        <v>#N/A</v>
      </c>
      <c r="X54" s="46" t="e">
        <f t="shared" si="5"/>
        <v>#N/A</v>
      </c>
      <c r="Y54" s="71"/>
      <c r="Z54" s="3"/>
      <c r="AA54" s="3"/>
    </row>
    <row r="55" spans="1:27" x14ac:dyDescent="0.25">
      <c r="A55" s="72">
        <v>33</v>
      </c>
      <c r="B55" s="69"/>
      <c r="C55" s="69"/>
      <c r="D55" s="44" t="e">
        <f>VLOOKUP(C55,'Įkainiai ir sąrašas'!$A$2:$D$177,2,FALSE)</f>
        <v>#N/A</v>
      </c>
      <c r="E55" s="69"/>
      <c r="F55" s="69"/>
      <c r="G55" s="69"/>
      <c r="H55" s="69"/>
      <c r="I55" s="45">
        <f t="shared" si="0"/>
        <v>1</v>
      </c>
      <c r="J55" s="69"/>
      <c r="K55" s="70" t="b">
        <f t="shared" si="1"/>
        <v>0</v>
      </c>
      <c r="L55" s="69"/>
      <c r="M55" s="69"/>
      <c r="N55" s="69"/>
      <c r="O55" s="69"/>
      <c r="P55" s="70" t="b">
        <f t="shared" si="2"/>
        <v>0</v>
      </c>
      <c r="Q55" s="46" t="b">
        <f>IF(L55="Taip",0,IF(L55="Ne",VLOOKUP(D55,'Įkainiai ir sąrašas'!$F$3:$G$7,2,FALSE)))</f>
        <v>0</v>
      </c>
      <c r="R55" s="46" t="b">
        <f>IF(M55="Taip",0,IF(M55="Ne",'Įkainiai ir sąrašas'!$G$8*I55))</f>
        <v>0</v>
      </c>
      <c r="S55" s="46" t="b">
        <f>IF(N55="Taip",0,IF(N55="Ne",'Įkainiai ir sąrašas'!$G$9*I55))</f>
        <v>0</v>
      </c>
      <c r="T55" s="46" t="e">
        <f>VLOOKUP(C55,'Įkainiai ir sąrašas'!$A$2:$D$177,3,FALSE)</f>
        <v>#N/A</v>
      </c>
      <c r="U55" s="46" t="e">
        <f t="shared" si="3"/>
        <v>#N/A</v>
      </c>
      <c r="V55" s="46" t="e">
        <f>VLOOKUP(C55,'Įkainiai ir sąrašas'!$A$2:$D$177,4,FALSE)</f>
        <v>#N/A</v>
      </c>
      <c r="W55" s="46" t="e">
        <f t="shared" si="4"/>
        <v>#N/A</v>
      </c>
      <c r="X55" s="46" t="e">
        <f t="shared" si="5"/>
        <v>#N/A</v>
      </c>
      <c r="Y55" s="71"/>
      <c r="Z55" s="3"/>
      <c r="AA55" s="3"/>
    </row>
    <row r="56" spans="1:27" x14ac:dyDescent="0.25">
      <c r="A56" s="72">
        <v>34</v>
      </c>
      <c r="B56" s="69"/>
      <c r="C56" s="69"/>
      <c r="D56" s="44" t="e">
        <f>VLOOKUP(C56,'Įkainiai ir sąrašas'!$A$2:$D$177,2,FALSE)</f>
        <v>#N/A</v>
      </c>
      <c r="E56" s="69"/>
      <c r="F56" s="69"/>
      <c r="G56" s="69"/>
      <c r="H56" s="69"/>
      <c r="I56" s="45">
        <f t="shared" si="0"/>
        <v>1</v>
      </c>
      <c r="J56" s="69"/>
      <c r="K56" s="70" t="b">
        <f t="shared" si="1"/>
        <v>0</v>
      </c>
      <c r="L56" s="69"/>
      <c r="M56" s="69"/>
      <c r="N56" s="69"/>
      <c r="O56" s="69"/>
      <c r="P56" s="70" t="b">
        <f t="shared" si="2"/>
        <v>0</v>
      </c>
      <c r="Q56" s="46" t="b">
        <f>IF(L56="Taip",0,IF(L56="Ne",VLOOKUP(D56,'Įkainiai ir sąrašas'!$F$3:$G$7,2,FALSE)))</f>
        <v>0</v>
      </c>
      <c r="R56" s="46" t="b">
        <f>IF(M56="Taip",0,IF(M56="Ne",'Įkainiai ir sąrašas'!$G$8*I56))</f>
        <v>0</v>
      </c>
      <c r="S56" s="46" t="b">
        <f>IF(N56="Taip",0,IF(N56="Ne",'Įkainiai ir sąrašas'!$G$9*I56))</f>
        <v>0</v>
      </c>
      <c r="T56" s="46" t="e">
        <f>VLOOKUP(C56,'Įkainiai ir sąrašas'!$A$2:$D$177,3,FALSE)</f>
        <v>#N/A</v>
      </c>
      <c r="U56" s="46" t="e">
        <f t="shared" si="3"/>
        <v>#N/A</v>
      </c>
      <c r="V56" s="46" t="e">
        <f>VLOOKUP(C56,'Įkainiai ir sąrašas'!$A$2:$D$177,4,FALSE)</f>
        <v>#N/A</v>
      </c>
      <c r="W56" s="46" t="e">
        <f t="shared" si="4"/>
        <v>#N/A</v>
      </c>
      <c r="X56" s="46" t="e">
        <f t="shared" si="5"/>
        <v>#N/A</v>
      </c>
      <c r="Y56" s="71"/>
      <c r="Z56" s="3"/>
      <c r="AA56" s="3"/>
    </row>
    <row r="57" spans="1:27" x14ac:dyDescent="0.25">
      <c r="A57" s="72">
        <v>35</v>
      </c>
      <c r="B57" s="69"/>
      <c r="C57" s="69"/>
      <c r="D57" s="44" t="e">
        <f>VLOOKUP(C57,'Įkainiai ir sąrašas'!$A$2:$D$177,2,FALSE)</f>
        <v>#N/A</v>
      </c>
      <c r="E57" s="69"/>
      <c r="F57" s="69"/>
      <c r="G57" s="69"/>
      <c r="H57" s="69"/>
      <c r="I57" s="45">
        <f t="shared" si="0"/>
        <v>1</v>
      </c>
      <c r="J57" s="69"/>
      <c r="K57" s="70" t="b">
        <f t="shared" si="1"/>
        <v>0</v>
      </c>
      <c r="L57" s="69"/>
      <c r="M57" s="69"/>
      <c r="N57" s="69"/>
      <c r="O57" s="69"/>
      <c r="P57" s="70" t="b">
        <f t="shared" si="2"/>
        <v>0</v>
      </c>
      <c r="Q57" s="46" t="b">
        <f>IF(L57="Taip",0,IF(L57="Ne",VLOOKUP(D57,'Įkainiai ir sąrašas'!$F$3:$G$7,2,FALSE)))</f>
        <v>0</v>
      </c>
      <c r="R57" s="46" t="b">
        <f>IF(M57="Taip",0,IF(M57="Ne",'Įkainiai ir sąrašas'!$G$8*I57))</f>
        <v>0</v>
      </c>
      <c r="S57" s="46" t="b">
        <f>IF(N57="Taip",0,IF(N57="Ne",'Įkainiai ir sąrašas'!$G$9*I57))</f>
        <v>0</v>
      </c>
      <c r="T57" s="46" t="e">
        <f>VLOOKUP(C57,'Įkainiai ir sąrašas'!$A$2:$D$177,3,FALSE)</f>
        <v>#N/A</v>
      </c>
      <c r="U57" s="46" t="e">
        <f t="shared" si="3"/>
        <v>#N/A</v>
      </c>
      <c r="V57" s="46" t="e">
        <f>VLOOKUP(C57,'Įkainiai ir sąrašas'!$A$2:$D$177,4,FALSE)</f>
        <v>#N/A</v>
      </c>
      <c r="W57" s="46" t="e">
        <f t="shared" si="4"/>
        <v>#N/A</v>
      </c>
      <c r="X57" s="46" t="e">
        <f t="shared" si="5"/>
        <v>#N/A</v>
      </c>
      <c r="Y57" s="71"/>
      <c r="Z57" s="3"/>
      <c r="AA57" s="3"/>
    </row>
    <row r="58" spans="1:27" x14ac:dyDescent="0.25">
      <c r="A58" s="72">
        <v>36</v>
      </c>
      <c r="B58" s="69"/>
      <c r="C58" s="69"/>
      <c r="D58" s="44" t="e">
        <f>VLOOKUP(C58,'Įkainiai ir sąrašas'!$A$2:$D$177,2,FALSE)</f>
        <v>#N/A</v>
      </c>
      <c r="E58" s="69"/>
      <c r="F58" s="69"/>
      <c r="G58" s="69"/>
      <c r="H58" s="69"/>
      <c r="I58" s="45">
        <f t="shared" si="0"/>
        <v>1</v>
      </c>
      <c r="J58" s="69"/>
      <c r="K58" s="70" t="b">
        <f t="shared" si="1"/>
        <v>0</v>
      </c>
      <c r="L58" s="69"/>
      <c r="M58" s="69"/>
      <c r="N58" s="69"/>
      <c r="O58" s="69"/>
      <c r="P58" s="70" t="b">
        <f t="shared" si="2"/>
        <v>0</v>
      </c>
      <c r="Q58" s="46" t="b">
        <f>IF(L58="Taip",0,IF(L58="Ne",VLOOKUP(D58,'Įkainiai ir sąrašas'!$F$3:$G$7,2,FALSE)))</f>
        <v>0</v>
      </c>
      <c r="R58" s="46" t="b">
        <f>IF(M58="Taip",0,IF(M58="Ne",'Įkainiai ir sąrašas'!$G$8*I58))</f>
        <v>0</v>
      </c>
      <c r="S58" s="46" t="b">
        <f>IF(N58="Taip",0,IF(N58="Ne",'Įkainiai ir sąrašas'!$G$9*I58))</f>
        <v>0</v>
      </c>
      <c r="T58" s="46" t="e">
        <f>VLOOKUP(C58,'Įkainiai ir sąrašas'!$A$2:$D$177,3,FALSE)</f>
        <v>#N/A</v>
      </c>
      <c r="U58" s="46" t="e">
        <f t="shared" si="3"/>
        <v>#N/A</v>
      </c>
      <c r="V58" s="46" t="e">
        <f>VLOOKUP(C58,'Įkainiai ir sąrašas'!$A$2:$D$177,4,FALSE)</f>
        <v>#N/A</v>
      </c>
      <c r="W58" s="46" t="e">
        <f t="shared" si="4"/>
        <v>#N/A</v>
      </c>
      <c r="X58" s="46" t="e">
        <f t="shared" si="5"/>
        <v>#N/A</v>
      </c>
      <c r="Y58" s="71"/>
      <c r="Z58" s="3"/>
      <c r="AA58" s="3"/>
    </row>
    <row r="59" spans="1:27" x14ac:dyDescent="0.25">
      <c r="A59" s="72">
        <v>37</v>
      </c>
      <c r="B59" s="69"/>
      <c r="C59" s="69"/>
      <c r="D59" s="44" t="e">
        <f>VLOOKUP(C59,'Įkainiai ir sąrašas'!$A$2:$D$177,2,FALSE)</f>
        <v>#N/A</v>
      </c>
      <c r="E59" s="69"/>
      <c r="F59" s="69"/>
      <c r="G59" s="69"/>
      <c r="H59" s="69"/>
      <c r="I59" s="45">
        <f t="shared" si="0"/>
        <v>1</v>
      </c>
      <c r="J59" s="69"/>
      <c r="K59" s="70" t="b">
        <f t="shared" si="1"/>
        <v>0</v>
      </c>
      <c r="L59" s="69"/>
      <c r="M59" s="69"/>
      <c r="N59" s="69"/>
      <c r="O59" s="69"/>
      <c r="P59" s="70" t="b">
        <f t="shared" si="2"/>
        <v>0</v>
      </c>
      <c r="Q59" s="46" t="b">
        <f>IF(L59="Taip",0,IF(L59="Ne",VLOOKUP(D59,'Įkainiai ir sąrašas'!$F$3:$G$7,2,FALSE)))</f>
        <v>0</v>
      </c>
      <c r="R59" s="46" t="b">
        <f>IF(M59="Taip",0,IF(M59="Ne",'Įkainiai ir sąrašas'!$G$8*I59))</f>
        <v>0</v>
      </c>
      <c r="S59" s="46" t="b">
        <f>IF(N59="Taip",0,IF(N59="Ne",'Įkainiai ir sąrašas'!$G$9*I59))</f>
        <v>0</v>
      </c>
      <c r="T59" s="46" t="e">
        <f>VLOOKUP(C59,'Įkainiai ir sąrašas'!$A$2:$D$177,3,FALSE)</f>
        <v>#N/A</v>
      </c>
      <c r="U59" s="46" t="e">
        <f t="shared" si="3"/>
        <v>#N/A</v>
      </c>
      <c r="V59" s="46" t="e">
        <f>VLOOKUP(C59,'Įkainiai ir sąrašas'!$A$2:$D$177,4,FALSE)</f>
        <v>#N/A</v>
      </c>
      <c r="W59" s="46" t="e">
        <f t="shared" si="4"/>
        <v>#N/A</v>
      </c>
      <c r="X59" s="46" t="e">
        <f t="shared" si="5"/>
        <v>#N/A</v>
      </c>
      <c r="Y59" s="71"/>
      <c r="Z59" s="3"/>
      <c r="AA59" s="3"/>
    </row>
    <row r="60" spans="1:27" x14ac:dyDescent="0.25">
      <c r="A60" s="72">
        <v>38</v>
      </c>
      <c r="B60" s="69"/>
      <c r="C60" s="69"/>
      <c r="D60" s="44" t="e">
        <f>VLOOKUP(C60,'Įkainiai ir sąrašas'!$A$2:$D$177,2,FALSE)</f>
        <v>#N/A</v>
      </c>
      <c r="E60" s="69"/>
      <c r="F60" s="69"/>
      <c r="G60" s="69"/>
      <c r="H60" s="69"/>
      <c r="I60" s="45">
        <f t="shared" si="0"/>
        <v>1</v>
      </c>
      <c r="J60" s="69"/>
      <c r="K60" s="70" t="b">
        <f t="shared" si="1"/>
        <v>0</v>
      </c>
      <c r="L60" s="69"/>
      <c r="M60" s="69"/>
      <c r="N60" s="69"/>
      <c r="O60" s="69"/>
      <c r="P60" s="70" t="b">
        <f t="shared" si="2"/>
        <v>0</v>
      </c>
      <c r="Q60" s="46" t="b">
        <f>IF(L60="Taip",0,IF(L60="Ne",VLOOKUP(D60,'Įkainiai ir sąrašas'!$F$3:$G$7,2,FALSE)))</f>
        <v>0</v>
      </c>
      <c r="R60" s="46" t="b">
        <f>IF(M60="Taip",0,IF(M60="Ne",'Įkainiai ir sąrašas'!$G$8*I60))</f>
        <v>0</v>
      </c>
      <c r="S60" s="46" t="b">
        <f>IF(N60="Taip",0,IF(N60="Ne",'Įkainiai ir sąrašas'!$G$9*I60))</f>
        <v>0</v>
      </c>
      <c r="T60" s="46" t="e">
        <f>VLOOKUP(C60,'Įkainiai ir sąrašas'!$A$2:$D$177,3,FALSE)</f>
        <v>#N/A</v>
      </c>
      <c r="U60" s="46" t="e">
        <f t="shared" si="3"/>
        <v>#N/A</v>
      </c>
      <c r="V60" s="46" t="e">
        <f>VLOOKUP(C60,'Įkainiai ir sąrašas'!$A$2:$D$177,4,FALSE)</f>
        <v>#N/A</v>
      </c>
      <c r="W60" s="46" t="e">
        <f t="shared" si="4"/>
        <v>#N/A</v>
      </c>
      <c r="X60" s="46" t="e">
        <f t="shared" si="5"/>
        <v>#N/A</v>
      </c>
      <c r="Y60" s="71"/>
      <c r="Z60" s="3"/>
      <c r="AA60" s="3"/>
    </row>
    <row r="61" spans="1:27" x14ac:dyDescent="0.25">
      <c r="A61" s="72">
        <v>39</v>
      </c>
      <c r="B61" s="69"/>
      <c r="C61" s="69"/>
      <c r="D61" s="44" t="e">
        <f>VLOOKUP(C61,'Įkainiai ir sąrašas'!$A$2:$D$177,2,FALSE)</f>
        <v>#N/A</v>
      </c>
      <c r="E61" s="69"/>
      <c r="F61" s="69"/>
      <c r="G61" s="69"/>
      <c r="H61" s="69"/>
      <c r="I61" s="45">
        <f t="shared" si="0"/>
        <v>1</v>
      </c>
      <c r="J61" s="69"/>
      <c r="K61" s="70" t="b">
        <f t="shared" si="1"/>
        <v>0</v>
      </c>
      <c r="L61" s="69"/>
      <c r="M61" s="69"/>
      <c r="N61" s="69"/>
      <c r="O61" s="69"/>
      <c r="P61" s="70" t="b">
        <f t="shared" si="2"/>
        <v>0</v>
      </c>
      <c r="Q61" s="46" t="b">
        <f>IF(L61="Taip",0,IF(L61="Ne",VLOOKUP(D61,'Įkainiai ir sąrašas'!$F$3:$G$7,2,FALSE)))</f>
        <v>0</v>
      </c>
      <c r="R61" s="46" t="b">
        <f>IF(M61="Taip",0,IF(M61="Ne",'Įkainiai ir sąrašas'!$G$8*I61))</f>
        <v>0</v>
      </c>
      <c r="S61" s="46" t="b">
        <f>IF(N61="Taip",0,IF(N61="Ne",'Įkainiai ir sąrašas'!$G$9*I61))</f>
        <v>0</v>
      </c>
      <c r="T61" s="46" t="e">
        <f>VLOOKUP(C61,'Įkainiai ir sąrašas'!$A$2:$D$177,3,FALSE)</f>
        <v>#N/A</v>
      </c>
      <c r="U61" s="46" t="e">
        <f t="shared" si="3"/>
        <v>#N/A</v>
      </c>
      <c r="V61" s="46" t="e">
        <f>VLOOKUP(C61,'Įkainiai ir sąrašas'!$A$2:$D$177,4,FALSE)</f>
        <v>#N/A</v>
      </c>
      <c r="W61" s="46" t="e">
        <f t="shared" si="4"/>
        <v>#N/A</v>
      </c>
      <c r="X61" s="46" t="e">
        <f t="shared" si="5"/>
        <v>#N/A</v>
      </c>
      <c r="Y61" s="71"/>
      <c r="Z61" s="3"/>
      <c r="AA61" s="3"/>
    </row>
    <row r="62" spans="1:27" x14ac:dyDescent="0.25">
      <c r="A62" s="72">
        <v>40</v>
      </c>
      <c r="B62" s="69"/>
      <c r="C62" s="69"/>
      <c r="D62" s="44" t="e">
        <f>VLOOKUP(C62,'Įkainiai ir sąrašas'!$A$2:$D$177,2,FALSE)</f>
        <v>#N/A</v>
      </c>
      <c r="E62" s="69"/>
      <c r="F62" s="69"/>
      <c r="G62" s="69"/>
      <c r="H62" s="69"/>
      <c r="I62" s="45">
        <f t="shared" si="0"/>
        <v>1</v>
      </c>
      <c r="J62" s="69"/>
      <c r="K62" s="70" t="b">
        <f t="shared" si="1"/>
        <v>0</v>
      </c>
      <c r="L62" s="69"/>
      <c r="M62" s="69"/>
      <c r="N62" s="69"/>
      <c r="O62" s="69"/>
      <c r="P62" s="70" t="b">
        <f t="shared" si="2"/>
        <v>0</v>
      </c>
      <c r="Q62" s="46" t="b">
        <f>IF(L62="Taip",0,IF(L62="Ne",VLOOKUP(D62,'Įkainiai ir sąrašas'!$F$3:$G$7,2,FALSE)))</f>
        <v>0</v>
      </c>
      <c r="R62" s="46" t="b">
        <f>IF(M62="Taip",0,IF(M62="Ne",'Įkainiai ir sąrašas'!$G$8*I62))</f>
        <v>0</v>
      </c>
      <c r="S62" s="46" t="b">
        <f>IF(N62="Taip",0,IF(N62="Ne",'Įkainiai ir sąrašas'!$G$9*I62))</f>
        <v>0</v>
      </c>
      <c r="T62" s="46" t="e">
        <f>VLOOKUP(C62,'Įkainiai ir sąrašas'!$A$2:$D$177,3,FALSE)</f>
        <v>#N/A</v>
      </c>
      <c r="U62" s="46" t="e">
        <f t="shared" si="3"/>
        <v>#N/A</v>
      </c>
      <c r="V62" s="46" t="e">
        <f>VLOOKUP(C62,'Įkainiai ir sąrašas'!$A$2:$D$177,4,FALSE)</f>
        <v>#N/A</v>
      </c>
      <c r="W62" s="46" t="e">
        <f t="shared" si="4"/>
        <v>#N/A</v>
      </c>
      <c r="X62" s="46" t="e">
        <f t="shared" si="5"/>
        <v>#N/A</v>
      </c>
      <c r="Y62" s="71"/>
      <c r="Z62" s="3"/>
      <c r="AA62" s="3"/>
    </row>
    <row r="63" spans="1:27" x14ac:dyDescent="0.25">
      <c r="A63" s="72">
        <v>41</v>
      </c>
      <c r="B63" s="69"/>
      <c r="C63" s="69"/>
      <c r="D63" s="44" t="e">
        <f>VLOOKUP(C63,'Įkainiai ir sąrašas'!$A$2:$D$177,2,FALSE)</f>
        <v>#N/A</v>
      </c>
      <c r="E63" s="69"/>
      <c r="F63" s="69"/>
      <c r="G63" s="69"/>
      <c r="H63" s="69"/>
      <c r="I63" s="45">
        <f t="shared" si="0"/>
        <v>1</v>
      </c>
      <c r="J63" s="69"/>
      <c r="K63" s="70" t="b">
        <f t="shared" si="1"/>
        <v>0</v>
      </c>
      <c r="L63" s="69"/>
      <c r="M63" s="69"/>
      <c r="N63" s="69"/>
      <c r="O63" s="69"/>
      <c r="P63" s="70" t="b">
        <f t="shared" si="2"/>
        <v>0</v>
      </c>
      <c r="Q63" s="46" t="b">
        <f>IF(L63="Taip",0,IF(L63="Ne",VLOOKUP(D63,'Įkainiai ir sąrašas'!$F$3:$G$7,2,FALSE)))</f>
        <v>0</v>
      </c>
      <c r="R63" s="46" t="b">
        <f>IF(M63="Taip",0,IF(M63="Ne",'Įkainiai ir sąrašas'!$G$8*I63))</f>
        <v>0</v>
      </c>
      <c r="S63" s="46" t="b">
        <f>IF(N63="Taip",0,IF(N63="Ne",'Įkainiai ir sąrašas'!$G$9*I63))</f>
        <v>0</v>
      </c>
      <c r="T63" s="46" t="e">
        <f>VLOOKUP(C63,'Įkainiai ir sąrašas'!$A$2:$D$177,3,FALSE)</f>
        <v>#N/A</v>
      </c>
      <c r="U63" s="46" t="e">
        <f t="shared" si="3"/>
        <v>#N/A</v>
      </c>
      <c r="V63" s="46" t="e">
        <f>VLOOKUP(C63,'Įkainiai ir sąrašas'!$A$2:$D$177,4,FALSE)</f>
        <v>#N/A</v>
      </c>
      <c r="W63" s="46" t="e">
        <f t="shared" si="4"/>
        <v>#N/A</v>
      </c>
      <c r="X63" s="46" t="e">
        <f t="shared" si="5"/>
        <v>#N/A</v>
      </c>
      <c r="Y63" s="71"/>
      <c r="Z63" s="3"/>
      <c r="AA63" s="3"/>
    </row>
    <row r="64" spans="1:27" x14ac:dyDescent="0.25">
      <c r="A64" s="72">
        <v>42</v>
      </c>
      <c r="B64" s="69"/>
      <c r="C64" s="69"/>
      <c r="D64" s="44" t="e">
        <f>VLOOKUP(C64,'Įkainiai ir sąrašas'!$A$2:$D$177,2,FALSE)</f>
        <v>#N/A</v>
      </c>
      <c r="E64" s="69"/>
      <c r="F64" s="69"/>
      <c r="G64" s="69"/>
      <c r="H64" s="69"/>
      <c r="I64" s="45">
        <f t="shared" si="0"/>
        <v>1</v>
      </c>
      <c r="J64" s="69"/>
      <c r="K64" s="70" t="b">
        <f t="shared" si="1"/>
        <v>0</v>
      </c>
      <c r="L64" s="69"/>
      <c r="M64" s="69"/>
      <c r="N64" s="69"/>
      <c r="O64" s="69"/>
      <c r="P64" s="70" t="b">
        <f t="shared" si="2"/>
        <v>0</v>
      </c>
      <c r="Q64" s="46" t="b">
        <f>IF(L64="Taip",0,IF(L64="Ne",VLOOKUP(D64,'Įkainiai ir sąrašas'!$F$3:$G$7,2,FALSE)))</f>
        <v>0</v>
      </c>
      <c r="R64" s="46" t="b">
        <f>IF(M64="Taip",0,IF(M64="Ne",'Įkainiai ir sąrašas'!$G$8*I64))</f>
        <v>0</v>
      </c>
      <c r="S64" s="46" t="b">
        <f>IF(N64="Taip",0,IF(N64="Ne",'Įkainiai ir sąrašas'!$G$9*I64))</f>
        <v>0</v>
      </c>
      <c r="T64" s="46" t="e">
        <f>VLOOKUP(C64,'Įkainiai ir sąrašas'!$A$2:$D$177,3,FALSE)</f>
        <v>#N/A</v>
      </c>
      <c r="U64" s="46" t="e">
        <f t="shared" si="3"/>
        <v>#N/A</v>
      </c>
      <c r="V64" s="46" t="e">
        <f>VLOOKUP(C64,'Įkainiai ir sąrašas'!$A$2:$D$177,4,FALSE)</f>
        <v>#N/A</v>
      </c>
      <c r="W64" s="46" t="e">
        <f t="shared" si="4"/>
        <v>#N/A</v>
      </c>
      <c r="X64" s="46" t="e">
        <f t="shared" si="5"/>
        <v>#N/A</v>
      </c>
      <c r="Y64" s="71"/>
      <c r="Z64" s="3"/>
      <c r="AA64" s="3"/>
    </row>
    <row r="65" spans="1:27" x14ac:dyDescent="0.25">
      <c r="A65" s="72">
        <v>43</v>
      </c>
      <c r="B65" s="69"/>
      <c r="C65" s="69"/>
      <c r="D65" s="44" t="e">
        <f>VLOOKUP(C65,'Įkainiai ir sąrašas'!$A$2:$D$177,2,FALSE)</f>
        <v>#N/A</v>
      </c>
      <c r="E65" s="69"/>
      <c r="F65" s="69"/>
      <c r="G65" s="69"/>
      <c r="H65" s="69"/>
      <c r="I65" s="45">
        <f t="shared" si="0"/>
        <v>1</v>
      </c>
      <c r="J65" s="69"/>
      <c r="K65" s="70" t="b">
        <f t="shared" si="1"/>
        <v>0</v>
      </c>
      <c r="L65" s="69"/>
      <c r="M65" s="69"/>
      <c r="N65" s="69"/>
      <c r="O65" s="69"/>
      <c r="P65" s="70" t="b">
        <f t="shared" si="2"/>
        <v>0</v>
      </c>
      <c r="Q65" s="46" t="b">
        <f>IF(L65="Taip",0,IF(L65="Ne",VLOOKUP(D65,'Įkainiai ir sąrašas'!$F$3:$G$7,2,FALSE)))</f>
        <v>0</v>
      </c>
      <c r="R65" s="46" t="b">
        <f>IF(M65="Taip",0,IF(M65="Ne",'Įkainiai ir sąrašas'!$G$8*I65))</f>
        <v>0</v>
      </c>
      <c r="S65" s="46" t="b">
        <f>IF(N65="Taip",0,IF(N65="Ne",'Įkainiai ir sąrašas'!$G$9*I65))</f>
        <v>0</v>
      </c>
      <c r="T65" s="46" t="e">
        <f>VLOOKUP(C65,'Įkainiai ir sąrašas'!$A$2:$D$177,3,FALSE)</f>
        <v>#N/A</v>
      </c>
      <c r="U65" s="46" t="e">
        <f t="shared" si="3"/>
        <v>#N/A</v>
      </c>
      <c r="V65" s="46" t="e">
        <f>VLOOKUP(C65,'Įkainiai ir sąrašas'!$A$2:$D$177,4,FALSE)</f>
        <v>#N/A</v>
      </c>
      <c r="W65" s="46" t="e">
        <f t="shared" si="4"/>
        <v>#N/A</v>
      </c>
      <c r="X65" s="46" t="e">
        <f t="shared" si="5"/>
        <v>#N/A</v>
      </c>
      <c r="Y65" s="71"/>
      <c r="Z65" s="3"/>
      <c r="AA65" s="3"/>
    </row>
    <row r="66" spans="1:27" x14ac:dyDescent="0.25">
      <c r="A66" s="72">
        <v>44</v>
      </c>
      <c r="B66" s="69"/>
      <c r="C66" s="69"/>
      <c r="D66" s="44" t="e">
        <f>VLOOKUP(C66,'Įkainiai ir sąrašas'!$A$2:$D$177,2,FALSE)</f>
        <v>#N/A</v>
      </c>
      <c r="E66" s="69"/>
      <c r="F66" s="69"/>
      <c r="G66" s="69"/>
      <c r="H66" s="69"/>
      <c r="I66" s="45">
        <f t="shared" si="0"/>
        <v>1</v>
      </c>
      <c r="J66" s="69"/>
      <c r="K66" s="70" t="b">
        <f t="shared" si="1"/>
        <v>0</v>
      </c>
      <c r="L66" s="69"/>
      <c r="M66" s="69"/>
      <c r="N66" s="69"/>
      <c r="O66" s="69"/>
      <c r="P66" s="70" t="b">
        <f t="shared" si="2"/>
        <v>0</v>
      </c>
      <c r="Q66" s="46" t="b">
        <f>IF(L66="Taip",0,IF(L66="Ne",VLOOKUP(D66,'Įkainiai ir sąrašas'!$F$3:$G$7,2,FALSE)))</f>
        <v>0</v>
      </c>
      <c r="R66" s="46" t="b">
        <f>IF(M66="Taip",0,IF(M66="Ne",'Įkainiai ir sąrašas'!$G$8*I66))</f>
        <v>0</v>
      </c>
      <c r="S66" s="46" t="b">
        <f>IF(N66="Taip",0,IF(N66="Ne",'Įkainiai ir sąrašas'!$G$9*I66))</f>
        <v>0</v>
      </c>
      <c r="T66" s="46" t="e">
        <f>VLOOKUP(C66,'Įkainiai ir sąrašas'!$A$2:$D$177,3,FALSE)</f>
        <v>#N/A</v>
      </c>
      <c r="U66" s="46" t="e">
        <f t="shared" si="3"/>
        <v>#N/A</v>
      </c>
      <c r="V66" s="46" t="e">
        <f>VLOOKUP(C66,'Įkainiai ir sąrašas'!$A$2:$D$177,4,FALSE)</f>
        <v>#N/A</v>
      </c>
      <c r="W66" s="46" t="e">
        <f t="shared" si="4"/>
        <v>#N/A</v>
      </c>
      <c r="X66" s="46" t="e">
        <f t="shared" si="5"/>
        <v>#N/A</v>
      </c>
      <c r="Y66" s="71"/>
      <c r="Z66" s="3"/>
      <c r="AA66" s="3"/>
    </row>
    <row r="67" spans="1:27" x14ac:dyDescent="0.25">
      <c r="A67" s="72">
        <v>45</v>
      </c>
      <c r="B67" s="69"/>
      <c r="C67" s="69"/>
      <c r="D67" s="44" t="e">
        <f>VLOOKUP(C67,'Įkainiai ir sąrašas'!$A$2:$D$177,2,FALSE)</f>
        <v>#N/A</v>
      </c>
      <c r="E67" s="69"/>
      <c r="F67" s="69"/>
      <c r="G67" s="69"/>
      <c r="H67" s="69"/>
      <c r="I67" s="45">
        <f t="shared" si="0"/>
        <v>1</v>
      </c>
      <c r="J67" s="69"/>
      <c r="K67" s="70" t="b">
        <f t="shared" si="1"/>
        <v>0</v>
      </c>
      <c r="L67" s="69"/>
      <c r="M67" s="69"/>
      <c r="N67" s="69"/>
      <c r="O67" s="69"/>
      <c r="P67" s="70" t="b">
        <f t="shared" si="2"/>
        <v>0</v>
      </c>
      <c r="Q67" s="46" t="b">
        <f>IF(L67="Taip",0,IF(L67="Ne",VLOOKUP(D67,'Įkainiai ir sąrašas'!$F$3:$G$7,2,FALSE)))</f>
        <v>0</v>
      </c>
      <c r="R67" s="46" t="b">
        <f>IF(M67="Taip",0,IF(M67="Ne",'Įkainiai ir sąrašas'!$G$8*I67))</f>
        <v>0</v>
      </c>
      <c r="S67" s="46" t="b">
        <f>IF(N67="Taip",0,IF(N67="Ne",'Įkainiai ir sąrašas'!$G$9*I67))</f>
        <v>0</v>
      </c>
      <c r="T67" s="46" t="e">
        <f>VLOOKUP(C67,'Įkainiai ir sąrašas'!$A$2:$D$177,3,FALSE)</f>
        <v>#N/A</v>
      </c>
      <c r="U67" s="46" t="e">
        <f t="shared" si="3"/>
        <v>#N/A</v>
      </c>
      <c r="V67" s="46" t="e">
        <f>VLOOKUP(C67,'Įkainiai ir sąrašas'!$A$2:$D$177,4,FALSE)</f>
        <v>#N/A</v>
      </c>
      <c r="W67" s="46" t="e">
        <f t="shared" si="4"/>
        <v>#N/A</v>
      </c>
      <c r="X67" s="46" t="e">
        <f t="shared" si="5"/>
        <v>#N/A</v>
      </c>
      <c r="Y67" s="71"/>
      <c r="Z67" s="3"/>
      <c r="AA67" s="3"/>
    </row>
    <row r="68" spans="1:27" x14ac:dyDescent="0.25">
      <c r="A68" s="72">
        <v>46</v>
      </c>
      <c r="B68" s="69"/>
      <c r="C68" s="69"/>
      <c r="D68" s="44" t="e">
        <f>VLOOKUP(C68,'Įkainiai ir sąrašas'!$A$2:$D$177,2,FALSE)</f>
        <v>#N/A</v>
      </c>
      <c r="E68" s="69"/>
      <c r="F68" s="69"/>
      <c r="G68" s="69"/>
      <c r="H68" s="69"/>
      <c r="I68" s="45">
        <f t="shared" si="0"/>
        <v>1</v>
      </c>
      <c r="J68" s="69"/>
      <c r="K68" s="70" t="b">
        <f t="shared" si="1"/>
        <v>0</v>
      </c>
      <c r="L68" s="69"/>
      <c r="M68" s="69"/>
      <c r="N68" s="69"/>
      <c r="O68" s="69"/>
      <c r="P68" s="70" t="b">
        <f t="shared" si="2"/>
        <v>0</v>
      </c>
      <c r="Q68" s="46" t="b">
        <f>IF(L68="Taip",0,IF(L68="Ne",VLOOKUP(D68,'Įkainiai ir sąrašas'!$F$3:$G$7,2,FALSE)))</f>
        <v>0</v>
      </c>
      <c r="R68" s="46" t="b">
        <f>IF(M68="Taip",0,IF(M68="Ne",'Įkainiai ir sąrašas'!$G$8*I68))</f>
        <v>0</v>
      </c>
      <c r="S68" s="46" t="b">
        <f>IF(N68="Taip",0,IF(N68="Ne",'Įkainiai ir sąrašas'!$G$9*I68))</f>
        <v>0</v>
      </c>
      <c r="T68" s="46" t="e">
        <f>VLOOKUP(C68,'Įkainiai ir sąrašas'!$A$2:$D$177,3,FALSE)</f>
        <v>#N/A</v>
      </c>
      <c r="U68" s="46" t="e">
        <f t="shared" si="3"/>
        <v>#N/A</v>
      </c>
      <c r="V68" s="46" t="e">
        <f>VLOOKUP(C68,'Įkainiai ir sąrašas'!$A$2:$D$177,4,FALSE)</f>
        <v>#N/A</v>
      </c>
      <c r="W68" s="46" t="e">
        <f t="shared" si="4"/>
        <v>#N/A</v>
      </c>
      <c r="X68" s="46" t="e">
        <f t="shared" si="5"/>
        <v>#N/A</v>
      </c>
      <c r="Y68" s="71"/>
      <c r="Z68" s="3"/>
      <c r="AA68" s="3"/>
    </row>
    <row r="69" spans="1:27" x14ac:dyDescent="0.25">
      <c r="A69" s="72">
        <v>47</v>
      </c>
      <c r="B69" s="69"/>
      <c r="C69" s="69"/>
      <c r="D69" s="44" t="e">
        <f>VLOOKUP(C69,'Įkainiai ir sąrašas'!$A$2:$D$177,2,FALSE)</f>
        <v>#N/A</v>
      </c>
      <c r="E69" s="69"/>
      <c r="F69" s="69"/>
      <c r="G69" s="69"/>
      <c r="H69" s="69"/>
      <c r="I69" s="45">
        <f t="shared" si="0"/>
        <v>1</v>
      </c>
      <c r="J69" s="69"/>
      <c r="K69" s="70" t="b">
        <f t="shared" si="1"/>
        <v>0</v>
      </c>
      <c r="L69" s="69"/>
      <c r="M69" s="69"/>
      <c r="N69" s="69"/>
      <c r="O69" s="69"/>
      <c r="P69" s="70" t="b">
        <f t="shared" si="2"/>
        <v>0</v>
      </c>
      <c r="Q69" s="46" t="b">
        <f>IF(L69="Taip",0,IF(L69="Ne",VLOOKUP(D69,'Įkainiai ir sąrašas'!$F$3:$G$7,2,FALSE)))</f>
        <v>0</v>
      </c>
      <c r="R69" s="46" t="b">
        <f>IF(M69="Taip",0,IF(M69="Ne",'Įkainiai ir sąrašas'!$G$8*I69))</f>
        <v>0</v>
      </c>
      <c r="S69" s="46" t="b">
        <f>IF(N69="Taip",0,IF(N69="Ne",'Įkainiai ir sąrašas'!$G$9*I69))</f>
        <v>0</v>
      </c>
      <c r="T69" s="46" t="e">
        <f>VLOOKUP(C69,'Įkainiai ir sąrašas'!$A$2:$D$177,3,FALSE)</f>
        <v>#N/A</v>
      </c>
      <c r="U69" s="46" t="e">
        <f t="shared" si="3"/>
        <v>#N/A</v>
      </c>
      <c r="V69" s="46" t="e">
        <f>VLOOKUP(C69,'Įkainiai ir sąrašas'!$A$2:$D$177,4,FALSE)</f>
        <v>#N/A</v>
      </c>
      <c r="W69" s="46" t="e">
        <f t="shared" si="4"/>
        <v>#N/A</v>
      </c>
      <c r="X69" s="46" t="e">
        <f t="shared" si="5"/>
        <v>#N/A</v>
      </c>
      <c r="Y69" s="71"/>
      <c r="Z69" s="3"/>
      <c r="AA69" s="3"/>
    </row>
    <row r="70" spans="1:27" x14ac:dyDescent="0.25">
      <c r="A70" s="72">
        <v>48</v>
      </c>
      <c r="B70" s="69"/>
      <c r="C70" s="69"/>
      <c r="D70" s="44" t="e">
        <f>VLOOKUP(C70,'Įkainiai ir sąrašas'!$A$2:$D$177,2,FALSE)</f>
        <v>#N/A</v>
      </c>
      <c r="E70" s="69"/>
      <c r="F70" s="69"/>
      <c r="G70" s="69"/>
      <c r="H70" s="69"/>
      <c r="I70" s="45">
        <f t="shared" si="0"/>
        <v>1</v>
      </c>
      <c r="J70" s="69"/>
      <c r="K70" s="70" t="b">
        <f t="shared" si="1"/>
        <v>0</v>
      </c>
      <c r="L70" s="69"/>
      <c r="M70" s="69"/>
      <c r="N70" s="69"/>
      <c r="O70" s="69"/>
      <c r="P70" s="70" t="b">
        <f t="shared" si="2"/>
        <v>0</v>
      </c>
      <c r="Q70" s="46" t="b">
        <f>IF(L70="Taip",0,IF(L70="Ne",VLOOKUP(D70,'Įkainiai ir sąrašas'!$F$3:$G$7,2,FALSE)))</f>
        <v>0</v>
      </c>
      <c r="R70" s="46" t="b">
        <f>IF(M70="Taip",0,IF(M70="Ne",'Įkainiai ir sąrašas'!$G$8*I70))</f>
        <v>0</v>
      </c>
      <c r="S70" s="46" t="b">
        <f>IF(N70="Taip",0,IF(N70="Ne",'Įkainiai ir sąrašas'!$G$9*I70))</f>
        <v>0</v>
      </c>
      <c r="T70" s="46" t="e">
        <f>VLOOKUP(C70,'Įkainiai ir sąrašas'!$A$2:$D$177,3,FALSE)</f>
        <v>#N/A</v>
      </c>
      <c r="U70" s="46" t="e">
        <f t="shared" si="3"/>
        <v>#N/A</v>
      </c>
      <c r="V70" s="46" t="e">
        <f>VLOOKUP(C70,'Įkainiai ir sąrašas'!$A$2:$D$177,4,FALSE)</f>
        <v>#N/A</v>
      </c>
      <c r="W70" s="46" t="e">
        <f t="shared" si="4"/>
        <v>#N/A</v>
      </c>
      <c r="X70" s="46" t="e">
        <f t="shared" si="5"/>
        <v>#N/A</v>
      </c>
      <c r="Y70" s="71"/>
      <c r="Z70" s="3"/>
      <c r="AA70" s="3"/>
    </row>
    <row r="71" spans="1:27" x14ac:dyDescent="0.25">
      <c r="A71" s="72">
        <v>49</v>
      </c>
      <c r="B71" s="69"/>
      <c r="C71" s="69"/>
      <c r="D71" s="44" t="e">
        <f>VLOOKUP(C71,'Įkainiai ir sąrašas'!$A$2:$D$177,2,FALSE)</f>
        <v>#N/A</v>
      </c>
      <c r="E71" s="69"/>
      <c r="F71" s="69"/>
      <c r="G71" s="69"/>
      <c r="H71" s="69"/>
      <c r="I71" s="45">
        <f t="shared" si="0"/>
        <v>1</v>
      </c>
      <c r="J71" s="69"/>
      <c r="K71" s="70" t="b">
        <f t="shared" si="1"/>
        <v>0</v>
      </c>
      <c r="L71" s="69"/>
      <c r="M71" s="69"/>
      <c r="N71" s="69"/>
      <c r="O71" s="69"/>
      <c r="P71" s="70" t="b">
        <f t="shared" si="2"/>
        <v>0</v>
      </c>
      <c r="Q71" s="46" t="b">
        <f>IF(L71="Taip",0,IF(L71="Ne",VLOOKUP(D71,'Įkainiai ir sąrašas'!$F$3:$G$7,2,FALSE)))</f>
        <v>0</v>
      </c>
      <c r="R71" s="46" t="b">
        <f>IF(M71="Taip",0,IF(M71="Ne",'Įkainiai ir sąrašas'!$G$8*I71))</f>
        <v>0</v>
      </c>
      <c r="S71" s="46" t="b">
        <f>IF(N71="Taip",0,IF(N71="Ne",'Įkainiai ir sąrašas'!$G$9*I71))</f>
        <v>0</v>
      </c>
      <c r="T71" s="46" t="e">
        <f>VLOOKUP(C71,'Įkainiai ir sąrašas'!$A$2:$D$177,3,FALSE)</f>
        <v>#N/A</v>
      </c>
      <c r="U71" s="46" t="e">
        <f t="shared" si="3"/>
        <v>#N/A</v>
      </c>
      <c r="V71" s="46" t="e">
        <f>VLOOKUP(C71,'Įkainiai ir sąrašas'!$A$2:$D$177,4,FALSE)</f>
        <v>#N/A</v>
      </c>
      <c r="W71" s="46" t="e">
        <f t="shared" si="4"/>
        <v>#N/A</v>
      </c>
      <c r="X71" s="46" t="e">
        <f t="shared" si="5"/>
        <v>#N/A</v>
      </c>
      <c r="Y71" s="71"/>
      <c r="Z71" s="3"/>
      <c r="AA71" s="3"/>
    </row>
    <row r="72" spans="1:27" ht="15.75" thickBot="1" x14ac:dyDescent="0.3">
      <c r="A72" s="72">
        <v>50</v>
      </c>
      <c r="B72" s="69"/>
      <c r="C72" s="69"/>
      <c r="D72" s="44" t="e">
        <f>VLOOKUP(C72,'Įkainiai ir sąrašas'!$A$2:$D$177,2,FALSE)</f>
        <v>#N/A</v>
      </c>
      <c r="E72" s="69"/>
      <c r="F72" s="69"/>
      <c r="G72" s="69"/>
      <c r="H72" s="69"/>
      <c r="I72" s="45">
        <f t="shared" si="0"/>
        <v>1</v>
      </c>
      <c r="J72" s="69"/>
      <c r="K72" s="70" t="b">
        <f t="shared" si="1"/>
        <v>0</v>
      </c>
      <c r="L72" s="69"/>
      <c r="M72" s="69"/>
      <c r="N72" s="69"/>
      <c r="O72" s="69"/>
      <c r="P72" s="70" t="b">
        <f t="shared" si="2"/>
        <v>0</v>
      </c>
      <c r="Q72" s="46" t="b">
        <f>IF(L72="Taip",0,IF(L72="Ne",VLOOKUP(D72,'Įkainiai ir sąrašas'!$F$3:$G$7,2,FALSE)))</f>
        <v>0</v>
      </c>
      <c r="R72" s="46" t="b">
        <f>IF(M72="Taip",0,IF(M72="Ne",'Įkainiai ir sąrašas'!$G$8*I72))</f>
        <v>0</v>
      </c>
      <c r="S72" s="46" t="b">
        <f>IF(N72="Taip",0,IF(N72="Ne",'Įkainiai ir sąrašas'!$G$9*I72))</f>
        <v>0</v>
      </c>
      <c r="T72" s="46" t="e">
        <f>VLOOKUP(C72,'Įkainiai ir sąrašas'!$A$2:$D$177,3,FALSE)</f>
        <v>#N/A</v>
      </c>
      <c r="U72" s="46" t="e">
        <f t="shared" si="3"/>
        <v>#N/A</v>
      </c>
      <c r="V72" s="46" t="e">
        <f>VLOOKUP(C72,'Įkainiai ir sąrašas'!$A$2:$D$177,4,FALSE)</f>
        <v>#N/A</v>
      </c>
      <c r="W72" s="46" t="e">
        <f t="shared" si="4"/>
        <v>#N/A</v>
      </c>
      <c r="X72" s="46" t="e">
        <f t="shared" si="5"/>
        <v>#N/A</v>
      </c>
      <c r="Y72" s="71"/>
      <c r="Z72" s="3"/>
      <c r="AA72" s="3"/>
    </row>
    <row r="73" spans="1:27" ht="15.75" thickBot="1" x14ac:dyDescent="0.3">
      <c r="A73" s="103" t="s">
        <v>23</v>
      </c>
      <c r="B73" s="104"/>
      <c r="C73" s="105"/>
      <c r="D73" s="15"/>
      <c r="E73" s="15"/>
      <c r="F73" s="15"/>
      <c r="G73" s="15"/>
      <c r="H73" s="15"/>
      <c r="I73" s="15"/>
      <c r="J73" s="15"/>
      <c r="K73" s="15"/>
      <c r="L73" s="15"/>
      <c r="M73" s="15"/>
      <c r="N73" s="15"/>
      <c r="O73" s="15"/>
      <c r="P73" s="15"/>
      <c r="Q73" s="16">
        <f>SUM(Q23:Q72)</f>
        <v>2651</v>
      </c>
      <c r="R73" s="17">
        <f>SUM(R23:R72)</f>
        <v>54.34</v>
      </c>
      <c r="S73" s="16">
        <f>SUM(S23:S72)</f>
        <v>4.2</v>
      </c>
      <c r="T73" s="18"/>
      <c r="U73" s="16" t="e">
        <f>SUM(U23:U72)</f>
        <v>#VALUE!</v>
      </c>
      <c r="V73" s="18"/>
      <c r="W73" s="16" t="e">
        <f>SUM(W23:W72)</f>
        <v>#VALUE!</v>
      </c>
      <c r="X73" s="17" t="e">
        <f>SUM(X23:X72)</f>
        <v>#VALUE!</v>
      </c>
      <c r="Y73" s="19"/>
      <c r="Z73" s="1"/>
      <c r="AA73" s="3"/>
    </row>
    <row r="74" spans="1:27" ht="45.75" customHeight="1" x14ac:dyDescent="0.25">
      <c r="A74" s="97" t="s">
        <v>243</v>
      </c>
      <c r="B74" s="97"/>
      <c r="C74" s="97"/>
      <c r="D74" s="97"/>
      <c r="E74" s="97"/>
      <c r="F74" s="97"/>
      <c r="G74" s="97"/>
      <c r="H74" s="97"/>
      <c r="I74" s="97"/>
      <c r="J74" s="97"/>
      <c r="K74" s="97"/>
      <c r="L74" s="97"/>
      <c r="M74" s="97"/>
      <c r="N74" s="97"/>
      <c r="O74" s="97"/>
      <c r="P74" s="97"/>
      <c r="Q74" s="97"/>
      <c r="R74" s="97"/>
      <c r="S74" s="97"/>
      <c r="T74" s="97"/>
      <c r="U74" s="97"/>
      <c r="V74" s="97"/>
      <c r="W74" s="97"/>
      <c r="X74" s="97"/>
      <c r="Y74" s="97"/>
      <c r="Z74" s="1"/>
      <c r="AA74" s="3"/>
    </row>
    <row r="75" spans="1:27" ht="45" customHeight="1" x14ac:dyDescent="0.25">
      <c r="A75" s="98" t="s">
        <v>296</v>
      </c>
      <c r="B75" s="98"/>
      <c r="C75" s="98"/>
      <c r="D75" s="98"/>
      <c r="E75" s="98"/>
      <c r="F75" s="98"/>
      <c r="G75" s="98"/>
      <c r="H75" s="98"/>
      <c r="I75" s="98"/>
      <c r="J75" s="98"/>
      <c r="K75" s="98"/>
      <c r="L75" s="98"/>
      <c r="M75" s="98"/>
      <c r="N75" s="98"/>
      <c r="O75" s="98"/>
      <c r="P75" s="98"/>
      <c r="Q75" s="98"/>
      <c r="R75" s="98"/>
      <c r="S75" s="98"/>
      <c r="T75" s="98"/>
      <c r="U75" s="98"/>
      <c r="V75" s="98"/>
      <c r="W75" s="98"/>
      <c r="X75" s="98"/>
      <c r="Y75" s="98"/>
      <c r="Z75" s="3"/>
      <c r="AA75" s="3"/>
    </row>
    <row r="76" spans="1:27" x14ac:dyDescent="0.25">
      <c r="A76" s="47"/>
      <c r="B76" s="47"/>
      <c r="C76" s="47"/>
      <c r="D76" s="47"/>
      <c r="E76" s="47"/>
      <c r="F76" s="47"/>
      <c r="G76" s="47"/>
      <c r="H76" s="47"/>
      <c r="I76" s="47"/>
      <c r="J76" s="47"/>
      <c r="K76" s="47"/>
      <c r="L76" s="47"/>
      <c r="M76" s="47"/>
      <c r="N76" s="47"/>
      <c r="O76" s="47"/>
      <c r="P76" s="47"/>
      <c r="Q76" s="47"/>
      <c r="R76" s="47"/>
      <c r="S76" s="47"/>
      <c r="T76" s="47"/>
      <c r="U76" s="47"/>
      <c r="V76" s="47"/>
      <c r="W76" s="47"/>
      <c r="X76" s="47"/>
      <c r="Y76" s="47"/>
      <c r="Z76" s="3"/>
      <c r="AA76" s="3"/>
    </row>
    <row r="77" spans="1:27" ht="63.75" customHeight="1" x14ac:dyDescent="0.25">
      <c r="A77" s="99" t="s">
        <v>287</v>
      </c>
      <c r="B77" s="99"/>
      <c r="C77" s="99"/>
      <c r="D77" s="99"/>
      <c r="E77" s="99"/>
      <c r="F77" s="99"/>
      <c r="G77" s="99"/>
      <c r="H77" s="99"/>
      <c r="I77" s="99"/>
      <c r="J77" s="99"/>
      <c r="K77" s="99"/>
      <c r="L77" s="99"/>
      <c r="M77" s="99"/>
      <c r="N77" s="99"/>
      <c r="O77" s="99"/>
      <c r="P77" s="99"/>
      <c r="Q77" s="99"/>
      <c r="R77" s="99"/>
      <c r="S77" s="99"/>
      <c r="T77" s="99"/>
      <c r="U77" s="99"/>
      <c r="V77" s="99"/>
      <c r="W77" s="99"/>
      <c r="X77" s="99"/>
      <c r="Y77" s="99"/>
      <c r="Z77" s="3"/>
      <c r="AA77" s="3"/>
    </row>
    <row r="78" spans="1:27" x14ac:dyDescent="0.25">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3"/>
      <c r="AA78" s="3"/>
    </row>
    <row r="79" spans="1:27" ht="15.75" customHeight="1" x14ac:dyDescent="0.25">
      <c r="A79" s="95"/>
      <c r="B79" s="95"/>
      <c r="C79" s="95"/>
      <c r="D79" s="95"/>
      <c r="E79" s="95"/>
      <c r="F79" s="95"/>
      <c r="G79" s="95"/>
      <c r="H79" s="49"/>
      <c r="I79" s="49"/>
      <c r="J79" s="49"/>
      <c r="K79" s="49"/>
      <c r="L79" s="49"/>
      <c r="M79" s="49"/>
      <c r="N79" s="49"/>
      <c r="O79" s="49"/>
      <c r="P79" s="49"/>
      <c r="Q79" s="49"/>
      <c r="R79" s="49"/>
      <c r="S79" s="49"/>
      <c r="T79" s="49"/>
      <c r="U79" s="49"/>
      <c r="V79" s="49"/>
      <c r="W79" s="95"/>
      <c r="X79" s="95"/>
      <c r="Y79" s="95"/>
      <c r="Z79" s="3"/>
      <c r="AA79" s="3"/>
    </row>
    <row r="80" spans="1:27" x14ac:dyDescent="0.25">
      <c r="A80" s="96" t="s">
        <v>251</v>
      </c>
      <c r="B80" s="96"/>
      <c r="C80" s="96"/>
      <c r="D80" s="96"/>
      <c r="E80" s="96"/>
      <c r="F80" s="96"/>
      <c r="G80" s="96"/>
      <c r="H80" s="49"/>
      <c r="I80" s="49"/>
      <c r="J80" s="49"/>
      <c r="K80" s="49"/>
      <c r="L80" s="49"/>
      <c r="M80" s="49"/>
      <c r="N80" s="49"/>
      <c r="O80" s="49"/>
      <c r="P80" s="49"/>
      <c r="Q80" s="49"/>
      <c r="R80" s="49"/>
      <c r="S80" s="49"/>
      <c r="T80" s="49"/>
      <c r="U80" s="49"/>
      <c r="V80" s="49"/>
      <c r="W80" s="96" t="s">
        <v>224</v>
      </c>
      <c r="X80" s="96"/>
      <c r="Y80" s="96"/>
      <c r="Z80" s="3"/>
      <c r="AA80" s="3"/>
    </row>
    <row r="81" spans="1:27" x14ac:dyDescent="0.25">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3"/>
      <c r="AA81" s="3"/>
    </row>
    <row r="82" spans="1:27" x14ac:dyDescent="0.25">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3"/>
      <c r="AA82" s="3"/>
    </row>
    <row r="83" spans="1:27" x14ac:dyDescent="0.25">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3"/>
      <c r="AA83" s="3"/>
    </row>
    <row r="84" spans="1:27"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3"/>
      <c r="AA84" s="3"/>
    </row>
    <row r="85" spans="1:27"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3"/>
      <c r="AA85" s="3"/>
    </row>
    <row r="86" spans="1:27"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3"/>
      <c r="AA86" s="3"/>
    </row>
    <row r="87" spans="1:27"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3"/>
      <c r="AA87" s="3"/>
    </row>
    <row r="88" spans="1:27"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3"/>
      <c r="AA88" s="3"/>
    </row>
    <row r="89" spans="1:27"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3"/>
      <c r="AA89" s="3"/>
    </row>
    <row r="90" spans="1:27"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3"/>
      <c r="AA90" s="3"/>
    </row>
    <row r="91" spans="1:27"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3"/>
      <c r="AA91" s="3"/>
    </row>
    <row r="92" spans="1:27"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3"/>
      <c r="AA92" s="3"/>
    </row>
    <row r="93" spans="1:27"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3"/>
      <c r="AA93" s="3"/>
    </row>
    <row r="94" spans="1:27"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3"/>
      <c r="AA94" s="3"/>
    </row>
    <row r="95" spans="1:27"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3"/>
      <c r="AA95" s="3"/>
    </row>
    <row r="96" spans="1:27"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3"/>
      <c r="AA96" s="3"/>
    </row>
    <row r="97" spans="1:27"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3"/>
      <c r="AA97" s="3"/>
    </row>
    <row r="98" spans="1:27"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3"/>
      <c r="AA98" s="3"/>
    </row>
    <row r="99" spans="1:27"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3"/>
      <c r="AA99" s="3"/>
    </row>
    <row r="100" spans="1:27"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3"/>
      <c r="AA100" s="3"/>
    </row>
    <row r="101" spans="1:27"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3"/>
      <c r="AA101" s="3"/>
    </row>
    <row r="102" spans="1:27"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3"/>
      <c r="AA102" s="3"/>
    </row>
    <row r="103" spans="1:27"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3"/>
      <c r="AA103" s="3"/>
    </row>
    <row r="104" spans="1:27"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3"/>
      <c r="AA104" s="3"/>
    </row>
    <row r="105" spans="1:27"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3"/>
      <c r="AA105" s="3"/>
    </row>
    <row r="106" spans="1:27"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3"/>
      <c r="AA106" s="3"/>
    </row>
    <row r="107" spans="1:27"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3"/>
      <c r="AA107" s="3"/>
    </row>
    <row r="108" spans="1:27"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3"/>
      <c r="AA108" s="3"/>
    </row>
    <row r="109" spans="1:27"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3"/>
      <c r="AA109" s="3"/>
    </row>
    <row r="110" spans="1:27"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3"/>
      <c r="AA110" s="3"/>
    </row>
    <row r="111" spans="1:27"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3"/>
      <c r="AA111" s="3"/>
    </row>
    <row r="112" spans="1:27"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3"/>
      <c r="AA112" s="3"/>
    </row>
    <row r="113" spans="1:27"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3"/>
      <c r="AA113" s="3"/>
    </row>
    <row r="114" spans="1:27"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3"/>
      <c r="AA114" s="3"/>
    </row>
    <row r="115" spans="1:27"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3"/>
      <c r="AA115" s="3"/>
    </row>
    <row r="116" spans="1:27"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3"/>
      <c r="AA116" s="3"/>
    </row>
    <row r="117" spans="1:27"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3"/>
      <c r="AA117" s="3"/>
    </row>
    <row r="118" spans="1:27"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3"/>
      <c r="AA118" s="3"/>
    </row>
    <row r="119" spans="1:2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3"/>
      <c r="AA119" s="3"/>
    </row>
    <row r="120" spans="1:27"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3"/>
      <c r="AA120" s="3"/>
    </row>
    <row r="121" spans="1:27"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3"/>
      <c r="AA121" s="3"/>
    </row>
    <row r="122" spans="1:27"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3"/>
      <c r="AA122" s="3"/>
    </row>
    <row r="123" spans="1:27"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3"/>
      <c r="AA123" s="3"/>
    </row>
    <row r="124" spans="1:27"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3"/>
      <c r="AA124" s="3"/>
    </row>
    <row r="125" spans="1:27"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3"/>
      <c r="AA125" s="3"/>
    </row>
    <row r="126" spans="1:27"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3"/>
      <c r="AA126" s="3"/>
    </row>
    <row r="127" spans="1:27"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3"/>
      <c r="AA127" s="3"/>
    </row>
    <row r="128" spans="1:27"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3"/>
      <c r="AA128" s="3"/>
    </row>
    <row r="129" spans="1:27"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3"/>
      <c r="AA129" s="3"/>
    </row>
    <row r="130" spans="1:27"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3"/>
      <c r="AA130" s="3"/>
    </row>
    <row r="131" spans="1:27"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3"/>
      <c r="AA131" s="3"/>
    </row>
    <row r="132" spans="1:27"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3"/>
      <c r="AA132" s="3"/>
    </row>
    <row r="133" spans="1:27"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3"/>
      <c r="AA133" s="3"/>
    </row>
    <row r="134" spans="1:27"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3"/>
      <c r="AA134" s="3"/>
    </row>
    <row r="135" spans="1:27"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3"/>
      <c r="AA135" s="3"/>
    </row>
    <row r="136" spans="1:27"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3"/>
      <c r="AA136" s="3"/>
    </row>
    <row r="137" spans="1:27"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3"/>
      <c r="AA137" s="3"/>
    </row>
    <row r="138" spans="1:27"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3"/>
      <c r="AA138" s="3"/>
    </row>
    <row r="139" spans="1:27"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3"/>
      <c r="AA139" s="3"/>
    </row>
    <row r="140" spans="1:27"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3"/>
      <c r="AA140" s="3"/>
    </row>
    <row r="141" spans="1:27"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3"/>
      <c r="AA141" s="3"/>
    </row>
    <row r="142" spans="1:27"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3"/>
      <c r="AA142" s="3"/>
    </row>
    <row r="143" spans="1:27"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3"/>
      <c r="AA143" s="3"/>
    </row>
    <row r="144" spans="1:27"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3"/>
      <c r="AA144" s="3"/>
    </row>
    <row r="145" spans="1:27"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3"/>
      <c r="AA145" s="3"/>
    </row>
    <row r="146" spans="1:27"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3"/>
      <c r="AA146" s="3"/>
    </row>
    <row r="147" spans="1:27"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3"/>
      <c r="AA147" s="3"/>
    </row>
    <row r="148" spans="1:27"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3"/>
      <c r="AA148" s="3"/>
    </row>
    <row r="149" spans="1:27"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3"/>
      <c r="AA149" s="3"/>
    </row>
    <row r="150" spans="1:27"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3"/>
      <c r="AA150" s="3"/>
    </row>
    <row r="151" spans="1:27"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3"/>
      <c r="AA151" s="3"/>
    </row>
    <row r="152" spans="1:27"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3"/>
      <c r="AA152" s="3"/>
    </row>
    <row r="153" spans="1:27"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3"/>
      <c r="AA153" s="3"/>
    </row>
    <row r="154" spans="1:27"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3"/>
      <c r="AA154" s="3"/>
    </row>
    <row r="155" spans="1:27"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3"/>
      <c r="AA155" s="3"/>
    </row>
    <row r="156" spans="1:27"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3"/>
      <c r="AA156" s="3"/>
    </row>
    <row r="157" spans="1:27"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3"/>
      <c r="AA157" s="3"/>
    </row>
    <row r="158" spans="1:27"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3"/>
      <c r="AA158" s="3"/>
    </row>
    <row r="159" spans="1:27"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3"/>
      <c r="AA159" s="3"/>
    </row>
    <row r="160" spans="1:27"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3"/>
      <c r="AA160" s="3"/>
    </row>
    <row r="161" spans="1:27"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3"/>
      <c r="AA161" s="3"/>
    </row>
    <row r="162" spans="1:27"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3"/>
      <c r="AA162" s="3"/>
    </row>
    <row r="163" spans="1:27"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3"/>
      <c r="AA163" s="3"/>
    </row>
    <row r="164" spans="1:27"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3"/>
      <c r="AA164" s="3"/>
    </row>
    <row r="165" spans="1:27"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3"/>
      <c r="AA165" s="3"/>
    </row>
    <row r="166" spans="1:27"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3"/>
      <c r="AA166" s="3"/>
    </row>
    <row r="167" spans="1:27"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3"/>
      <c r="AA167" s="3"/>
    </row>
    <row r="168" spans="1:27"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3"/>
      <c r="AA168" s="3"/>
    </row>
    <row r="169" spans="1:27"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3"/>
      <c r="AA169" s="3"/>
    </row>
    <row r="170" spans="1:27"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3"/>
      <c r="AA170" s="3"/>
    </row>
    <row r="171" spans="1:27"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3"/>
      <c r="AA171" s="3"/>
    </row>
    <row r="172" spans="1:27"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3"/>
      <c r="AA172" s="3"/>
    </row>
    <row r="173" spans="1:27"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3"/>
      <c r="AA173" s="3"/>
    </row>
    <row r="174" spans="1:27"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3"/>
      <c r="AA174" s="3"/>
    </row>
    <row r="175" spans="1:27"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3"/>
      <c r="AA175" s="3"/>
    </row>
    <row r="176" spans="1:27"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3"/>
      <c r="AA176" s="3"/>
    </row>
    <row r="177" spans="1:27"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3"/>
      <c r="AA177" s="3"/>
    </row>
    <row r="178" spans="1:27"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3"/>
      <c r="AA178" s="3"/>
    </row>
    <row r="179" spans="1:27"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3"/>
      <c r="AA179" s="3"/>
    </row>
    <row r="180" spans="1:27"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3"/>
      <c r="AA180" s="3"/>
    </row>
    <row r="181" spans="1:27"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3"/>
      <c r="AA181" s="3"/>
    </row>
    <row r="182" spans="1:27"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3"/>
      <c r="AA182" s="3"/>
    </row>
    <row r="183" spans="1:27"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3"/>
      <c r="AA183" s="3"/>
    </row>
    <row r="184" spans="1:27"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3"/>
      <c r="AA184" s="3"/>
    </row>
    <row r="185" spans="1:27"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3"/>
      <c r="AA185" s="3"/>
    </row>
    <row r="186" spans="1:27"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3"/>
      <c r="AA186" s="3"/>
    </row>
    <row r="187" spans="1:27"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3"/>
      <c r="AA187" s="3"/>
    </row>
    <row r="188" spans="1:27"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3"/>
      <c r="AA188" s="3"/>
    </row>
    <row r="189" spans="1:27"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3"/>
      <c r="AA189" s="3"/>
    </row>
    <row r="190" spans="1:27"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3"/>
      <c r="AA190" s="3"/>
    </row>
    <row r="191" spans="1:27"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3"/>
      <c r="AA191" s="3"/>
    </row>
    <row r="192" spans="1:27"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3"/>
      <c r="AA192" s="3"/>
    </row>
    <row r="193" spans="1:27"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3"/>
      <c r="AA193" s="3"/>
    </row>
    <row r="194" spans="1:27"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3"/>
      <c r="AA194" s="3"/>
    </row>
    <row r="195" spans="1:27"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3"/>
      <c r="AA195" s="3"/>
    </row>
    <row r="196" spans="1:27"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3"/>
      <c r="AA196" s="3"/>
    </row>
    <row r="197" spans="1:27"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3"/>
      <c r="AA197" s="3"/>
    </row>
    <row r="198" spans="1:27"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3"/>
      <c r="AA198" s="3"/>
    </row>
    <row r="199" spans="1:27"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3"/>
      <c r="AA199" s="3"/>
    </row>
    <row r="200" spans="1:27"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3"/>
      <c r="AA200" s="3"/>
    </row>
    <row r="201" spans="1:27"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3"/>
      <c r="AA201" s="3"/>
    </row>
    <row r="202" spans="1:27"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3"/>
      <c r="AA202" s="3"/>
    </row>
    <row r="203" spans="1:27"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3"/>
      <c r="AA203" s="3"/>
    </row>
    <row r="204" spans="1:27"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3"/>
      <c r="AA204" s="3"/>
    </row>
    <row r="205" spans="1:27"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3"/>
      <c r="AA205" s="3"/>
    </row>
    <row r="206" spans="1:27"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3"/>
      <c r="AA206" s="3"/>
    </row>
    <row r="207" spans="1:27"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3"/>
      <c r="AA207" s="3"/>
    </row>
    <row r="208" spans="1:27"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3"/>
      <c r="AA208" s="3"/>
    </row>
    <row r="209" spans="1:27"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3"/>
      <c r="AA209" s="3"/>
    </row>
    <row r="210" spans="1:27"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3"/>
      <c r="AA210" s="3"/>
    </row>
    <row r="211" spans="1:27"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3"/>
      <c r="AA211" s="3"/>
    </row>
    <row r="212" spans="1:27"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3"/>
      <c r="AA212" s="3"/>
    </row>
    <row r="213" spans="1:27"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3"/>
      <c r="AA213" s="3"/>
    </row>
    <row r="214" spans="1:27"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3"/>
      <c r="AA214" s="3"/>
    </row>
    <row r="215" spans="1:27"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3"/>
      <c r="AA215" s="3"/>
    </row>
    <row r="216" spans="1:27"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3"/>
      <c r="AA216" s="3"/>
    </row>
    <row r="217" spans="1:27"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3"/>
      <c r="AA217" s="3"/>
    </row>
    <row r="218" spans="1:27"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3"/>
      <c r="AA218" s="3"/>
    </row>
    <row r="219" spans="1:27"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3"/>
      <c r="AA219" s="3"/>
    </row>
    <row r="220" spans="1:27"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3"/>
      <c r="AA220" s="3"/>
    </row>
    <row r="221" spans="1:27"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3"/>
      <c r="AA221" s="3"/>
    </row>
    <row r="222" spans="1:27"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3"/>
      <c r="AA222" s="3"/>
    </row>
    <row r="223" spans="1:27"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3"/>
      <c r="AA223" s="3"/>
    </row>
    <row r="224" spans="1:27"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3"/>
      <c r="AA224" s="3"/>
    </row>
    <row r="225" spans="1:27"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3"/>
      <c r="AA225" s="3"/>
    </row>
    <row r="226" spans="1:27"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3"/>
      <c r="AA226" s="3"/>
    </row>
    <row r="227" spans="1:27"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3"/>
      <c r="AA227" s="3"/>
    </row>
    <row r="228" spans="1:27"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3"/>
      <c r="AA228" s="3"/>
    </row>
    <row r="229" spans="1:27"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3"/>
      <c r="AA229" s="3"/>
    </row>
    <row r="230" spans="1:27"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3"/>
      <c r="AA230" s="3"/>
    </row>
    <row r="231" spans="1:27"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3"/>
      <c r="AA231" s="3"/>
    </row>
    <row r="232" spans="1:27"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3"/>
      <c r="AA232" s="3"/>
    </row>
    <row r="233" spans="1:27"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3"/>
      <c r="AA233" s="3"/>
    </row>
    <row r="234" spans="1:27"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3"/>
      <c r="AA234" s="3"/>
    </row>
    <row r="235" spans="1:27"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3"/>
      <c r="AA235" s="3"/>
    </row>
    <row r="236" spans="1:27"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3"/>
      <c r="AA236" s="3"/>
    </row>
    <row r="237" spans="1:27"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3"/>
      <c r="AA237" s="3"/>
    </row>
    <row r="238" spans="1:27"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3"/>
      <c r="AA238" s="3"/>
    </row>
    <row r="239" spans="1:27"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3"/>
      <c r="AA239" s="3"/>
    </row>
    <row r="240" spans="1:27"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3"/>
      <c r="AA240" s="3"/>
    </row>
    <row r="241" spans="1:27"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3"/>
      <c r="AA241" s="3"/>
    </row>
    <row r="242" spans="1:27"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3"/>
      <c r="AA242" s="3"/>
    </row>
    <row r="243" spans="1:27"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3"/>
      <c r="AA243" s="3"/>
    </row>
    <row r="244" spans="1:27"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3"/>
      <c r="AA244" s="3"/>
    </row>
    <row r="245" spans="1:27"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3"/>
      <c r="AA245" s="3"/>
    </row>
    <row r="246" spans="1:27"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3"/>
      <c r="AA246" s="3"/>
    </row>
    <row r="247" spans="1:27"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3"/>
      <c r="AA247" s="3"/>
    </row>
    <row r="248" spans="1:27"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3"/>
      <c r="AA248" s="3"/>
    </row>
    <row r="249" spans="1:27"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3"/>
      <c r="AA249" s="3"/>
    </row>
    <row r="250" spans="1:27"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3"/>
      <c r="AA250" s="3"/>
    </row>
    <row r="251" spans="1:27"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3"/>
      <c r="AA251" s="3"/>
    </row>
    <row r="252" spans="1:27"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3"/>
      <c r="AA252" s="3"/>
    </row>
    <row r="253" spans="1:27"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3"/>
      <c r="AA253" s="3"/>
    </row>
    <row r="254" spans="1:27"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3"/>
      <c r="AA254" s="3"/>
    </row>
    <row r="255" spans="1:27"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3"/>
      <c r="AA255" s="3"/>
    </row>
    <row r="256" spans="1:27"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3"/>
      <c r="AA256" s="3"/>
    </row>
    <row r="257" spans="1:27"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3"/>
      <c r="AA257" s="3"/>
    </row>
    <row r="258" spans="1:27"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3"/>
      <c r="AA258" s="3"/>
    </row>
    <row r="259" spans="1:27"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3"/>
      <c r="AA259" s="3"/>
    </row>
    <row r="260" spans="1:27"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3"/>
      <c r="AA260" s="3"/>
    </row>
    <row r="261" spans="1:27"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3"/>
      <c r="AA261" s="3"/>
    </row>
    <row r="262" spans="1:27"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3"/>
      <c r="AA262" s="3"/>
    </row>
    <row r="263" spans="1:27"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3"/>
      <c r="AA263" s="3"/>
    </row>
    <row r="264" spans="1:27"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3"/>
      <c r="AA264" s="3"/>
    </row>
    <row r="265" spans="1:27"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3"/>
      <c r="AA265" s="3"/>
    </row>
    <row r="266" spans="1:27"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3"/>
      <c r="AA266" s="3"/>
    </row>
    <row r="267" spans="1:27"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3"/>
      <c r="AA267" s="3"/>
    </row>
    <row r="268" spans="1:27"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3"/>
      <c r="AA268" s="3"/>
    </row>
    <row r="269" spans="1:27"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3"/>
      <c r="AA269" s="3"/>
    </row>
    <row r="270" spans="1:27"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3"/>
      <c r="AA270" s="3"/>
    </row>
    <row r="271" spans="1:27"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3"/>
      <c r="AA271" s="3"/>
    </row>
    <row r="272" spans="1:27"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3"/>
      <c r="AA272" s="3"/>
    </row>
    <row r="273" spans="1:27"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3"/>
      <c r="AA273" s="3"/>
    </row>
    <row r="274" spans="1:27"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3"/>
      <c r="AA274" s="3"/>
    </row>
    <row r="275" spans="1:27"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3"/>
      <c r="AA275" s="3"/>
    </row>
    <row r="276" spans="1:27"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3"/>
      <c r="AA276" s="3"/>
    </row>
    <row r="277" spans="1:27"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3"/>
      <c r="AA277" s="3"/>
    </row>
    <row r="278" spans="1:27"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3"/>
      <c r="AA278" s="3"/>
    </row>
    <row r="279" spans="1:27"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3"/>
      <c r="AA279" s="3"/>
    </row>
    <row r="280" spans="1:27"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3"/>
      <c r="AA280" s="3"/>
    </row>
    <row r="281" spans="1:27"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3"/>
      <c r="AA281" s="3"/>
    </row>
    <row r="282" spans="1:27"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3"/>
      <c r="AA282" s="3"/>
    </row>
    <row r="283" spans="1:27"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3"/>
      <c r="AA283" s="3"/>
    </row>
    <row r="284" spans="1:27"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3"/>
      <c r="AA284" s="3"/>
    </row>
    <row r="285" spans="1:27"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3"/>
      <c r="AA285" s="3"/>
    </row>
    <row r="286" spans="1:27"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3"/>
      <c r="AA286" s="3"/>
    </row>
    <row r="287" spans="1:27"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3"/>
      <c r="AA287" s="3"/>
    </row>
    <row r="288" spans="1:27"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3"/>
      <c r="AA288" s="3"/>
    </row>
    <row r="289" spans="1:27"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3"/>
      <c r="AA289" s="3"/>
    </row>
    <row r="290" spans="1:27"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3"/>
      <c r="AA290" s="3"/>
    </row>
    <row r="291" spans="1:27"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3"/>
      <c r="AA291" s="3"/>
    </row>
    <row r="292" spans="1:27"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3"/>
      <c r="AA292" s="3"/>
    </row>
    <row r="293" spans="1:27"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3"/>
      <c r="AA293" s="3"/>
    </row>
    <row r="294" spans="1:27"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3"/>
      <c r="AA294" s="3"/>
    </row>
    <row r="295" spans="1:27"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3"/>
      <c r="AA295" s="3"/>
    </row>
    <row r="296" spans="1:27"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3"/>
      <c r="AA296" s="3"/>
    </row>
    <row r="297" spans="1:27"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3"/>
      <c r="AA297" s="3"/>
    </row>
    <row r="298" spans="1:27"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3"/>
      <c r="AA298" s="3"/>
    </row>
    <row r="299" spans="1:27"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3"/>
      <c r="AA299" s="3"/>
    </row>
    <row r="300" spans="1:27"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3"/>
      <c r="AA300" s="3"/>
    </row>
    <row r="301" spans="1:27"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3"/>
      <c r="AA301" s="3"/>
    </row>
    <row r="302" spans="1:27"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3"/>
      <c r="AA302" s="3"/>
    </row>
    <row r="303" spans="1:27"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3"/>
      <c r="AA303" s="3"/>
    </row>
    <row r="304" spans="1:27"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3"/>
      <c r="AA304" s="3"/>
    </row>
    <row r="305" spans="1:27"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3"/>
      <c r="AA305" s="3"/>
    </row>
    <row r="306" spans="1:27"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3"/>
      <c r="AA306" s="3"/>
    </row>
    <row r="307" spans="1:27"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3"/>
      <c r="AA307" s="3"/>
    </row>
    <row r="308" spans="1:27"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3"/>
      <c r="AA308" s="3"/>
    </row>
    <row r="309" spans="1:27"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3"/>
      <c r="AA309" s="3"/>
    </row>
    <row r="310" spans="1:27"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3"/>
      <c r="AA310" s="3"/>
    </row>
    <row r="311" spans="1:27"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3"/>
      <c r="AA311" s="3"/>
    </row>
    <row r="312" spans="1:27"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3"/>
      <c r="AA312" s="3"/>
    </row>
    <row r="313" spans="1:27"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3"/>
      <c r="AA313" s="3"/>
    </row>
    <row r="314" spans="1:27"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3"/>
      <c r="AA314" s="3"/>
    </row>
    <row r="315" spans="1:27"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3"/>
      <c r="AA315" s="3"/>
    </row>
    <row r="316" spans="1:27"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3"/>
      <c r="AA316" s="3"/>
    </row>
    <row r="317" spans="1:27"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3"/>
      <c r="AA317" s="3"/>
    </row>
    <row r="318" spans="1:27"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3"/>
      <c r="AA318" s="3"/>
    </row>
    <row r="319" spans="1:27"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3"/>
      <c r="AA319" s="3"/>
    </row>
    <row r="320" spans="1:27"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3"/>
      <c r="AA320" s="3"/>
    </row>
    <row r="321" spans="1:27"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3"/>
      <c r="AA321" s="3"/>
    </row>
    <row r="322" spans="1:27"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3"/>
      <c r="AA322" s="3"/>
    </row>
    <row r="323" spans="1:27"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3"/>
      <c r="AA323" s="3"/>
    </row>
    <row r="324" spans="1:27"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3"/>
      <c r="AA324" s="3"/>
    </row>
    <row r="325" spans="1:27"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3"/>
      <c r="AA325" s="3"/>
    </row>
    <row r="326" spans="1:27"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3"/>
      <c r="AA326" s="3"/>
    </row>
    <row r="327" spans="1:27"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3"/>
      <c r="AA327" s="3"/>
    </row>
    <row r="328" spans="1:27"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3"/>
      <c r="AA328" s="3"/>
    </row>
    <row r="329" spans="1:27"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3"/>
      <c r="AA329" s="3"/>
    </row>
    <row r="330" spans="1:27"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3"/>
      <c r="AA330" s="3"/>
    </row>
    <row r="331" spans="1:27"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3"/>
      <c r="AA331" s="3"/>
    </row>
    <row r="332" spans="1:27"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3"/>
      <c r="AA332" s="3"/>
    </row>
    <row r="333" spans="1:27"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3"/>
      <c r="AA333" s="3"/>
    </row>
    <row r="334" spans="1:27"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3"/>
      <c r="AA334" s="3"/>
    </row>
    <row r="335" spans="1:27"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3"/>
      <c r="AA335" s="3"/>
    </row>
    <row r="336" spans="1:27"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3"/>
      <c r="AA336" s="3"/>
    </row>
    <row r="337" spans="1:27"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3"/>
      <c r="AA337" s="3"/>
    </row>
    <row r="338" spans="1:27"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3"/>
      <c r="AA338" s="3"/>
    </row>
    <row r="339" spans="1:27"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3"/>
      <c r="AA339" s="3"/>
    </row>
    <row r="340" spans="1:27"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3"/>
      <c r="AA340" s="3"/>
    </row>
    <row r="341" spans="1:27"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3"/>
      <c r="AA341" s="3"/>
    </row>
    <row r="342" spans="1:27"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3"/>
      <c r="AA342" s="3"/>
    </row>
    <row r="343" spans="1:27"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3"/>
      <c r="AA343" s="3"/>
    </row>
    <row r="344" spans="1:27"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3"/>
      <c r="AA344" s="3"/>
    </row>
    <row r="345" spans="1:27"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3"/>
      <c r="AA345" s="3"/>
    </row>
  </sheetData>
  <mergeCells count="43">
    <mergeCell ref="A2:Y2"/>
    <mergeCell ref="G3:T3"/>
    <mergeCell ref="L9:N9"/>
    <mergeCell ref="A73:C73"/>
    <mergeCell ref="A19:A21"/>
    <mergeCell ref="B19:B21"/>
    <mergeCell ref="C19:C21"/>
    <mergeCell ref="E19:F20"/>
    <mergeCell ref="D19:D21"/>
    <mergeCell ref="W19:W21"/>
    <mergeCell ref="P19:P21"/>
    <mergeCell ref="I19:I21"/>
    <mergeCell ref="Y19:Y21"/>
    <mergeCell ref="G19:G21"/>
    <mergeCell ref="A11:Y11"/>
    <mergeCell ref="D12:Y12"/>
    <mergeCell ref="W80:Y80"/>
    <mergeCell ref="A74:Y74"/>
    <mergeCell ref="A75:Y75"/>
    <mergeCell ref="A79:G79"/>
    <mergeCell ref="A80:G80"/>
    <mergeCell ref="A77:Y77"/>
    <mergeCell ref="K19:K21"/>
    <mergeCell ref="L19:L21"/>
    <mergeCell ref="X19:X21"/>
    <mergeCell ref="A18:Y18"/>
    <mergeCell ref="W79:Y79"/>
    <mergeCell ref="A15:B16"/>
    <mergeCell ref="D15:Y15"/>
    <mergeCell ref="D16:Y16"/>
    <mergeCell ref="Q19:Q21"/>
    <mergeCell ref="D13:Y13"/>
    <mergeCell ref="A12:B13"/>
    <mergeCell ref="S19:S21"/>
    <mergeCell ref="T19:T21"/>
    <mergeCell ref="V19:V21"/>
    <mergeCell ref="U19:U21"/>
    <mergeCell ref="H19:H21"/>
    <mergeCell ref="M19:M21"/>
    <mergeCell ref="N19:N21"/>
    <mergeCell ref="O19:O21"/>
    <mergeCell ref="R19:R21"/>
    <mergeCell ref="J19:J21"/>
  </mergeCells>
  <pageMargins left="0.7" right="0.7" top="0.75" bottom="0.75" header="0.3" footer="0.3"/>
  <pageSetup paperSize="9" scale="38"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sąrašas'!$A$2:$A$177</xm:f>
          </x14:formula1>
          <xm:sqref>C23:C72</xm:sqref>
        </x14:dataValidation>
        <x14:dataValidation type="list" allowBlank="1" showInputMessage="1" showErrorMessage="1">
          <x14:formula1>
            <xm:f>'Įkainiai ir sąrašas'!#REF!</xm:f>
          </x14:formula1>
          <xm:sqref>J78:J343 L73:P73 J73 L78:P431</xm:sqref>
        </x14:dataValidation>
        <x14:dataValidation type="list" allowBlank="1" showInputMessage="1">
          <x14:formula1>
            <xm:f>'Įkainiai ir sąrašas'!#REF!</xm:f>
          </x14:formula1>
          <xm:sqref>C81:C683 C73 C78</xm:sqref>
        </x14:dataValidation>
        <x14:dataValidation type="list" allowBlank="1" showInputMessage="1" showErrorMessage="1">
          <x14:formula1>
            <xm:f>'Įkainiai ir sąrašas'!$I$3:$I$5</xm:f>
          </x14:formula1>
          <xm:sqref>J23:J72</xm:sqref>
        </x14:dataValidation>
        <x14:dataValidation type="list" allowBlank="1" showInputMessage="1" showErrorMessage="1">
          <x14:formula1>
            <xm:f>'Įkainiai ir sąrašas'!$J$3:$J$4</xm:f>
          </x14:formula1>
          <xm:sqref>L23:L72</xm:sqref>
        </x14:dataValidation>
        <x14:dataValidation type="list" allowBlank="1" showInputMessage="1" showErrorMessage="1">
          <x14:formula1>
            <xm:f>'Įkainiai ir sąrašas'!$K$3:$K$4</xm:f>
          </x14:formula1>
          <xm:sqref>M23:M72</xm:sqref>
        </x14:dataValidation>
        <x14:dataValidation type="list" allowBlank="1" showInputMessage="1" showErrorMessage="1">
          <x14:formula1>
            <xm:f>'Įkainiai ir sąrašas'!$L$3:$L$4</xm:f>
          </x14:formula1>
          <xm:sqref>N23:N72</xm:sqref>
        </x14:dataValidation>
        <x14:dataValidation type="list" allowBlank="1" showInputMessage="1" showErrorMessage="1">
          <x14:formula1>
            <xm:f>'Įkainiai ir sąrašas'!$M$3:$M$5</xm:f>
          </x14:formula1>
          <xm:sqref>O23:O72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4"/>
  <sheetViews>
    <sheetView workbookViewId="0">
      <pane ySplit="21" topLeftCell="A22" activePane="bottomLeft" state="frozen"/>
      <selection pane="bottomLeft" activeCell="AQ5" sqref="AQ5"/>
    </sheetView>
  </sheetViews>
  <sheetFormatPr defaultRowHeight="15" x14ac:dyDescent="0.25"/>
  <cols>
    <col min="1" max="1" width="5.140625" style="22" customWidth="1"/>
    <col min="2" max="2" width="17.7109375" style="22" customWidth="1"/>
    <col min="3" max="3" width="16.8554687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0.85546875" style="22" customWidth="1"/>
    <col min="19" max="19" width="10.7109375" style="22" customWidth="1"/>
    <col min="20" max="20" width="6.140625" style="22" customWidth="1"/>
    <col min="21" max="21" width="6.42578125" style="22" customWidth="1"/>
    <col min="22" max="22" width="6.7109375" style="22" customWidth="1"/>
    <col min="23" max="23" width="6.42578125" style="22" customWidth="1"/>
    <col min="24" max="24" width="7" style="22" customWidth="1"/>
    <col min="25" max="25" width="7.140625" style="22" customWidth="1"/>
    <col min="26" max="26" width="7.85546875" style="22" customWidth="1"/>
    <col min="27" max="27" width="7.7109375" style="22" customWidth="1"/>
    <col min="28" max="29" width="7.85546875" style="22" customWidth="1"/>
    <col min="30" max="30" width="6.140625" style="22" customWidth="1"/>
    <col min="31" max="35" width="6.42578125" style="22" customWidth="1"/>
    <col min="36" max="36" width="11.5703125" style="22" customWidth="1"/>
    <col min="37" max="37" width="10.28515625" style="22" customWidth="1"/>
    <col min="38" max="39" width="6.42578125" style="22" bestFit="1" customWidth="1"/>
    <col min="40" max="40" width="12.28515625" style="22" customWidth="1"/>
    <col min="41" max="42" width="12.140625" style="22" customWidth="1"/>
    <col min="43" max="43" width="26.85546875" style="22" customWidth="1"/>
  </cols>
  <sheetData>
    <row r="1" spans="1:43"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6" t="s">
        <v>307</v>
      </c>
    </row>
    <row r="2" spans="1:43" ht="15.75" x14ac:dyDescent="0.25">
      <c r="A2" s="100" t="s">
        <v>272</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row>
    <row r="3" spans="1:43" x14ac:dyDescent="0.25">
      <c r="A3" s="25"/>
      <c r="B3" s="25"/>
      <c r="C3" s="25"/>
      <c r="D3" s="25"/>
      <c r="E3" s="25"/>
      <c r="F3" s="25"/>
      <c r="G3" s="25"/>
      <c r="H3" s="25"/>
      <c r="I3" s="101" t="s">
        <v>286</v>
      </c>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27"/>
      <c r="AJ3" s="25"/>
      <c r="AK3" s="25"/>
      <c r="AL3" s="25"/>
      <c r="AM3" s="25"/>
      <c r="AN3" s="25"/>
      <c r="AO3" s="25"/>
      <c r="AP3" s="25"/>
      <c r="AQ3" s="25"/>
    </row>
    <row r="4" spans="1:43" x14ac:dyDescent="0.25">
      <c r="A4" s="25"/>
      <c r="B4" s="25"/>
      <c r="C4" s="25"/>
      <c r="D4" s="25"/>
      <c r="E4" s="25"/>
      <c r="F4" s="25"/>
      <c r="G4" s="25"/>
      <c r="H4" s="25"/>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5"/>
      <c r="AK4" s="25"/>
      <c r="AL4" s="25"/>
      <c r="AM4" s="25"/>
      <c r="AN4" s="25"/>
      <c r="AO4" s="25"/>
      <c r="AP4" s="25"/>
      <c r="AQ4" s="25"/>
    </row>
    <row r="5" spans="1:43" ht="15.75" x14ac:dyDescent="0.25">
      <c r="A5" s="25"/>
      <c r="B5" s="25"/>
      <c r="C5" s="25"/>
      <c r="D5" s="25"/>
      <c r="E5" s="25"/>
      <c r="F5" s="25"/>
      <c r="G5" s="25"/>
      <c r="H5" s="25"/>
      <c r="I5" s="27"/>
      <c r="J5" s="27"/>
      <c r="K5" s="27"/>
      <c r="L5" s="27"/>
      <c r="M5" s="27"/>
      <c r="N5" s="27"/>
      <c r="O5" s="27"/>
      <c r="P5" s="50"/>
      <c r="Q5" s="31"/>
      <c r="R5" s="133" t="s">
        <v>284</v>
      </c>
      <c r="S5" s="133"/>
      <c r="T5" s="30" t="s">
        <v>1</v>
      </c>
      <c r="U5" s="133"/>
      <c r="V5" s="133"/>
      <c r="W5" s="31"/>
      <c r="X5" s="50"/>
      <c r="Y5" s="27"/>
      <c r="Z5" s="27"/>
      <c r="AA5" s="27"/>
      <c r="AB5" s="27"/>
      <c r="AC5" s="27"/>
      <c r="AD5" s="27"/>
      <c r="AE5" s="27"/>
      <c r="AF5" s="27"/>
      <c r="AG5" s="27"/>
      <c r="AH5" s="27"/>
      <c r="AI5" s="27"/>
      <c r="AJ5" s="25"/>
      <c r="AK5" s="25"/>
      <c r="AL5" s="25"/>
      <c r="AM5" s="25"/>
      <c r="AN5" s="25"/>
      <c r="AO5" s="25"/>
      <c r="AP5" s="25"/>
      <c r="AQ5" s="25"/>
    </row>
    <row r="6" spans="1:43" ht="15.75" x14ac:dyDescent="0.25">
      <c r="A6" s="25"/>
      <c r="B6" s="25"/>
      <c r="C6" s="25"/>
      <c r="D6" s="25"/>
      <c r="E6" s="25"/>
      <c r="F6" s="25"/>
      <c r="G6" s="25"/>
      <c r="H6" s="25"/>
      <c r="I6" s="27"/>
      <c r="J6" s="27"/>
      <c r="K6" s="27"/>
      <c r="L6" s="27"/>
      <c r="M6" s="27"/>
      <c r="N6" s="27"/>
      <c r="O6" s="27"/>
      <c r="P6" s="50"/>
      <c r="Q6" s="31"/>
      <c r="R6" s="134" t="s">
        <v>282</v>
      </c>
      <c r="S6" s="134"/>
      <c r="T6" s="31"/>
      <c r="U6" s="134" t="s">
        <v>283</v>
      </c>
      <c r="V6" s="134"/>
      <c r="W6" s="31"/>
      <c r="X6" s="50"/>
      <c r="Y6" s="27"/>
      <c r="Z6" s="27"/>
      <c r="AA6" s="27"/>
      <c r="AB6" s="27"/>
      <c r="AC6" s="27"/>
      <c r="AD6" s="27"/>
      <c r="AE6" s="27"/>
      <c r="AF6" s="27"/>
      <c r="AG6" s="27"/>
      <c r="AH6" s="27"/>
      <c r="AI6" s="27"/>
      <c r="AJ6" s="25"/>
      <c r="AK6" s="25"/>
      <c r="AL6" s="25"/>
      <c r="AM6" s="25"/>
      <c r="AN6" s="25"/>
      <c r="AO6" s="25"/>
      <c r="AP6" s="25"/>
      <c r="AQ6" s="25"/>
    </row>
    <row r="7" spans="1:43" ht="15.75" x14ac:dyDescent="0.25">
      <c r="A7" s="25"/>
      <c r="B7" s="25"/>
      <c r="C7" s="25"/>
      <c r="D7" s="25"/>
      <c r="E7" s="25"/>
      <c r="F7" s="25"/>
      <c r="G7" s="25"/>
      <c r="H7" s="25"/>
      <c r="I7" s="25"/>
      <c r="J7" s="25"/>
      <c r="K7" s="25"/>
      <c r="L7" s="25"/>
      <c r="M7" s="25"/>
      <c r="N7" s="25"/>
      <c r="O7" s="25"/>
      <c r="P7" s="51"/>
      <c r="Q7" s="52"/>
      <c r="R7" s="52"/>
      <c r="S7" s="52"/>
      <c r="T7" s="52"/>
      <c r="U7" s="52"/>
      <c r="V7" s="52"/>
      <c r="W7" s="52"/>
      <c r="X7" s="51"/>
      <c r="Y7" s="25"/>
      <c r="Z7" s="25"/>
      <c r="AA7" s="25"/>
      <c r="AB7" s="25"/>
      <c r="AC7" s="25"/>
      <c r="AD7" s="25"/>
      <c r="AE7" s="25"/>
      <c r="AF7" s="25"/>
      <c r="AG7" s="25"/>
      <c r="AH7" s="25"/>
      <c r="AI7" s="25"/>
      <c r="AJ7" s="25"/>
      <c r="AK7" s="25"/>
      <c r="AL7" s="25"/>
      <c r="AM7" s="25"/>
      <c r="AN7" s="25"/>
      <c r="AO7" s="25"/>
      <c r="AP7" s="25"/>
      <c r="AQ7" s="25"/>
    </row>
    <row r="8" spans="1:43" ht="15.75" x14ac:dyDescent="0.25">
      <c r="A8" s="25"/>
      <c r="B8" s="25"/>
      <c r="C8" s="25"/>
      <c r="D8" s="25"/>
      <c r="E8" s="25"/>
      <c r="F8" s="25"/>
      <c r="G8" s="25"/>
      <c r="H8" s="25"/>
      <c r="I8" s="25"/>
      <c r="J8" s="25"/>
      <c r="K8" s="25"/>
      <c r="L8" s="25"/>
      <c r="M8" s="25"/>
      <c r="N8" s="25"/>
      <c r="O8" s="25"/>
      <c r="P8" s="51"/>
      <c r="Q8" s="30" t="s">
        <v>26</v>
      </c>
      <c r="R8" s="133" t="s">
        <v>27</v>
      </c>
      <c r="S8" s="133"/>
      <c r="T8" s="30" t="s">
        <v>28</v>
      </c>
      <c r="U8" s="133" t="s">
        <v>27</v>
      </c>
      <c r="V8" s="133"/>
      <c r="W8" s="53"/>
      <c r="X8" s="51"/>
      <c r="Y8" s="25"/>
      <c r="Z8" s="25"/>
      <c r="AA8" s="25"/>
      <c r="AB8" s="25"/>
      <c r="AC8" s="25"/>
      <c r="AD8" s="25"/>
      <c r="AE8" s="25"/>
      <c r="AF8" s="25"/>
      <c r="AG8" s="25"/>
      <c r="AH8" s="25"/>
      <c r="AI8" s="25"/>
      <c r="AJ8" s="25"/>
      <c r="AK8" s="25"/>
      <c r="AL8" s="25"/>
      <c r="AM8" s="25"/>
      <c r="AN8" s="25"/>
      <c r="AO8" s="25"/>
      <c r="AP8" s="25"/>
      <c r="AQ8" s="25"/>
    </row>
    <row r="9" spans="1:43" ht="15.75" x14ac:dyDescent="0.25">
      <c r="A9" s="25"/>
      <c r="B9" s="25"/>
      <c r="C9" s="25"/>
      <c r="D9" s="25"/>
      <c r="E9" s="25"/>
      <c r="F9" s="25"/>
      <c r="G9" s="25"/>
      <c r="H9" s="25"/>
      <c r="I9" s="25"/>
      <c r="J9" s="25"/>
      <c r="K9" s="25"/>
      <c r="L9" s="25"/>
      <c r="M9" s="25"/>
      <c r="N9" s="25"/>
      <c r="O9" s="25"/>
      <c r="P9" s="51"/>
      <c r="Q9" s="139" t="s">
        <v>25</v>
      </c>
      <c r="R9" s="139"/>
      <c r="S9" s="139"/>
      <c r="T9" s="139"/>
      <c r="U9" s="139"/>
      <c r="V9" s="139"/>
      <c r="W9" s="139"/>
      <c r="X9" s="51"/>
      <c r="Y9" s="25"/>
      <c r="Z9" s="25"/>
      <c r="AA9" s="25"/>
      <c r="AB9" s="25"/>
      <c r="AC9" s="25"/>
      <c r="AD9" s="25"/>
      <c r="AE9" s="25"/>
      <c r="AF9" s="25"/>
      <c r="AG9" s="25"/>
      <c r="AH9" s="25"/>
      <c r="AI9" s="25"/>
      <c r="AJ9" s="25"/>
      <c r="AK9" s="25"/>
      <c r="AL9" s="25"/>
      <c r="AM9" s="25"/>
      <c r="AN9" s="25"/>
      <c r="AO9" s="25"/>
      <c r="AP9" s="25"/>
      <c r="AQ9" s="25"/>
    </row>
    <row r="10" spans="1:43" ht="15.75" customHeight="1" thickBot="1" x14ac:dyDescent="0.3">
      <c r="A10" s="119" t="s">
        <v>289</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row>
    <row r="11" spans="1:43" x14ac:dyDescent="0.25">
      <c r="A11" s="87" t="s">
        <v>290</v>
      </c>
      <c r="B11" s="88"/>
      <c r="C11" s="36" t="s">
        <v>291</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1"/>
    </row>
    <row r="12" spans="1:43" ht="15.75" thickBot="1" x14ac:dyDescent="0.3">
      <c r="A12" s="89"/>
      <c r="B12" s="90"/>
      <c r="C12" s="37" t="s">
        <v>292</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6"/>
    </row>
    <row r="13" spans="1:43" ht="15.75" thickBot="1" x14ac:dyDescent="0.3">
      <c r="A13" s="32"/>
      <c r="B13" s="32"/>
      <c r="C13" s="32"/>
      <c r="D13" s="32"/>
      <c r="E13" s="32"/>
      <c r="F13" s="32"/>
      <c r="G13" s="32"/>
      <c r="H13" s="32"/>
      <c r="I13" s="32"/>
      <c r="J13" s="32"/>
      <c r="K13" s="32"/>
      <c r="L13" s="32"/>
      <c r="M13" s="32"/>
      <c r="N13" s="32"/>
      <c r="O13" s="32"/>
      <c r="P13" s="52"/>
      <c r="Q13" s="31"/>
      <c r="R13" s="31"/>
      <c r="S13" s="31"/>
      <c r="T13" s="31"/>
      <c r="U13" s="31"/>
      <c r="V13" s="31"/>
      <c r="W13" s="31"/>
      <c r="X13" s="52"/>
      <c r="Y13" s="32"/>
      <c r="Z13" s="32"/>
      <c r="AA13" s="32"/>
      <c r="AB13" s="32"/>
      <c r="AC13" s="32"/>
      <c r="AD13" s="32"/>
      <c r="AE13" s="32"/>
      <c r="AF13" s="32"/>
      <c r="AG13" s="32"/>
      <c r="AH13" s="32"/>
      <c r="AI13" s="32"/>
      <c r="AJ13" s="32"/>
      <c r="AK13" s="32"/>
      <c r="AL13" s="32"/>
      <c r="AM13" s="32"/>
      <c r="AN13" s="32"/>
      <c r="AO13" s="32"/>
      <c r="AP13" s="32"/>
      <c r="AQ13" s="32"/>
    </row>
    <row r="14" spans="1:43" x14ac:dyDescent="0.25">
      <c r="A14" s="76" t="s">
        <v>295</v>
      </c>
      <c r="B14" s="77"/>
      <c r="C14" s="36" t="s">
        <v>291</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1"/>
    </row>
    <row r="15" spans="1:43" ht="15.75" thickBot="1" x14ac:dyDescent="0.3">
      <c r="A15" s="78"/>
      <c r="B15" s="79"/>
      <c r="C15" s="37" t="s">
        <v>292</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6"/>
    </row>
    <row r="16" spans="1:43" x14ac:dyDescent="0.25">
      <c r="A16" s="32"/>
      <c r="B16" s="32"/>
      <c r="C16" s="32"/>
      <c r="D16" s="32"/>
      <c r="E16" s="32"/>
      <c r="F16" s="32"/>
      <c r="G16" s="32"/>
      <c r="H16" s="32"/>
      <c r="I16" s="32"/>
      <c r="J16" s="32"/>
      <c r="K16" s="32"/>
      <c r="L16" s="32"/>
      <c r="M16" s="32"/>
      <c r="N16" s="32"/>
      <c r="O16" s="32"/>
      <c r="P16" s="52"/>
      <c r="Q16" s="52"/>
      <c r="R16" s="52"/>
      <c r="S16" s="52"/>
      <c r="T16" s="52"/>
      <c r="U16" s="52"/>
      <c r="V16" s="52"/>
      <c r="W16" s="52"/>
      <c r="X16" s="52"/>
      <c r="Y16" s="32"/>
      <c r="Z16" s="32"/>
      <c r="AA16" s="32"/>
      <c r="AB16" s="32"/>
      <c r="AC16" s="32"/>
      <c r="AD16" s="32"/>
      <c r="AE16" s="32"/>
      <c r="AF16" s="32"/>
      <c r="AG16" s="32"/>
      <c r="AH16" s="32"/>
      <c r="AI16" s="32"/>
      <c r="AJ16" s="32"/>
      <c r="AK16" s="32"/>
      <c r="AL16" s="32"/>
      <c r="AM16" s="32"/>
      <c r="AN16" s="32"/>
      <c r="AO16" s="32"/>
      <c r="AP16" s="32"/>
      <c r="AQ16" s="32"/>
    </row>
    <row r="17" spans="1:45" ht="15.75" thickBot="1" x14ac:dyDescent="0.3">
      <c r="A17" s="94" t="s">
        <v>294</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row>
    <row r="18" spans="1:45" ht="91.5" customHeight="1" x14ac:dyDescent="0.25">
      <c r="A18" s="106" t="s">
        <v>252</v>
      </c>
      <c r="B18" s="108" t="s">
        <v>253</v>
      </c>
      <c r="C18" s="112" t="s">
        <v>254</v>
      </c>
      <c r="D18" s="126"/>
      <c r="E18" s="112" t="s">
        <v>255</v>
      </c>
      <c r="F18" s="126"/>
      <c r="G18" s="112" t="s">
        <v>256</v>
      </c>
      <c r="H18" s="113"/>
      <c r="I18" s="82" t="s">
        <v>257</v>
      </c>
      <c r="J18" s="82" t="s">
        <v>258</v>
      </c>
      <c r="K18" s="82" t="s">
        <v>259</v>
      </c>
      <c r="L18" s="110" t="s">
        <v>217</v>
      </c>
      <c r="M18" s="110"/>
      <c r="N18" s="129" t="s">
        <v>263</v>
      </c>
      <c r="O18" s="129"/>
      <c r="P18" s="122" t="s">
        <v>264</v>
      </c>
      <c r="Q18" s="113"/>
      <c r="R18" s="122" t="s">
        <v>303</v>
      </c>
      <c r="S18" s="113"/>
      <c r="T18" s="122" t="s">
        <v>261</v>
      </c>
      <c r="U18" s="113"/>
      <c r="V18" s="122" t="s">
        <v>262</v>
      </c>
      <c r="W18" s="113"/>
      <c r="X18" s="122" t="s">
        <v>265</v>
      </c>
      <c r="Y18" s="113"/>
      <c r="Z18" s="122" t="s">
        <v>267</v>
      </c>
      <c r="AA18" s="113"/>
      <c r="AB18" s="135" t="s">
        <v>268</v>
      </c>
      <c r="AC18" s="136"/>
      <c r="AD18" s="112" t="s">
        <v>269</v>
      </c>
      <c r="AE18" s="126"/>
      <c r="AF18" s="112" t="s">
        <v>270</v>
      </c>
      <c r="AG18" s="126"/>
      <c r="AH18" s="112" t="s">
        <v>271</v>
      </c>
      <c r="AI18" s="126"/>
      <c r="AJ18" s="112" t="s">
        <v>225</v>
      </c>
      <c r="AK18" s="126"/>
      <c r="AL18" s="112" t="s">
        <v>228</v>
      </c>
      <c r="AM18" s="126"/>
      <c r="AN18" s="112" t="s">
        <v>229</v>
      </c>
      <c r="AO18" s="126"/>
      <c r="AP18" s="82" t="s">
        <v>304</v>
      </c>
      <c r="AQ18" s="116" t="s">
        <v>223</v>
      </c>
    </row>
    <row r="19" spans="1:45" ht="74.25" customHeight="1" x14ac:dyDescent="0.25">
      <c r="A19" s="107"/>
      <c r="B19" s="109"/>
      <c r="C19" s="127"/>
      <c r="D19" s="128"/>
      <c r="E19" s="127"/>
      <c r="F19" s="128"/>
      <c r="G19" s="114"/>
      <c r="H19" s="115"/>
      <c r="I19" s="83"/>
      <c r="J19" s="83"/>
      <c r="K19" s="83"/>
      <c r="L19" s="111"/>
      <c r="M19" s="111"/>
      <c r="N19" s="130"/>
      <c r="O19" s="130"/>
      <c r="P19" s="123"/>
      <c r="Q19" s="124"/>
      <c r="R19" s="123"/>
      <c r="S19" s="124"/>
      <c r="T19" s="123"/>
      <c r="U19" s="124"/>
      <c r="V19" s="123"/>
      <c r="W19" s="124"/>
      <c r="X19" s="123"/>
      <c r="Y19" s="124"/>
      <c r="Z19" s="123"/>
      <c r="AA19" s="124"/>
      <c r="AB19" s="137"/>
      <c r="AC19" s="138"/>
      <c r="AD19" s="127"/>
      <c r="AE19" s="128"/>
      <c r="AF19" s="127"/>
      <c r="AG19" s="128"/>
      <c r="AH19" s="127"/>
      <c r="AI19" s="128"/>
      <c r="AJ19" s="127"/>
      <c r="AK19" s="128"/>
      <c r="AL19" s="127"/>
      <c r="AM19" s="128"/>
      <c r="AN19" s="127"/>
      <c r="AO19" s="128"/>
      <c r="AP19" s="83"/>
      <c r="AQ19" s="117"/>
    </row>
    <row r="20" spans="1:45" ht="27.75" customHeight="1" x14ac:dyDescent="0.25">
      <c r="A20" s="107"/>
      <c r="B20" s="109"/>
      <c r="C20" s="54" t="s">
        <v>29</v>
      </c>
      <c r="D20" s="54" t="s">
        <v>30</v>
      </c>
      <c r="E20" s="54" t="s">
        <v>29</v>
      </c>
      <c r="F20" s="54" t="s">
        <v>30</v>
      </c>
      <c r="G20" s="40" t="s">
        <v>0</v>
      </c>
      <c r="H20" s="40" t="s">
        <v>1</v>
      </c>
      <c r="I20" s="84"/>
      <c r="J20" s="84"/>
      <c r="K20" s="84"/>
      <c r="L20" s="54" t="s">
        <v>29</v>
      </c>
      <c r="M20" s="54" t="s">
        <v>30</v>
      </c>
      <c r="N20" s="54" t="s">
        <v>29</v>
      </c>
      <c r="O20" s="54" t="s">
        <v>30</v>
      </c>
      <c r="P20" s="54" t="s">
        <v>29</v>
      </c>
      <c r="Q20" s="54" t="s">
        <v>30</v>
      </c>
      <c r="R20" s="54" t="s">
        <v>29</v>
      </c>
      <c r="S20" s="54" t="s">
        <v>30</v>
      </c>
      <c r="T20" s="54" t="s">
        <v>29</v>
      </c>
      <c r="U20" s="54" t="s">
        <v>30</v>
      </c>
      <c r="V20" s="54" t="s">
        <v>29</v>
      </c>
      <c r="W20" s="54" t="s">
        <v>30</v>
      </c>
      <c r="X20" s="54" t="s">
        <v>29</v>
      </c>
      <c r="Y20" s="54" t="s">
        <v>30</v>
      </c>
      <c r="Z20" s="54" t="s">
        <v>29</v>
      </c>
      <c r="AA20" s="54" t="s">
        <v>30</v>
      </c>
      <c r="AB20" s="54" t="s">
        <v>29</v>
      </c>
      <c r="AC20" s="54" t="s">
        <v>30</v>
      </c>
      <c r="AD20" s="54" t="s">
        <v>29</v>
      </c>
      <c r="AE20" s="54" t="s">
        <v>30</v>
      </c>
      <c r="AF20" s="54" t="s">
        <v>29</v>
      </c>
      <c r="AG20" s="54" t="s">
        <v>30</v>
      </c>
      <c r="AH20" s="54" t="s">
        <v>29</v>
      </c>
      <c r="AI20" s="54" t="s">
        <v>30</v>
      </c>
      <c r="AJ20" s="54" t="s">
        <v>29</v>
      </c>
      <c r="AK20" s="54" t="s">
        <v>30</v>
      </c>
      <c r="AL20" s="54" t="s">
        <v>29</v>
      </c>
      <c r="AM20" s="54" t="s">
        <v>30</v>
      </c>
      <c r="AN20" s="54" t="s">
        <v>29</v>
      </c>
      <c r="AO20" s="54" t="s">
        <v>30</v>
      </c>
      <c r="AP20" s="84"/>
      <c r="AQ20" s="118"/>
    </row>
    <row r="21" spans="1:45"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v>34</v>
      </c>
      <c r="AI21" s="42">
        <v>35</v>
      </c>
      <c r="AJ21" s="42" t="s">
        <v>280</v>
      </c>
      <c r="AK21" s="42" t="s">
        <v>281</v>
      </c>
      <c r="AL21" s="42">
        <v>38</v>
      </c>
      <c r="AM21" s="42">
        <v>39</v>
      </c>
      <c r="AN21" s="42" t="s">
        <v>231</v>
      </c>
      <c r="AO21" s="42" t="s">
        <v>230</v>
      </c>
      <c r="AP21" s="42" t="s">
        <v>298</v>
      </c>
      <c r="AQ21" s="43">
        <v>43</v>
      </c>
    </row>
    <row r="22" spans="1:45" ht="38.25" x14ac:dyDescent="0.25">
      <c r="A22" s="72">
        <v>1</v>
      </c>
      <c r="B22" s="69" t="s">
        <v>8</v>
      </c>
      <c r="C22" s="69" t="s">
        <v>6</v>
      </c>
      <c r="D22" s="69" t="s">
        <v>119</v>
      </c>
      <c r="E22" s="44" t="str">
        <f>VLOOKUP(C22,'Įkainiai ir sąrašas'!$A$2:$D$177,2,FALSE)</f>
        <v>I Europos šalių grupė</v>
      </c>
      <c r="F22" s="44" t="str">
        <f>VLOOKUP(D22,'Įkainiai ir sąrašas'!$A$2:$D$177,2,FALSE)</f>
        <v>I Europos šalių grupė</v>
      </c>
      <c r="G22" s="68">
        <v>42050</v>
      </c>
      <c r="H22" s="69" t="s">
        <v>18</v>
      </c>
      <c r="I22" s="68">
        <v>42053</v>
      </c>
      <c r="J22" s="68">
        <v>42054</v>
      </c>
      <c r="K22" s="68">
        <v>42057</v>
      </c>
      <c r="L22" s="55">
        <f>J22-I22+0.5</f>
        <v>1.5</v>
      </c>
      <c r="M22" s="55">
        <f>K22-J22+0.5</f>
        <v>3.5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69" t="s">
        <v>209</v>
      </c>
      <c r="Z22" s="70">
        <f>IF(X22="Pilnai",100,IF(X22="Dalį","Įrašykite",IF(X22="Nemokėjo",0)))</f>
        <v>100</v>
      </c>
      <c r="AA22" s="70">
        <f>IF(Y22="Pilnai",100,IF(Y22="Dalį","Įrašykite",IF(Y22="Nemokėjo",0)))</f>
        <v>100</v>
      </c>
      <c r="AB22" s="46">
        <f>IF(R22="Taip",0,IF(R22="Ne",0.5*(VLOOKUP(E22,'Įkainiai ir sąrašas'!$F$3:$G$7,2,FALSE))))</f>
        <v>264</v>
      </c>
      <c r="AC22" s="46">
        <f>IF(S22="Taip",0,IF(S22="Ne",0.5*(VLOOKUP(F22,'Įkainiai ir sąrašas'!$F$3:$G$7,2,FALSE))))</f>
        <v>264</v>
      </c>
      <c r="AD22" s="46">
        <f>IF(T22="Taip",0,IF(T22="Ne",'Įkainiai ir sąrašas'!$G$8*L22))</f>
        <v>7.41</v>
      </c>
      <c r="AE22" s="46">
        <f>IF(U22="Taip",0,IF(U22="Ne",'Įkainiai ir sąrašas'!$G$8*M22))</f>
        <v>17.290000000000003</v>
      </c>
      <c r="AF22" s="46">
        <f>IF(V22="Taip",0,IF(V22="Ne",'Įkainiai ir sąrašas'!$G$9*L22))</f>
        <v>0.315</v>
      </c>
      <c r="AG22" s="46">
        <f>IF(W22="Taip",0,IF(W22="Ne",'Įkainiai ir sąrašas'!$G$9*M22))</f>
        <v>0.73499999999999999</v>
      </c>
      <c r="AH22" s="46">
        <f>VLOOKUP(C22,'Įkainiai ir sąrašas'!$A$2:$D$177,3,FALSE)</f>
        <v>44</v>
      </c>
      <c r="AI22" s="46">
        <f>VLOOKUP(D22,'Įkainiai ir sąrašas'!$A$2:$D$177,3,FALSE)</f>
        <v>38</v>
      </c>
      <c r="AJ22" s="46">
        <f>AH22*(L22-0.5)*(P22/100)</f>
        <v>44</v>
      </c>
      <c r="AK22" s="46">
        <f>AI22*M22*(Q22/100)</f>
        <v>0</v>
      </c>
      <c r="AL22" s="46">
        <f>VLOOKUP(C22,'Įkainiai ir sąrašas'!$A$2:$D$177,4,FALSE)</f>
        <v>145</v>
      </c>
      <c r="AM22" s="46">
        <f>VLOOKUP(D22,'Įkainiai ir sąrašas'!$A$2:$D$177,4,FALSE)</f>
        <v>116</v>
      </c>
      <c r="AN22" s="46">
        <f>AL22*(L22-0.5)*(Z22/100)</f>
        <v>145</v>
      </c>
      <c r="AO22" s="46">
        <f>AM22*(M22-0.5)*(AA22/100)</f>
        <v>348</v>
      </c>
      <c r="AP22" s="46">
        <f>AB22+AC22+AD22+AE22+AF22+AG22+AJ22+AK22+AN22+AO22</f>
        <v>1090.75</v>
      </c>
      <c r="AQ22" s="71"/>
      <c r="AR22" s="3"/>
      <c r="AS22" s="3"/>
    </row>
    <row r="23" spans="1:45"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42060</v>
      </c>
      <c r="K23" s="68">
        <v>42061</v>
      </c>
      <c r="L23" s="55">
        <f t="shared" ref="L23:L71" si="0">J23-I23+0.5</f>
        <v>3.5</v>
      </c>
      <c r="M23" s="55">
        <f t="shared" ref="M23:M71" si="1">K23-J23+0.5</f>
        <v>1.5</v>
      </c>
      <c r="N23" s="69" t="s">
        <v>210</v>
      </c>
      <c r="O23" s="69" t="s">
        <v>209</v>
      </c>
      <c r="P23" s="67" t="str">
        <f t="shared" ref="P23:P71" si="2">IF(N23="Pilnai",100,IF(N23="Dalį","Įrašykite",IF(N23="Nemokėjo",0)))</f>
        <v>Įrašykite</v>
      </c>
      <c r="Q23" s="70">
        <f t="shared" ref="Q23:Q71" si="3">IF(O23="Pilnai",100,IF(O23="Dalį","Įrašykite",IF(O23="Nemokėjo",0)))</f>
        <v>100</v>
      </c>
      <c r="R23" s="69" t="s">
        <v>10</v>
      </c>
      <c r="S23" s="69" t="s">
        <v>10</v>
      </c>
      <c r="T23" s="69" t="s">
        <v>9</v>
      </c>
      <c r="U23" s="69" t="s">
        <v>10</v>
      </c>
      <c r="V23" s="69" t="s">
        <v>9</v>
      </c>
      <c r="W23" s="69" t="s">
        <v>9</v>
      </c>
      <c r="X23" s="69" t="s">
        <v>209</v>
      </c>
      <c r="Y23" s="69" t="s">
        <v>210</v>
      </c>
      <c r="Z23" s="70">
        <f t="shared" ref="Z23:Z71" si="4">IF(X23="Pilnai",100,IF(X23="Dalį","Įrašykite",IF(X23="Nemokėjo",0)))</f>
        <v>100</v>
      </c>
      <c r="AA23" s="67" t="str">
        <f t="shared" ref="AA23:AA71" si="5">IF(Y23="Pilnai",100,IF(Y23="Dalį","Įrašykite",IF(Y23="Nemokėjo",0)))</f>
        <v>Įrašykite</v>
      </c>
      <c r="AB23" s="46">
        <f>IF(R23="Taip",0,IF(R23="Ne",0.5*(VLOOKUP(E23,'Įkainiai ir sąrašas'!$F$3:$G$7,2,FALSE))))</f>
        <v>264</v>
      </c>
      <c r="AC23" s="46">
        <f>IF(S23="Taip",0,IF(S23="Ne",0.5*(VLOOKUP(F23,'Įkainiai ir sąrašas'!$F$3:$G$7,2,FALSE))))</f>
        <v>332</v>
      </c>
      <c r="AD23" s="46">
        <f>IF(T23="Taip",0,IF(T23="Ne",'Įkainiai ir sąrašas'!$G$8*L23))</f>
        <v>0</v>
      </c>
      <c r="AE23" s="46">
        <f>IF(U23="Taip",0,IF(U23="Ne",'Įkainiai ir sąrašas'!$G$8*M23))</f>
        <v>7.41</v>
      </c>
      <c r="AF23" s="46">
        <f>IF(V23="Taip",0,IF(V23="Ne",'Įkainiai ir sąrašas'!$G$9*L23))</f>
        <v>0</v>
      </c>
      <c r="AG23" s="46">
        <f>IF(W23="Taip",0,IF(W23="Ne",'Įkainiai ir sąrašas'!$G$9*M23))</f>
        <v>0</v>
      </c>
      <c r="AH23" s="46">
        <f>VLOOKUP(C23,'Įkainiai ir sąrašas'!$A$2:$D$177,3,FALSE)</f>
        <v>57</v>
      </c>
      <c r="AI23" s="46">
        <f>VLOOKUP(D23,'Įkainiai ir sąrašas'!$A$2:$D$177,3,FALSE)</f>
        <v>57</v>
      </c>
      <c r="AJ23" s="46" t="e">
        <f t="shared" ref="AJ23:AJ71" si="6">AH23*(L23-0.5)*(P23/100)</f>
        <v>#VALUE!</v>
      </c>
      <c r="AK23" s="46">
        <f t="shared" ref="AK23:AK71" si="7">AI23*M23*(Q23/100)</f>
        <v>85.5</v>
      </c>
      <c r="AL23" s="46">
        <f>VLOOKUP(C23,'Įkainiai ir sąrašas'!$A$2:$D$177,4,FALSE)</f>
        <v>188</v>
      </c>
      <c r="AM23" s="46">
        <f>VLOOKUP(D23,'Įkainiai ir sąrašas'!$A$2:$D$177,4,FALSE)</f>
        <v>197</v>
      </c>
      <c r="AN23" s="46">
        <f t="shared" ref="AN23:AN71" si="8">AL23*(L23-0.5)*(Z23/100)</f>
        <v>564</v>
      </c>
      <c r="AO23" s="46" t="e">
        <f t="shared" ref="AO23:AO71" si="9">AM23*(M23-0.5)*(AA23/100)</f>
        <v>#VALUE!</v>
      </c>
      <c r="AP23" s="46" t="e">
        <f t="shared" ref="AP23:AP71" si="10">AB23+AC23+AD23+AE23+AF23+AG23+AJ23+AK23+AN23+AO23</f>
        <v>#VALUE!</v>
      </c>
      <c r="AQ23" s="71"/>
      <c r="AR23" s="3"/>
      <c r="AS23" s="3"/>
    </row>
    <row r="24" spans="1:45"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42066</v>
      </c>
      <c r="K24" s="68">
        <v>42068</v>
      </c>
      <c r="L24" s="55">
        <f t="shared" si="0"/>
        <v>2.5</v>
      </c>
      <c r="M24" s="55">
        <f t="shared" si="1"/>
        <v>2.5</v>
      </c>
      <c r="N24" s="69" t="s">
        <v>211</v>
      </c>
      <c r="O24" s="69" t="s">
        <v>211</v>
      </c>
      <c r="P24" s="70">
        <f t="shared" si="2"/>
        <v>0</v>
      </c>
      <c r="Q24" s="70">
        <f t="shared" si="3"/>
        <v>0</v>
      </c>
      <c r="R24" s="69" t="s">
        <v>10</v>
      </c>
      <c r="S24" s="69" t="s">
        <v>10</v>
      </c>
      <c r="T24" s="69" t="s">
        <v>9</v>
      </c>
      <c r="U24" s="69" t="s">
        <v>9</v>
      </c>
      <c r="V24" s="69" t="s">
        <v>9</v>
      </c>
      <c r="W24" s="69" t="s">
        <v>10</v>
      </c>
      <c r="X24" s="69" t="s">
        <v>211</v>
      </c>
      <c r="Y24" s="69" t="s">
        <v>209</v>
      </c>
      <c r="Z24" s="70">
        <f t="shared" si="4"/>
        <v>0</v>
      </c>
      <c r="AA24" s="70">
        <f t="shared" si="5"/>
        <v>100</v>
      </c>
      <c r="AB24" s="46">
        <f>IF(R24="Taip",0,IF(R24="Ne",0.5*(VLOOKUP(E24,'Įkainiai ir sąrašas'!$F$3:$G$7,2,FALSE))))</f>
        <v>741.5</v>
      </c>
      <c r="AC24" s="46">
        <f>IF(S24="Taip",0,IF(S24="Ne",0.5*(VLOOKUP(F24,'Įkainiai ir sąrašas'!$F$3:$G$7,2,FALSE))))</f>
        <v>1105</v>
      </c>
      <c r="AD24" s="46">
        <f>IF(T24="Taip",0,IF(T24="Ne",'Įkainiai ir sąrašas'!$G$8*L24))</f>
        <v>0</v>
      </c>
      <c r="AE24" s="46">
        <f>IF(U24="Taip",0,IF(U24="Ne",'Įkainiai ir sąrašas'!$G$8*M24))</f>
        <v>0</v>
      </c>
      <c r="AF24" s="46">
        <f>IF(V24="Taip",0,IF(V24="Ne",'Įkainiai ir sąrašas'!$G$9*L24))</f>
        <v>0</v>
      </c>
      <c r="AG24" s="46">
        <f>IF(W24="Taip",0,IF(W24="Ne",'Įkainiai ir sąrašas'!$G$9*M24))</f>
        <v>0.52500000000000002</v>
      </c>
      <c r="AH24" s="46">
        <f>VLOOKUP(C24,'Įkainiai ir sąrašas'!$A$2:$D$177,3,FALSE)</f>
        <v>43</v>
      </c>
      <c r="AI24" s="46">
        <f>VLOOKUP(D24,'Įkainiai ir sąrašas'!$A$2:$D$177,3,FALSE)</f>
        <v>53</v>
      </c>
      <c r="AJ24" s="46">
        <f t="shared" si="6"/>
        <v>0</v>
      </c>
      <c r="AK24" s="46">
        <f t="shared" si="7"/>
        <v>0</v>
      </c>
      <c r="AL24" s="46">
        <f>VLOOKUP(C24,'Įkainiai ir sąrašas'!$A$2:$D$177,4,FALSE)</f>
        <v>110</v>
      </c>
      <c r="AM24" s="46">
        <f>VLOOKUP(D24,'Įkainiai ir sąrašas'!$A$2:$D$177,4,FALSE)</f>
        <v>145</v>
      </c>
      <c r="AN24" s="46">
        <f t="shared" si="8"/>
        <v>0</v>
      </c>
      <c r="AO24" s="46">
        <f t="shared" si="9"/>
        <v>290</v>
      </c>
      <c r="AP24" s="46">
        <f t="shared" si="10"/>
        <v>2137.0250000000001</v>
      </c>
      <c r="AQ24" s="71"/>
      <c r="AR24" s="3"/>
      <c r="AS24" s="3"/>
    </row>
    <row r="25" spans="1:45"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0"/>
        <v>0.5</v>
      </c>
      <c r="M25" s="55">
        <f t="shared" si="1"/>
        <v>0.5</v>
      </c>
      <c r="N25" s="69"/>
      <c r="O25" s="69"/>
      <c r="P25" s="70" t="b">
        <f t="shared" si="2"/>
        <v>0</v>
      </c>
      <c r="Q25" s="70" t="b">
        <f t="shared" si="3"/>
        <v>0</v>
      </c>
      <c r="R25" s="69"/>
      <c r="S25" s="69"/>
      <c r="T25" s="69"/>
      <c r="U25" s="69"/>
      <c r="V25" s="69"/>
      <c r="W25" s="69"/>
      <c r="X25" s="69"/>
      <c r="Y25" s="69"/>
      <c r="Z25" s="70" t="b">
        <f t="shared" si="4"/>
        <v>0</v>
      </c>
      <c r="AA25" s="70" t="b">
        <f t="shared" si="5"/>
        <v>0</v>
      </c>
      <c r="AB25" s="46" t="b">
        <f>IF(R25="Taip",0,IF(R25="Ne",0.5*(VLOOKUP(E25,'Įkainiai ir sąrašas'!$F$3:$G$7,2,FALSE))))</f>
        <v>0</v>
      </c>
      <c r="AC25" s="46" t="b">
        <f>IF(S25="Taip",0,IF(S25="Ne",0.5*(VLOOKUP(F25,'Įkainiai ir sąrašas'!$F$3:$G$7,2,FALSE))))</f>
        <v>0</v>
      </c>
      <c r="AD25" s="46" t="b">
        <f>IF(T25="Taip",0,IF(T25="Ne",'Įkainiai ir sąrašas'!$G$8*L25))</f>
        <v>0</v>
      </c>
      <c r="AE25" s="46" t="b">
        <f>IF(U25="Taip",0,IF(U25="Ne",'Įkainiai ir sąrašas'!$G$8*M25))</f>
        <v>0</v>
      </c>
      <c r="AF25" s="46" t="b">
        <f>IF(V25="Taip",0,IF(V25="Ne",'Įkainiai ir sąrašas'!$G$9*L25))</f>
        <v>0</v>
      </c>
      <c r="AG25" s="46" t="b">
        <f>IF(W25="Taip",0,IF(W25="Ne",'Įkainiai ir sąrašas'!$G$9*M25))</f>
        <v>0</v>
      </c>
      <c r="AH25" s="46" t="e">
        <f>VLOOKUP(C25,'Įkainiai ir sąrašas'!$A$2:$D$177,3,FALSE)</f>
        <v>#N/A</v>
      </c>
      <c r="AI25" s="46" t="e">
        <f>VLOOKUP(D25,'Įkainiai ir sąrašas'!$A$2:$D$177,3,FALSE)</f>
        <v>#N/A</v>
      </c>
      <c r="AJ25" s="46" t="e">
        <f t="shared" si="6"/>
        <v>#N/A</v>
      </c>
      <c r="AK25" s="46" t="e">
        <f t="shared" si="7"/>
        <v>#N/A</v>
      </c>
      <c r="AL25" s="46" t="e">
        <f>VLOOKUP(C25,'Įkainiai ir sąrašas'!$A$2:$D$177,4,FALSE)</f>
        <v>#N/A</v>
      </c>
      <c r="AM25" s="46" t="e">
        <f>VLOOKUP(D25,'Įkainiai ir sąrašas'!$A$2:$D$177,4,FALSE)</f>
        <v>#N/A</v>
      </c>
      <c r="AN25" s="46" t="e">
        <f t="shared" si="8"/>
        <v>#N/A</v>
      </c>
      <c r="AO25" s="46" t="e">
        <f t="shared" si="9"/>
        <v>#N/A</v>
      </c>
      <c r="AP25" s="46" t="e">
        <f t="shared" si="10"/>
        <v>#N/A</v>
      </c>
      <c r="AQ25" s="71"/>
      <c r="AR25" s="3"/>
      <c r="AS25" s="3"/>
    </row>
    <row r="26" spans="1:45"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0"/>
        <v>0.5</v>
      </c>
      <c r="M26" s="55">
        <f t="shared" si="1"/>
        <v>0.5</v>
      </c>
      <c r="N26" s="69"/>
      <c r="O26" s="69"/>
      <c r="P26" s="70" t="b">
        <f t="shared" si="2"/>
        <v>0</v>
      </c>
      <c r="Q26" s="70" t="b">
        <f t="shared" si="3"/>
        <v>0</v>
      </c>
      <c r="R26" s="69"/>
      <c r="S26" s="69"/>
      <c r="T26" s="69"/>
      <c r="U26" s="69"/>
      <c r="V26" s="69"/>
      <c r="W26" s="69"/>
      <c r="X26" s="69"/>
      <c r="Y26" s="69"/>
      <c r="Z26" s="70" t="b">
        <f t="shared" si="4"/>
        <v>0</v>
      </c>
      <c r="AA26" s="70" t="b">
        <f t="shared" si="5"/>
        <v>0</v>
      </c>
      <c r="AB26" s="46" t="b">
        <f>IF(R26="Taip",0,IF(R26="Ne",0.5*(VLOOKUP(E26,'Įkainiai ir sąrašas'!$F$3:$G$7,2,FALSE))))</f>
        <v>0</v>
      </c>
      <c r="AC26" s="46" t="b">
        <f>IF(S26="Taip",0,IF(S26="Ne",0.5*(VLOOKUP(F26,'Įkainiai ir sąrašas'!$F$3:$G$7,2,FALSE))))</f>
        <v>0</v>
      </c>
      <c r="AD26" s="46" t="b">
        <f>IF(T26="Taip",0,IF(T26="Ne",'Įkainiai ir sąrašas'!$G$8*L26))</f>
        <v>0</v>
      </c>
      <c r="AE26" s="46" t="b">
        <f>IF(U26="Taip",0,IF(U26="Ne",'Įkainiai ir sąrašas'!$G$8*M26))</f>
        <v>0</v>
      </c>
      <c r="AF26" s="46" t="b">
        <f>IF(V26="Taip",0,IF(V26="Ne",'Įkainiai ir sąrašas'!$G$9*L26))</f>
        <v>0</v>
      </c>
      <c r="AG26" s="46" t="b">
        <f>IF(W26="Taip",0,IF(W26="Ne",'Įkainiai ir sąrašas'!$G$9*M26))</f>
        <v>0</v>
      </c>
      <c r="AH26" s="46" t="e">
        <f>VLOOKUP(C26,'Įkainiai ir sąrašas'!$A$2:$D$177,3,FALSE)</f>
        <v>#N/A</v>
      </c>
      <c r="AI26" s="46" t="e">
        <f>VLOOKUP(D26,'Įkainiai ir sąrašas'!$A$2:$D$177,3,FALSE)</f>
        <v>#N/A</v>
      </c>
      <c r="AJ26" s="46" t="e">
        <f t="shared" si="6"/>
        <v>#N/A</v>
      </c>
      <c r="AK26" s="46" t="e">
        <f t="shared" si="7"/>
        <v>#N/A</v>
      </c>
      <c r="AL26" s="46" t="e">
        <f>VLOOKUP(C26,'Įkainiai ir sąrašas'!$A$2:$D$177,4,FALSE)</f>
        <v>#N/A</v>
      </c>
      <c r="AM26" s="46" t="e">
        <f>VLOOKUP(D26,'Įkainiai ir sąrašas'!$A$2:$D$177,4,FALSE)</f>
        <v>#N/A</v>
      </c>
      <c r="AN26" s="46" t="e">
        <f t="shared" si="8"/>
        <v>#N/A</v>
      </c>
      <c r="AO26" s="46" t="e">
        <f t="shared" si="9"/>
        <v>#N/A</v>
      </c>
      <c r="AP26" s="46" t="e">
        <f t="shared" si="10"/>
        <v>#N/A</v>
      </c>
      <c r="AQ26" s="71"/>
      <c r="AR26" s="3"/>
      <c r="AS26" s="3"/>
    </row>
    <row r="27" spans="1:45"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0"/>
        <v>0.5</v>
      </c>
      <c r="M27" s="55">
        <f t="shared" si="1"/>
        <v>0.5</v>
      </c>
      <c r="N27" s="69"/>
      <c r="O27" s="69"/>
      <c r="P27" s="70" t="b">
        <f t="shared" si="2"/>
        <v>0</v>
      </c>
      <c r="Q27" s="70" t="b">
        <f t="shared" si="3"/>
        <v>0</v>
      </c>
      <c r="R27" s="69"/>
      <c r="S27" s="69"/>
      <c r="T27" s="69"/>
      <c r="U27" s="69"/>
      <c r="V27" s="69"/>
      <c r="W27" s="69"/>
      <c r="X27" s="69"/>
      <c r="Y27" s="69"/>
      <c r="Z27" s="70" t="b">
        <f t="shared" si="4"/>
        <v>0</v>
      </c>
      <c r="AA27" s="70" t="b">
        <f t="shared" si="5"/>
        <v>0</v>
      </c>
      <c r="AB27" s="46" t="b">
        <f>IF(R27="Taip",0,IF(R27="Ne",0.5*(VLOOKUP(E27,'Įkainiai ir sąrašas'!$F$3:$G$7,2,FALSE))))</f>
        <v>0</v>
      </c>
      <c r="AC27" s="46" t="b">
        <f>IF(S27="Taip",0,IF(S27="Ne",0.5*(VLOOKUP(F27,'Įkainiai ir sąrašas'!$F$3:$G$7,2,FALSE))))</f>
        <v>0</v>
      </c>
      <c r="AD27" s="46" t="b">
        <f>IF(T27="Taip",0,IF(T27="Ne",'Įkainiai ir sąrašas'!$G$8*L27))</f>
        <v>0</v>
      </c>
      <c r="AE27" s="46" t="b">
        <f>IF(U27="Taip",0,IF(U27="Ne",'Įkainiai ir sąrašas'!$G$8*M27))</f>
        <v>0</v>
      </c>
      <c r="AF27" s="46" t="b">
        <f>IF(V27="Taip",0,IF(V27="Ne",'Įkainiai ir sąrašas'!$G$9*L27))</f>
        <v>0</v>
      </c>
      <c r="AG27" s="46" t="b">
        <f>IF(W27="Taip",0,IF(W27="Ne",'Įkainiai ir sąrašas'!$G$9*M27))</f>
        <v>0</v>
      </c>
      <c r="AH27" s="46" t="e">
        <f>VLOOKUP(C27,'Įkainiai ir sąrašas'!$A$2:$D$177,3,FALSE)</f>
        <v>#N/A</v>
      </c>
      <c r="AI27" s="46" t="e">
        <f>VLOOKUP(D27,'Įkainiai ir sąrašas'!$A$2:$D$177,3,FALSE)</f>
        <v>#N/A</v>
      </c>
      <c r="AJ27" s="46" t="e">
        <f t="shared" si="6"/>
        <v>#N/A</v>
      </c>
      <c r="AK27" s="46" t="e">
        <f t="shared" si="7"/>
        <v>#N/A</v>
      </c>
      <c r="AL27" s="46" t="e">
        <f>VLOOKUP(C27,'Įkainiai ir sąrašas'!$A$2:$D$177,4,FALSE)</f>
        <v>#N/A</v>
      </c>
      <c r="AM27" s="46" t="e">
        <f>VLOOKUP(D27,'Įkainiai ir sąrašas'!$A$2:$D$177,4,FALSE)</f>
        <v>#N/A</v>
      </c>
      <c r="AN27" s="46" t="e">
        <f t="shared" si="8"/>
        <v>#N/A</v>
      </c>
      <c r="AO27" s="46" t="e">
        <f t="shared" si="9"/>
        <v>#N/A</v>
      </c>
      <c r="AP27" s="46" t="e">
        <f t="shared" si="10"/>
        <v>#N/A</v>
      </c>
      <c r="AQ27" s="71"/>
      <c r="AR27" s="3"/>
      <c r="AS27" s="3"/>
    </row>
    <row r="28" spans="1:45"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0"/>
        <v>0.5</v>
      </c>
      <c r="M28" s="55">
        <f t="shared" si="1"/>
        <v>0.5</v>
      </c>
      <c r="N28" s="69"/>
      <c r="O28" s="69"/>
      <c r="P28" s="70" t="b">
        <f t="shared" si="2"/>
        <v>0</v>
      </c>
      <c r="Q28" s="70" t="b">
        <f t="shared" si="3"/>
        <v>0</v>
      </c>
      <c r="R28" s="69"/>
      <c r="S28" s="69"/>
      <c r="T28" s="69"/>
      <c r="U28" s="69"/>
      <c r="V28" s="69"/>
      <c r="W28" s="69"/>
      <c r="X28" s="69"/>
      <c r="Y28" s="69"/>
      <c r="Z28" s="70" t="b">
        <f t="shared" si="4"/>
        <v>0</v>
      </c>
      <c r="AA28" s="70" t="b">
        <f t="shared" si="5"/>
        <v>0</v>
      </c>
      <c r="AB28" s="46" t="b">
        <f>IF(R28="Taip",0,IF(R28="Ne",0.5*(VLOOKUP(E28,'Įkainiai ir sąrašas'!$F$3:$G$7,2,FALSE))))</f>
        <v>0</v>
      </c>
      <c r="AC28" s="46" t="b">
        <f>IF(S28="Taip",0,IF(S28="Ne",0.5*(VLOOKUP(F28,'Įkainiai ir sąrašas'!$F$3:$G$7,2,FALSE))))</f>
        <v>0</v>
      </c>
      <c r="AD28" s="46" t="b">
        <f>IF(T28="Taip",0,IF(T28="Ne",'Įkainiai ir sąrašas'!$G$8*L28))</f>
        <v>0</v>
      </c>
      <c r="AE28" s="46" t="b">
        <f>IF(U28="Taip",0,IF(U28="Ne",'Įkainiai ir sąrašas'!$G$8*M28))</f>
        <v>0</v>
      </c>
      <c r="AF28" s="46" t="b">
        <f>IF(V28="Taip",0,IF(V28="Ne",'Įkainiai ir sąrašas'!$G$9*L28))</f>
        <v>0</v>
      </c>
      <c r="AG28" s="46" t="b">
        <f>IF(W28="Taip",0,IF(W28="Ne",'Įkainiai ir sąrašas'!$G$9*M28))</f>
        <v>0</v>
      </c>
      <c r="AH28" s="46" t="e">
        <f>VLOOKUP(C28,'Įkainiai ir sąrašas'!$A$2:$D$177,3,FALSE)</f>
        <v>#N/A</v>
      </c>
      <c r="AI28" s="46" t="e">
        <f>VLOOKUP(D28,'Įkainiai ir sąrašas'!$A$2:$D$177,3,FALSE)</f>
        <v>#N/A</v>
      </c>
      <c r="AJ28" s="46" t="e">
        <f t="shared" si="6"/>
        <v>#N/A</v>
      </c>
      <c r="AK28" s="46" t="e">
        <f t="shared" si="7"/>
        <v>#N/A</v>
      </c>
      <c r="AL28" s="46" t="e">
        <f>VLOOKUP(C28,'Įkainiai ir sąrašas'!$A$2:$D$177,4,FALSE)</f>
        <v>#N/A</v>
      </c>
      <c r="AM28" s="46" t="e">
        <f>VLOOKUP(D28,'Įkainiai ir sąrašas'!$A$2:$D$177,4,FALSE)</f>
        <v>#N/A</v>
      </c>
      <c r="AN28" s="46" t="e">
        <f t="shared" si="8"/>
        <v>#N/A</v>
      </c>
      <c r="AO28" s="46" t="e">
        <f t="shared" si="9"/>
        <v>#N/A</v>
      </c>
      <c r="AP28" s="46" t="e">
        <f t="shared" si="10"/>
        <v>#N/A</v>
      </c>
      <c r="AQ28" s="71"/>
      <c r="AR28" s="3"/>
      <c r="AS28" s="3"/>
    </row>
    <row r="29" spans="1:45"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0"/>
        <v>0.5</v>
      </c>
      <c r="M29" s="55">
        <f t="shared" si="1"/>
        <v>0.5</v>
      </c>
      <c r="N29" s="69"/>
      <c r="O29" s="69"/>
      <c r="P29" s="70" t="b">
        <f t="shared" si="2"/>
        <v>0</v>
      </c>
      <c r="Q29" s="70" t="b">
        <f t="shared" si="3"/>
        <v>0</v>
      </c>
      <c r="R29" s="69"/>
      <c r="S29" s="69"/>
      <c r="T29" s="69"/>
      <c r="U29" s="69"/>
      <c r="V29" s="69"/>
      <c r="W29" s="69"/>
      <c r="X29" s="69"/>
      <c r="Y29" s="69"/>
      <c r="Z29" s="70" t="b">
        <f t="shared" si="4"/>
        <v>0</v>
      </c>
      <c r="AA29" s="70" t="b">
        <f t="shared" si="5"/>
        <v>0</v>
      </c>
      <c r="AB29" s="46" t="b">
        <f>IF(R29="Taip",0,IF(R29="Ne",0.5*(VLOOKUP(E29,'Įkainiai ir sąrašas'!$F$3:$G$7,2,FALSE))))</f>
        <v>0</v>
      </c>
      <c r="AC29" s="46" t="b">
        <f>IF(S29="Taip",0,IF(S29="Ne",0.5*(VLOOKUP(F29,'Įkainiai ir sąrašas'!$F$3:$G$7,2,FALSE))))</f>
        <v>0</v>
      </c>
      <c r="AD29" s="46" t="b">
        <f>IF(T29="Taip",0,IF(T29="Ne",'Įkainiai ir sąrašas'!$G$8*L29))</f>
        <v>0</v>
      </c>
      <c r="AE29" s="46" t="b">
        <f>IF(U29="Taip",0,IF(U29="Ne",'Įkainiai ir sąrašas'!$G$8*M29))</f>
        <v>0</v>
      </c>
      <c r="AF29" s="46" t="b">
        <f>IF(V29="Taip",0,IF(V29="Ne",'Įkainiai ir sąrašas'!$G$9*L29))</f>
        <v>0</v>
      </c>
      <c r="AG29" s="46" t="b">
        <f>IF(W29="Taip",0,IF(W29="Ne",'Įkainiai ir sąrašas'!$G$9*M29))</f>
        <v>0</v>
      </c>
      <c r="AH29" s="46" t="e">
        <f>VLOOKUP(C29,'Įkainiai ir sąrašas'!$A$2:$D$177,3,FALSE)</f>
        <v>#N/A</v>
      </c>
      <c r="AI29" s="46" t="e">
        <f>VLOOKUP(D29,'Įkainiai ir sąrašas'!$A$2:$D$177,3,FALSE)</f>
        <v>#N/A</v>
      </c>
      <c r="AJ29" s="46" t="e">
        <f t="shared" si="6"/>
        <v>#N/A</v>
      </c>
      <c r="AK29" s="46" t="e">
        <f t="shared" si="7"/>
        <v>#N/A</v>
      </c>
      <c r="AL29" s="46" t="e">
        <f>VLOOKUP(C29,'Įkainiai ir sąrašas'!$A$2:$D$177,4,FALSE)</f>
        <v>#N/A</v>
      </c>
      <c r="AM29" s="46" t="e">
        <f>VLOOKUP(D29,'Įkainiai ir sąrašas'!$A$2:$D$177,4,FALSE)</f>
        <v>#N/A</v>
      </c>
      <c r="AN29" s="46" t="e">
        <f t="shared" si="8"/>
        <v>#N/A</v>
      </c>
      <c r="AO29" s="46" t="e">
        <f t="shared" si="9"/>
        <v>#N/A</v>
      </c>
      <c r="AP29" s="46" t="e">
        <f t="shared" si="10"/>
        <v>#N/A</v>
      </c>
      <c r="AQ29" s="71"/>
      <c r="AR29" s="3"/>
      <c r="AS29" s="3"/>
    </row>
    <row r="30" spans="1:45"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0"/>
        <v>0.5</v>
      </c>
      <c r="M30" s="55">
        <f t="shared" si="1"/>
        <v>0.5</v>
      </c>
      <c r="N30" s="69"/>
      <c r="O30" s="69"/>
      <c r="P30" s="70" t="b">
        <f t="shared" si="2"/>
        <v>0</v>
      </c>
      <c r="Q30" s="70" t="b">
        <f t="shared" si="3"/>
        <v>0</v>
      </c>
      <c r="R30" s="69"/>
      <c r="S30" s="69"/>
      <c r="T30" s="69"/>
      <c r="U30" s="69"/>
      <c r="V30" s="69"/>
      <c r="W30" s="69"/>
      <c r="X30" s="69"/>
      <c r="Y30" s="69"/>
      <c r="Z30" s="70" t="b">
        <f t="shared" si="4"/>
        <v>0</v>
      </c>
      <c r="AA30" s="70" t="b">
        <f t="shared" si="5"/>
        <v>0</v>
      </c>
      <c r="AB30" s="46" t="b">
        <f>IF(R30="Taip",0,IF(R30="Ne",0.5*(VLOOKUP(E30,'Įkainiai ir sąrašas'!$F$3:$G$7,2,FALSE))))</f>
        <v>0</v>
      </c>
      <c r="AC30" s="46" t="b">
        <f>IF(S30="Taip",0,IF(S30="Ne",0.5*(VLOOKUP(F30,'Įkainiai ir sąrašas'!$F$3:$G$7,2,FALSE))))</f>
        <v>0</v>
      </c>
      <c r="AD30" s="46" t="b">
        <f>IF(T30="Taip",0,IF(T30="Ne",'Įkainiai ir sąrašas'!$G$8*L30))</f>
        <v>0</v>
      </c>
      <c r="AE30" s="46" t="b">
        <f>IF(U30="Taip",0,IF(U30="Ne",'Įkainiai ir sąrašas'!$G$8*M30))</f>
        <v>0</v>
      </c>
      <c r="AF30" s="46" t="b">
        <f>IF(V30="Taip",0,IF(V30="Ne",'Įkainiai ir sąrašas'!$G$9*L30))</f>
        <v>0</v>
      </c>
      <c r="AG30" s="46" t="b">
        <f>IF(W30="Taip",0,IF(W30="Ne",'Įkainiai ir sąrašas'!$G$9*M30))</f>
        <v>0</v>
      </c>
      <c r="AH30" s="46" t="e">
        <f>VLOOKUP(C30,'Įkainiai ir sąrašas'!$A$2:$D$177,3,FALSE)</f>
        <v>#N/A</v>
      </c>
      <c r="AI30" s="46" t="e">
        <f>VLOOKUP(D30,'Įkainiai ir sąrašas'!$A$2:$D$177,3,FALSE)</f>
        <v>#N/A</v>
      </c>
      <c r="AJ30" s="46" t="e">
        <f t="shared" si="6"/>
        <v>#N/A</v>
      </c>
      <c r="AK30" s="46" t="e">
        <f t="shared" si="7"/>
        <v>#N/A</v>
      </c>
      <c r="AL30" s="46" t="e">
        <f>VLOOKUP(C30,'Įkainiai ir sąrašas'!$A$2:$D$177,4,FALSE)</f>
        <v>#N/A</v>
      </c>
      <c r="AM30" s="46" t="e">
        <f>VLOOKUP(D30,'Įkainiai ir sąrašas'!$A$2:$D$177,4,FALSE)</f>
        <v>#N/A</v>
      </c>
      <c r="AN30" s="46" t="e">
        <f t="shared" si="8"/>
        <v>#N/A</v>
      </c>
      <c r="AO30" s="46" t="e">
        <f t="shared" si="9"/>
        <v>#N/A</v>
      </c>
      <c r="AP30" s="46" t="e">
        <f t="shared" si="10"/>
        <v>#N/A</v>
      </c>
      <c r="AQ30" s="71"/>
      <c r="AR30" s="3"/>
      <c r="AS30" s="3"/>
    </row>
    <row r="31" spans="1:45"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0"/>
        <v>0.5</v>
      </c>
      <c r="M31" s="55">
        <f t="shared" si="1"/>
        <v>0.5</v>
      </c>
      <c r="N31" s="69"/>
      <c r="O31" s="69"/>
      <c r="P31" s="70" t="b">
        <f t="shared" si="2"/>
        <v>0</v>
      </c>
      <c r="Q31" s="70" t="b">
        <f t="shared" si="3"/>
        <v>0</v>
      </c>
      <c r="R31" s="69"/>
      <c r="S31" s="69"/>
      <c r="T31" s="69"/>
      <c r="U31" s="69"/>
      <c r="V31" s="69"/>
      <c r="W31" s="69"/>
      <c r="X31" s="69"/>
      <c r="Y31" s="69"/>
      <c r="Z31" s="70" t="b">
        <f t="shared" si="4"/>
        <v>0</v>
      </c>
      <c r="AA31" s="70" t="b">
        <f t="shared" si="5"/>
        <v>0</v>
      </c>
      <c r="AB31" s="46" t="b">
        <f>IF(R31="Taip",0,IF(R31="Ne",0.5*(VLOOKUP(E31,'Įkainiai ir sąrašas'!$F$3:$G$7,2,FALSE))))</f>
        <v>0</v>
      </c>
      <c r="AC31" s="46" t="b">
        <f>IF(S31="Taip",0,IF(S31="Ne",0.5*(VLOOKUP(F31,'Įkainiai ir sąrašas'!$F$3:$G$7,2,FALSE))))</f>
        <v>0</v>
      </c>
      <c r="AD31" s="46" t="b">
        <f>IF(T31="Taip",0,IF(T31="Ne",'Įkainiai ir sąrašas'!$G$8*L31))</f>
        <v>0</v>
      </c>
      <c r="AE31" s="46" t="b">
        <f>IF(U31="Taip",0,IF(U31="Ne",'Įkainiai ir sąrašas'!$G$8*M31))</f>
        <v>0</v>
      </c>
      <c r="AF31" s="46" t="b">
        <f>IF(V31="Taip",0,IF(V31="Ne",'Įkainiai ir sąrašas'!$G$9*L31))</f>
        <v>0</v>
      </c>
      <c r="AG31" s="46" t="b">
        <f>IF(W31="Taip",0,IF(W31="Ne",'Įkainiai ir sąrašas'!$G$9*M31))</f>
        <v>0</v>
      </c>
      <c r="AH31" s="46" t="e">
        <f>VLOOKUP(C31,'Įkainiai ir sąrašas'!$A$2:$D$177,3,FALSE)</f>
        <v>#N/A</v>
      </c>
      <c r="AI31" s="46" t="e">
        <f>VLOOKUP(D31,'Įkainiai ir sąrašas'!$A$2:$D$177,3,FALSE)</f>
        <v>#N/A</v>
      </c>
      <c r="AJ31" s="46" t="e">
        <f t="shared" si="6"/>
        <v>#N/A</v>
      </c>
      <c r="AK31" s="46" t="e">
        <f t="shared" si="7"/>
        <v>#N/A</v>
      </c>
      <c r="AL31" s="46" t="e">
        <f>VLOOKUP(C31,'Įkainiai ir sąrašas'!$A$2:$D$177,4,FALSE)</f>
        <v>#N/A</v>
      </c>
      <c r="AM31" s="46" t="e">
        <f>VLOOKUP(D31,'Įkainiai ir sąrašas'!$A$2:$D$177,4,FALSE)</f>
        <v>#N/A</v>
      </c>
      <c r="AN31" s="46" t="e">
        <f t="shared" si="8"/>
        <v>#N/A</v>
      </c>
      <c r="AO31" s="46" t="e">
        <f t="shared" si="9"/>
        <v>#N/A</v>
      </c>
      <c r="AP31" s="46" t="e">
        <f t="shared" si="10"/>
        <v>#N/A</v>
      </c>
      <c r="AQ31" s="71"/>
      <c r="AR31" s="3"/>
      <c r="AS31" s="3"/>
    </row>
    <row r="32" spans="1:45"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0"/>
        <v>0.5</v>
      </c>
      <c r="M32" s="55">
        <f t="shared" si="1"/>
        <v>0.5</v>
      </c>
      <c r="N32" s="69"/>
      <c r="O32" s="69"/>
      <c r="P32" s="70" t="b">
        <f t="shared" si="2"/>
        <v>0</v>
      </c>
      <c r="Q32" s="70" t="b">
        <f t="shared" si="3"/>
        <v>0</v>
      </c>
      <c r="R32" s="69"/>
      <c r="S32" s="69"/>
      <c r="T32" s="69"/>
      <c r="U32" s="69"/>
      <c r="V32" s="69"/>
      <c r="W32" s="69"/>
      <c r="X32" s="69"/>
      <c r="Y32" s="69"/>
      <c r="Z32" s="70" t="b">
        <f t="shared" si="4"/>
        <v>0</v>
      </c>
      <c r="AA32" s="70" t="b">
        <f t="shared" si="5"/>
        <v>0</v>
      </c>
      <c r="AB32" s="46" t="b">
        <f>IF(R32="Taip",0,IF(R32="Ne",0.5*(VLOOKUP(E32,'Įkainiai ir sąrašas'!$F$3:$G$7,2,FALSE))))</f>
        <v>0</v>
      </c>
      <c r="AC32" s="46" t="b">
        <f>IF(S32="Taip",0,IF(S32="Ne",0.5*(VLOOKUP(F32,'Įkainiai ir sąrašas'!$F$3:$G$7,2,FALSE))))</f>
        <v>0</v>
      </c>
      <c r="AD32" s="46" t="b">
        <f>IF(T32="Taip",0,IF(T32="Ne",'Įkainiai ir sąrašas'!$G$8*L32))</f>
        <v>0</v>
      </c>
      <c r="AE32" s="46" t="b">
        <f>IF(U32="Taip",0,IF(U32="Ne",'Įkainiai ir sąrašas'!$G$8*M32))</f>
        <v>0</v>
      </c>
      <c r="AF32" s="46" t="b">
        <f>IF(V32="Taip",0,IF(V32="Ne",'Įkainiai ir sąrašas'!$G$9*L32))</f>
        <v>0</v>
      </c>
      <c r="AG32" s="46" t="b">
        <f>IF(W32="Taip",0,IF(W32="Ne",'Įkainiai ir sąrašas'!$G$9*M32))</f>
        <v>0</v>
      </c>
      <c r="AH32" s="46" t="e">
        <f>VLOOKUP(C32,'Įkainiai ir sąrašas'!$A$2:$D$177,3,FALSE)</f>
        <v>#N/A</v>
      </c>
      <c r="AI32" s="46" t="e">
        <f>VLOOKUP(D32,'Įkainiai ir sąrašas'!$A$2:$D$177,3,FALSE)</f>
        <v>#N/A</v>
      </c>
      <c r="AJ32" s="46" t="e">
        <f t="shared" si="6"/>
        <v>#N/A</v>
      </c>
      <c r="AK32" s="46" t="e">
        <f t="shared" si="7"/>
        <v>#N/A</v>
      </c>
      <c r="AL32" s="46" t="e">
        <f>VLOOKUP(C32,'Įkainiai ir sąrašas'!$A$2:$D$177,4,FALSE)</f>
        <v>#N/A</v>
      </c>
      <c r="AM32" s="46" t="e">
        <f>VLOOKUP(D32,'Įkainiai ir sąrašas'!$A$2:$D$177,4,FALSE)</f>
        <v>#N/A</v>
      </c>
      <c r="AN32" s="46" t="e">
        <f t="shared" si="8"/>
        <v>#N/A</v>
      </c>
      <c r="AO32" s="46" t="e">
        <f t="shared" si="9"/>
        <v>#N/A</v>
      </c>
      <c r="AP32" s="46" t="e">
        <f t="shared" si="10"/>
        <v>#N/A</v>
      </c>
      <c r="AQ32" s="71"/>
      <c r="AR32" s="3"/>
      <c r="AS32" s="3"/>
    </row>
    <row r="33" spans="1:45"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0"/>
        <v>0.5</v>
      </c>
      <c r="M33" s="55">
        <f t="shared" si="1"/>
        <v>0.5</v>
      </c>
      <c r="N33" s="69"/>
      <c r="O33" s="69"/>
      <c r="P33" s="70" t="b">
        <f t="shared" si="2"/>
        <v>0</v>
      </c>
      <c r="Q33" s="70" t="b">
        <f t="shared" si="3"/>
        <v>0</v>
      </c>
      <c r="R33" s="69"/>
      <c r="S33" s="69"/>
      <c r="T33" s="69"/>
      <c r="U33" s="69"/>
      <c r="V33" s="69"/>
      <c r="W33" s="69"/>
      <c r="X33" s="69"/>
      <c r="Y33" s="69"/>
      <c r="Z33" s="70" t="b">
        <f t="shared" si="4"/>
        <v>0</v>
      </c>
      <c r="AA33" s="70" t="b">
        <f t="shared" si="5"/>
        <v>0</v>
      </c>
      <c r="AB33" s="46" t="b">
        <f>IF(R33="Taip",0,IF(R33="Ne",0.5*(VLOOKUP(E33,'Įkainiai ir sąrašas'!$F$3:$G$7,2,FALSE))))</f>
        <v>0</v>
      </c>
      <c r="AC33" s="46" t="b">
        <f>IF(S33="Taip",0,IF(S33="Ne",0.5*(VLOOKUP(F33,'Įkainiai ir sąrašas'!$F$3:$G$7,2,FALSE))))</f>
        <v>0</v>
      </c>
      <c r="AD33" s="46" t="b">
        <f>IF(T33="Taip",0,IF(T33="Ne",'Įkainiai ir sąrašas'!$G$8*L33))</f>
        <v>0</v>
      </c>
      <c r="AE33" s="46" t="b">
        <f>IF(U33="Taip",0,IF(U33="Ne",'Įkainiai ir sąrašas'!$G$8*M33))</f>
        <v>0</v>
      </c>
      <c r="AF33" s="46" t="b">
        <f>IF(V33="Taip",0,IF(V33="Ne",'Įkainiai ir sąrašas'!$G$9*L33))</f>
        <v>0</v>
      </c>
      <c r="AG33" s="46" t="b">
        <f>IF(W33="Taip",0,IF(W33="Ne",'Įkainiai ir sąrašas'!$G$9*M33))</f>
        <v>0</v>
      </c>
      <c r="AH33" s="46" t="e">
        <f>VLOOKUP(C33,'Įkainiai ir sąrašas'!$A$2:$D$177,3,FALSE)</f>
        <v>#N/A</v>
      </c>
      <c r="AI33" s="46" t="e">
        <f>VLOOKUP(D33,'Įkainiai ir sąrašas'!$A$2:$D$177,3,FALSE)</f>
        <v>#N/A</v>
      </c>
      <c r="AJ33" s="46" t="e">
        <f t="shared" si="6"/>
        <v>#N/A</v>
      </c>
      <c r="AK33" s="46" t="e">
        <f t="shared" si="7"/>
        <v>#N/A</v>
      </c>
      <c r="AL33" s="46" t="e">
        <f>VLOOKUP(C33,'Įkainiai ir sąrašas'!$A$2:$D$177,4,FALSE)</f>
        <v>#N/A</v>
      </c>
      <c r="AM33" s="46" t="e">
        <f>VLOOKUP(D33,'Įkainiai ir sąrašas'!$A$2:$D$177,4,FALSE)</f>
        <v>#N/A</v>
      </c>
      <c r="AN33" s="46" t="e">
        <f t="shared" si="8"/>
        <v>#N/A</v>
      </c>
      <c r="AO33" s="46" t="e">
        <f t="shared" si="9"/>
        <v>#N/A</v>
      </c>
      <c r="AP33" s="46" t="e">
        <f t="shared" si="10"/>
        <v>#N/A</v>
      </c>
      <c r="AQ33" s="71"/>
      <c r="AR33" s="3"/>
      <c r="AS33" s="3"/>
    </row>
    <row r="34" spans="1:45"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0"/>
        <v>0.5</v>
      </c>
      <c r="M34" s="55">
        <f t="shared" si="1"/>
        <v>0.5</v>
      </c>
      <c r="N34" s="69"/>
      <c r="O34" s="69"/>
      <c r="P34" s="70" t="b">
        <f t="shared" si="2"/>
        <v>0</v>
      </c>
      <c r="Q34" s="70" t="b">
        <f t="shared" si="3"/>
        <v>0</v>
      </c>
      <c r="R34" s="69"/>
      <c r="S34" s="69"/>
      <c r="T34" s="69"/>
      <c r="U34" s="69"/>
      <c r="V34" s="69"/>
      <c r="W34" s="69"/>
      <c r="X34" s="69"/>
      <c r="Y34" s="69"/>
      <c r="Z34" s="70" t="b">
        <f t="shared" si="4"/>
        <v>0</v>
      </c>
      <c r="AA34" s="70" t="b">
        <f t="shared" si="5"/>
        <v>0</v>
      </c>
      <c r="AB34" s="46" t="b">
        <f>IF(R34="Taip",0,IF(R34="Ne",0.5*(VLOOKUP(E34,'Įkainiai ir sąrašas'!$F$3:$G$7,2,FALSE))))</f>
        <v>0</v>
      </c>
      <c r="AC34" s="46" t="b">
        <f>IF(S34="Taip",0,IF(S34="Ne",0.5*(VLOOKUP(F34,'Įkainiai ir sąrašas'!$F$3:$G$7,2,FALSE))))</f>
        <v>0</v>
      </c>
      <c r="AD34" s="46" t="b">
        <f>IF(T34="Taip",0,IF(T34="Ne",'Įkainiai ir sąrašas'!$G$8*L34))</f>
        <v>0</v>
      </c>
      <c r="AE34" s="46" t="b">
        <f>IF(U34="Taip",0,IF(U34="Ne",'Įkainiai ir sąrašas'!$G$8*M34))</f>
        <v>0</v>
      </c>
      <c r="AF34" s="46" t="b">
        <f>IF(V34="Taip",0,IF(V34="Ne",'Įkainiai ir sąrašas'!$G$9*L34))</f>
        <v>0</v>
      </c>
      <c r="AG34" s="46" t="b">
        <f>IF(W34="Taip",0,IF(W34="Ne",'Įkainiai ir sąrašas'!$G$9*M34))</f>
        <v>0</v>
      </c>
      <c r="AH34" s="46" t="e">
        <f>VLOOKUP(C34,'Įkainiai ir sąrašas'!$A$2:$D$177,3,FALSE)</f>
        <v>#N/A</v>
      </c>
      <c r="AI34" s="46" t="e">
        <f>VLOOKUP(D34,'Įkainiai ir sąrašas'!$A$2:$D$177,3,FALSE)</f>
        <v>#N/A</v>
      </c>
      <c r="AJ34" s="46" t="e">
        <f t="shared" si="6"/>
        <v>#N/A</v>
      </c>
      <c r="AK34" s="46" t="e">
        <f t="shared" si="7"/>
        <v>#N/A</v>
      </c>
      <c r="AL34" s="46" t="e">
        <f>VLOOKUP(C34,'Įkainiai ir sąrašas'!$A$2:$D$177,4,FALSE)</f>
        <v>#N/A</v>
      </c>
      <c r="AM34" s="46" t="e">
        <f>VLOOKUP(D34,'Įkainiai ir sąrašas'!$A$2:$D$177,4,FALSE)</f>
        <v>#N/A</v>
      </c>
      <c r="AN34" s="46" t="e">
        <f t="shared" si="8"/>
        <v>#N/A</v>
      </c>
      <c r="AO34" s="46" t="e">
        <f t="shared" si="9"/>
        <v>#N/A</v>
      </c>
      <c r="AP34" s="46" t="e">
        <f t="shared" si="10"/>
        <v>#N/A</v>
      </c>
      <c r="AQ34" s="71"/>
      <c r="AR34" s="3"/>
      <c r="AS34" s="3"/>
    </row>
    <row r="35" spans="1:45"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0"/>
        <v>0.5</v>
      </c>
      <c r="M35" s="55">
        <f t="shared" si="1"/>
        <v>0.5</v>
      </c>
      <c r="N35" s="69"/>
      <c r="O35" s="69"/>
      <c r="P35" s="70" t="b">
        <f t="shared" si="2"/>
        <v>0</v>
      </c>
      <c r="Q35" s="70" t="b">
        <f t="shared" si="3"/>
        <v>0</v>
      </c>
      <c r="R35" s="69"/>
      <c r="S35" s="69"/>
      <c r="T35" s="69"/>
      <c r="U35" s="69"/>
      <c r="V35" s="69"/>
      <c r="W35" s="69"/>
      <c r="X35" s="69"/>
      <c r="Y35" s="69"/>
      <c r="Z35" s="70" t="b">
        <f t="shared" si="4"/>
        <v>0</v>
      </c>
      <c r="AA35" s="70" t="b">
        <f t="shared" si="5"/>
        <v>0</v>
      </c>
      <c r="AB35" s="46" t="b">
        <f>IF(R35="Taip",0,IF(R35="Ne",0.5*(VLOOKUP(E35,'Įkainiai ir sąrašas'!$F$3:$G$7,2,FALSE))))</f>
        <v>0</v>
      </c>
      <c r="AC35" s="46" t="b">
        <f>IF(S35="Taip",0,IF(S35="Ne",0.5*(VLOOKUP(F35,'Įkainiai ir sąrašas'!$F$3:$G$7,2,FALSE))))</f>
        <v>0</v>
      </c>
      <c r="AD35" s="46" t="b">
        <f>IF(T35="Taip",0,IF(T35="Ne",'Įkainiai ir sąrašas'!$G$8*L35))</f>
        <v>0</v>
      </c>
      <c r="AE35" s="46" t="b">
        <f>IF(U35="Taip",0,IF(U35="Ne",'Įkainiai ir sąrašas'!$G$8*M35))</f>
        <v>0</v>
      </c>
      <c r="AF35" s="46" t="b">
        <f>IF(V35="Taip",0,IF(V35="Ne",'Įkainiai ir sąrašas'!$G$9*L35))</f>
        <v>0</v>
      </c>
      <c r="AG35" s="46" t="b">
        <f>IF(W35="Taip",0,IF(W35="Ne",'Įkainiai ir sąrašas'!$G$9*M35))</f>
        <v>0</v>
      </c>
      <c r="AH35" s="46" t="e">
        <f>VLOOKUP(C35,'Įkainiai ir sąrašas'!$A$2:$D$177,3,FALSE)</f>
        <v>#N/A</v>
      </c>
      <c r="AI35" s="46" t="e">
        <f>VLOOKUP(D35,'Įkainiai ir sąrašas'!$A$2:$D$177,3,FALSE)</f>
        <v>#N/A</v>
      </c>
      <c r="AJ35" s="46" t="e">
        <f t="shared" si="6"/>
        <v>#N/A</v>
      </c>
      <c r="AK35" s="46" t="e">
        <f t="shared" si="7"/>
        <v>#N/A</v>
      </c>
      <c r="AL35" s="46" t="e">
        <f>VLOOKUP(C35,'Įkainiai ir sąrašas'!$A$2:$D$177,4,FALSE)</f>
        <v>#N/A</v>
      </c>
      <c r="AM35" s="46" t="e">
        <f>VLOOKUP(D35,'Įkainiai ir sąrašas'!$A$2:$D$177,4,FALSE)</f>
        <v>#N/A</v>
      </c>
      <c r="AN35" s="46" t="e">
        <f t="shared" si="8"/>
        <v>#N/A</v>
      </c>
      <c r="AO35" s="46" t="e">
        <f t="shared" si="9"/>
        <v>#N/A</v>
      </c>
      <c r="AP35" s="46" t="e">
        <f t="shared" si="10"/>
        <v>#N/A</v>
      </c>
      <c r="AQ35" s="71"/>
      <c r="AR35" s="3"/>
      <c r="AS35" s="3"/>
    </row>
    <row r="36" spans="1:45"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0"/>
        <v>0.5</v>
      </c>
      <c r="M36" s="55">
        <f t="shared" si="1"/>
        <v>0.5</v>
      </c>
      <c r="N36" s="69"/>
      <c r="O36" s="69"/>
      <c r="P36" s="70" t="b">
        <f t="shared" si="2"/>
        <v>0</v>
      </c>
      <c r="Q36" s="70" t="b">
        <f t="shared" si="3"/>
        <v>0</v>
      </c>
      <c r="R36" s="69"/>
      <c r="S36" s="69"/>
      <c r="T36" s="69"/>
      <c r="U36" s="69"/>
      <c r="V36" s="69"/>
      <c r="W36" s="69"/>
      <c r="X36" s="69"/>
      <c r="Y36" s="69"/>
      <c r="Z36" s="70" t="b">
        <f t="shared" si="4"/>
        <v>0</v>
      </c>
      <c r="AA36" s="70" t="b">
        <f t="shared" si="5"/>
        <v>0</v>
      </c>
      <c r="AB36" s="46" t="b">
        <f>IF(R36="Taip",0,IF(R36="Ne",0.5*(VLOOKUP(E36,'Įkainiai ir sąrašas'!$F$3:$G$7,2,FALSE))))</f>
        <v>0</v>
      </c>
      <c r="AC36" s="46" t="b">
        <f>IF(S36="Taip",0,IF(S36="Ne",0.5*(VLOOKUP(F36,'Įkainiai ir sąrašas'!$F$3:$G$7,2,FALSE))))</f>
        <v>0</v>
      </c>
      <c r="AD36" s="46" t="b">
        <f>IF(T36="Taip",0,IF(T36="Ne",'Įkainiai ir sąrašas'!$G$8*L36))</f>
        <v>0</v>
      </c>
      <c r="AE36" s="46" t="b">
        <f>IF(U36="Taip",0,IF(U36="Ne",'Įkainiai ir sąrašas'!$G$8*M36))</f>
        <v>0</v>
      </c>
      <c r="AF36" s="46" t="b">
        <f>IF(V36="Taip",0,IF(V36="Ne",'Įkainiai ir sąrašas'!$G$9*L36))</f>
        <v>0</v>
      </c>
      <c r="AG36" s="46" t="b">
        <f>IF(W36="Taip",0,IF(W36="Ne",'Įkainiai ir sąrašas'!$G$9*M36))</f>
        <v>0</v>
      </c>
      <c r="AH36" s="46" t="e">
        <f>VLOOKUP(C36,'Įkainiai ir sąrašas'!$A$2:$D$177,3,FALSE)</f>
        <v>#N/A</v>
      </c>
      <c r="AI36" s="46" t="e">
        <f>VLOOKUP(D36,'Įkainiai ir sąrašas'!$A$2:$D$177,3,FALSE)</f>
        <v>#N/A</v>
      </c>
      <c r="AJ36" s="46" t="e">
        <f t="shared" si="6"/>
        <v>#N/A</v>
      </c>
      <c r="AK36" s="46" t="e">
        <f t="shared" si="7"/>
        <v>#N/A</v>
      </c>
      <c r="AL36" s="46" t="e">
        <f>VLOOKUP(C36,'Įkainiai ir sąrašas'!$A$2:$D$177,4,FALSE)</f>
        <v>#N/A</v>
      </c>
      <c r="AM36" s="46" t="e">
        <f>VLOOKUP(D36,'Įkainiai ir sąrašas'!$A$2:$D$177,4,FALSE)</f>
        <v>#N/A</v>
      </c>
      <c r="AN36" s="46" t="e">
        <f t="shared" si="8"/>
        <v>#N/A</v>
      </c>
      <c r="AO36" s="46" t="e">
        <f t="shared" si="9"/>
        <v>#N/A</v>
      </c>
      <c r="AP36" s="46" t="e">
        <f t="shared" si="10"/>
        <v>#N/A</v>
      </c>
      <c r="AQ36" s="71"/>
      <c r="AR36" s="3"/>
      <c r="AS36" s="3"/>
    </row>
    <row r="37" spans="1:45"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0"/>
        <v>0.5</v>
      </c>
      <c r="M37" s="55">
        <f t="shared" si="1"/>
        <v>0.5</v>
      </c>
      <c r="N37" s="69"/>
      <c r="O37" s="69"/>
      <c r="P37" s="70" t="b">
        <f t="shared" si="2"/>
        <v>0</v>
      </c>
      <c r="Q37" s="70" t="b">
        <f t="shared" si="3"/>
        <v>0</v>
      </c>
      <c r="R37" s="69"/>
      <c r="S37" s="69"/>
      <c r="T37" s="69"/>
      <c r="U37" s="69"/>
      <c r="V37" s="69"/>
      <c r="W37" s="69"/>
      <c r="X37" s="69"/>
      <c r="Y37" s="69"/>
      <c r="Z37" s="70" t="b">
        <f t="shared" si="4"/>
        <v>0</v>
      </c>
      <c r="AA37" s="70" t="b">
        <f t="shared" si="5"/>
        <v>0</v>
      </c>
      <c r="AB37" s="46" t="b">
        <f>IF(R37="Taip",0,IF(R37="Ne",0.5*(VLOOKUP(E37,'Įkainiai ir sąrašas'!$F$3:$G$7,2,FALSE))))</f>
        <v>0</v>
      </c>
      <c r="AC37" s="46" t="b">
        <f>IF(S37="Taip",0,IF(S37="Ne",0.5*(VLOOKUP(F37,'Įkainiai ir sąrašas'!$F$3:$G$7,2,FALSE))))</f>
        <v>0</v>
      </c>
      <c r="AD37" s="46" t="b">
        <f>IF(T37="Taip",0,IF(T37="Ne",'Įkainiai ir sąrašas'!$G$8*L37))</f>
        <v>0</v>
      </c>
      <c r="AE37" s="46" t="b">
        <f>IF(U37="Taip",0,IF(U37="Ne",'Įkainiai ir sąrašas'!$G$8*M37))</f>
        <v>0</v>
      </c>
      <c r="AF37" s="46" t="b">
        <f>IF(V37="Taip",0,IF(V37="Ne",'Įkainiai ir sąrašas'!$G$9*L37))</f>
        <v>0</v>
      </c>
      <c r="AG37" s="46" t="b">
        <f>IF(W37="Taip",0,IF(W37="Ne",'Įkainiai ir sąrašas'!$G$9*M37))</f>
        <v>0</v>
      </c>
      <c r="AH37" s="46" t="e">
        <f>VLOOKUP(C37,'Įkainiai ir sąrašas'!$A$2:$D$177,3,FALSE)</f>
        <v>#N/A</v>
      </c>
      <c r="AI37" s="46" t="e">
        <f>VLOOKUP(D37,'Įkainiai ir sąrašas'!$A$2:$D$177,3,FALSE)</f>
        <v>#N/A</v>
      </c>
      <c r="AJ37" s="46" t="e">
        <f t="shared" si="6"/>
        <v>#N/A</v>
      </c>
      <c r="AK37" s="46" t="e">
        <f t="shared" si="7"/>
        <v>#N/A</v>
      </c>
      <c r="AL37" s="46" t="e">
        <f>VLOOKUP(C37,'Įkainiai ir sąrašas'!$A$2:$D$177,4,FALSE)</f>
        <v>#N/A</v>
      </c>
      <c r="AM37" s="46" t="e">
        <f>VLOOKUP(D37,'Įkainiai ir sąrašas'!$A$2:$D$177,4,FALSE)</f>
        <v>#N/A</v>
      </c>
      <c r="AN37" s="46" t="e">
        <f t="shared" si="8"/>
        <v>#N/A</v>
      </c>
      <c r="AO37" s="46" t="e">
        <f t="shared" si="9"/>
        <v>#N/A</v>
      </c>
      <c r="AP37" s="46" t="e">
        <f t="shared" si="10"/>
        <v>#N/A</v>
      </c>
      <c r="AQ37" s="71"/>
      <c r="AR37" s="3"/>
      <c r="AS37" s="3"/>
    </row>
    <row r="38" spans="1:45"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0"/>
        <v>0.5</v>
      </c>
      <c r="M38" s="55">
        <f t="shared" si="1"/>
        <v>0.5</v>
      </c>
      <c r="N38" s="69"/>
      <c r="O38" s="69"/>
      <c r="P38" s="70" t="b">
        <f t="shared" si="2"/>
        <v>0</v>
      </c>
      <c r="Q38" s="70" t="b">
        <f t="shared" si="3"/>
        <v>0</v>
      </c>
      <c r="R38" s="69"/>
      <c r="S38" s="69"/>
      <c r="T38" s="69"/>
      <c r="U38" s="69"/>
      <c r="V38" s="69"/>
      <c r="W38" s="69"/>
      <c r="X38" s="69"/>
      <c r="Y38" s="69"/>
      <c r="Z38" s="70" t="b">
        <f t="shared" si="4"/>
        <v>0</v>
      </c>
      <c r="AA38" s="70" t="b">
        <f t="shared" si="5"/>
        <v>0</v>
      </c>
      <c r="AB38" s="46" t="b">
        <f>IF(R38="Taip",0,IF(R38="Ne",0.5*(VLOOKUP(E38,'Įkainiai ir sąrašas'!$F$3:$G$7,2,FALSE))))</f>
        <v>0</v>
      </c>
      <c r="AC38" s="46" t="b">
        <f>IF(S38="Taip",0,IF(S38="Ne",0.5*(VLOOKUP(F38,'Įkainiai ir sąrašas'!$F$3:$G$7,2,FALSE))))</f>
        <v>0</v>
      </c>
      <c r="AD38" s="46" t="b">
        <f>IF(T38="Taip",0,IF(T38="Ne",'Įkainiai ir sąrašas'!$G$8*L38))</f>
        <v>0</v>
      </c>
      <c r="AE38" s="46" t="b">
        <f>IF(U38="Taip",0,IF(U38="Ne",'Įkainiai ir sąrašas'!$G$8*M38))</f>
        <v>0</v>
      </c>
      <c r="AF38" s="46" t="b">
        <f>IF(V38="Taip",0,IF(V38="Ne",'Įkainiai ir sąrašas'!$G$9*L38))</f>
        <v>0</v>
      </c>
      <c r="AG38" s="46" t="b">
        <f>IF(W38="Taip",0,IF(W38="Ne",'Įkainiai ir sąrašas'!$G$9*M38))</f>
        <v>0</v>
      </c>
      <c r="AH38" s="46" t="e">
        <f>VLOOKUP(C38,'Įkainiai ir sąrašas'!$A$2:$D$177,3,FALSE)</f>
        <v>#N/A</v>
      </c>
      <c r="AI38" s="46" t="e">
        <f>VLOOKUP(D38,'Įkainiai ir sąrašas'!$A$2:$D$177,3,FALSE)</f>
        <v>#N/A</v>
      </c>
      <c r="AJ38" s="46" t="e">
        <f t="shared" si="6"/>
        <v>#N/A</v>
      </c>
      <c r="AK38" s="46" t="e">
        <f t="shared" si="7"/>
        <v>#N/A</v>
      </c>
      <c r="AL38" s="46" t="e">
        <f>VLOOKUP(C38,'Įkainiai ir sąrašas'!$A$2:$D$177,4,FALSE)</f>
        <v>#N/A</v>
      </c>
      <c r="AM38" s="46" t="e">
        <f>VLOOKUP(D38,'Įkainiai ir sąrašas'!$A$2:$D$177,4,FALSE)</f>
        <v>#N/A</v>
      </c>
      <c r="AN38" s="46" t="e">
        <f t="shared" si="8"/>
        <v>#N/A</v>
      </c>
      <c r="AO38" s="46" t="e">
        <f t="shared" si="9"/>
        <v>#N/A</v>
      </c>
      <c r="AP38" s="46" t="e">
        <f t="shared" si="10"/>
        <v>#N/A</v>
      </c>
      <c r="AQ38" s="71"/>
      <c r="AR38" s="3"/>
      <c r="AS38" s="3"/>
    </row>
    <row r="39" spans="1:45"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0"/>
        <v>0.5</v>
      </c>
      <c r="M39" s="55">
        <f t="shared" si="1"/>
        <v>0.5</v>
      </c>
      <c r="N39" s="69"/>
      <c r="O39" s="69"/>
      <c r="P39" s="70" t="b">
        <f t="shared" si="2"/>
        <v>0</v>
      </c>
      <c r="Q39" s="70" t="b">
        <f t="shared" si="3"/>
        <v>0</v>
      </c>
      <c r="R39" s="69"/>
      <c r="S39" s="69"/>
      <c r="T39" s="69"/>
      <c r="U39" s="69"/>
      <c r="V39" s="69"/>
      <c r="W39" s="69"/>
      <c r="X39" s="69"/>
      <c r="Y39" s="69"/>
      <c r="Z39" s="70" t="b">
        <f t="shared" si="4"/>
        <v>0</v>
      </c>
      <c r="AA39" s="70" t="b">
        <f t="shared" si="5"/>
        <v>0</v>
      </c>
      <c r="AB39" s="46" t="b">
        <f>IF(R39="Taip",0,IF(R39="Ne",0.5*(VLOOKUP(E39,'Įkainiai ir sąrašas'!$F$3:$G$7,2,FALSE))))</f>
        <v>0</v>
      </c>
      <c r="AC39" s="46" t="b">
        <f>IF(S39="Taip",0,IF(S39="Ne",0.5*(VLOOKUP(F39,'Įkainiai ir sąrašas'!$F$3:$G$7,2,FALSE))))</f>
        <v>0</v>
      </c>
      <c r="AD39" s="46" t="b">
        <f>IF(T39="Taip",0,IF(T39="Ne",'Įkainiai ir sąrašas'!$G$8*L39))</f>
        <v>0</v>
      </c>
      <c r="AE39" s="46" t="b">
        <f>IF(U39="Taip",0,IF(U39="Ne",'Įkainiai ir sąrašas'!$G$8*M39))</f>
        <v>0</v>
      </c>
      <c r="AF39" s="46" t="b">
        <f>IF(V39="Taip",0,IF(V39="Ne",'Įkainiai ir sąrašas'!$G$9*L39))</f>
        <v>0</v>
      </c>
      <c r="AG39" s="46" t="b">
        <f>IF(W39="Taip",0,IF(W39="Ne",'Įkainiai ir sąrašas'!$G$9*M39))</f>
        <v>0</v>
      </c>
      <c r="AH39" s="46" t="e">
        <f>VLOOKUP(C39,'Įkainiai ir sąrašas'!$A$2:$D$177,3,FALSE)</f>
        <v>#N/A</v>
      </c>
      <c r="AI39" s="46" t="e">
        <f>VLOOKUP(D39,'Įkainiai ir sąrašas'!$A$2:$D$177,3,FALSE)</f>
        <v>#N/A</v>
      </c>
      <c r="AJ39" s="46" t="e">
        <f t="shared" si="6"/>
        <v>#N/A</v>
      </c>
      <c r="AK39" s="46" t="e">
        <f t="shared" si="7"/>
        <v>#N/A</v>
      </c>
      <c r="AL39" s="46" t="e">
        <f>VLOOKUP(C39,'Įkainiai ir sąrašas'!$A$2:$D$177,4,FALSE)</f>
        <v>#N/A</v>
      </c>
      <c r="AM39" s="46" t="e">
        <f>VLOOKUP(D39,'Įkainiai ir sąrašas'!$A$2:$D$177,4,FALSE)</f>
        <v>#N/A</v>
      </c>
      <c r="AN39" s="46" t="e">
        <f t="shared" si="8"/>
        <v>#N/A</v>
      </c>
      <c r="AO39" s="46" t="e">
        <f t="shared" si="9"/>
        <v>#N/A</v>
      </c>
      <c r="AP39" s="46" t="e">
        <f t="shared" si="10"/>
        <v>#N/A</v>
      </c>
      <c r="AQ39" s="71"/>
      <c r="AR39" s="3"/>
      <c r="AS39" s="3"/>
    </row>
    <row r="40" spans="1:45"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0"/>
        <v>0.5</v>
      </c>
      <c r="M40" s="55">
        <f t="shared" si="1"/>
        <v>0.5</v>
      </c>
      <c r="N40" s="69"/>
      <c r="O40" s="69"/>
      <c r="P40" s="70" t="b">
        <f t="shared" si="2"/>
        <v>0</v>
      </c>
      <c r="Q40" s="70" t="b">
        <f t="shared" si="3"/>
        <v>0</v>
      </c>
      <c r="R40" s="69"/>
      <c r="S40" s="69"/>
      <c r="T40" s="69"/>
      <c r="U40" s="69"/>
      <c r="V40" s="69"/>
      <c r="W40" s="69"/>
      <c r="X40" s="69"/>
      <c r="Y40" s="69"/>
      <c r="Z40" s="70" t="b">
        <f t="shared" si="4"/>
        <v>0</v>
      </c>
      <c r="AA40" s="70" t="b">
        <f t="shared" si="5"/>
        <v>0</v>
      </c>
      <c r="AB40" s="46" t="b">
        <f>IF(R40="Taip",0,IF(R40="Ne",0.5*(VLOOKUP(E40,'Įkainiai ir sąrašas'!$F$3:$G$7,2,FALSE))))</f>
        <v>0</v>
      </c>
      <c r="AC40" s="46" t="b">
        <f>IF(S40="Taip",0,IF(S40="Ne",0.5*(VLOOKUP(F40,'Įkainiai ir sąrašas'!$F$3:$G$7,2,FALSE))))</f>
        <v>0</v>
      </c>
      <c r="AD40" s="46" t="b">
        <f>IF(T40="Taip",0,IF(T40="Ne",'Įkainiai ir sąrašas'!$G$8*L40))</f>
        <v>0</v>
      </c>
      <c r="AE40" s="46" t="b">
        <f>IF(U40="Taip",0,IF(U40="Ne",'Įkainiai ir sąrašas'!$G$8*M40))</f>
        <v>0</v>
      </c>
      <c r="AF40" s="46" t="b">
        <f>IF(V40="Taip",0,IF(V40="Ne",'Įkainiai ir sąrašas'!$G$9*L40))</f>
        <v>0</v>
      </c>
      <c r="AG40" s="46" t="b">
        <f>IF(W40="Taip",0,IF(W40="Ne",'Įkainiai ir sąrašas'!$G$9*M40))</f>
        <v>0</v>
      </c>
      <c r="AH40" s="46" t="e">
        <f>VLOOKUP(C40,'Įkainiai ir sąrašas'!$A$2:$D$177,3,FALSE)</f>
        <v>#N/A</v>
      </c>
      <c r="AI40" s="46" t="e">
        <f>VLOOKUP(D40,'Įkainiai ir sąrašas'!$A$2:$D$177,3,FALSE)</f>
        <v>#N/A</v>
      </c>
      <c r="AJ40" s="46" t="e">
        <f t="shared" si="6"/>
        <v>#N/A</v>
      </c>
      <c r="AK40" s="46" t="e">
        <f t="shared" si="7"/>
        <v>#N/A</v>
      </c>
      <c r="AL40" s="46" t="e">
        <f>VLOOKUP(C40,'Įkainiai ir sąrašas'!$A$2:$D$177,4,FALSE)</f>
        <v>#N/A</v>
      </c>
      <c r="AM40" s="46" t="e">
        <f>VLOOKUP(D40,'Įkainiai ir sąrašas'!$A$2:$D$177,4,FALSE)</f>
        <v>#N/A</v>
      </c>
      <c r="AN40" s="46" t="e">
        <f t="shared" si="8"/>
        <v>#N/A</v>
      </c>
      <c r="AO40" s="46" t="e">
        <f t="shared" si="9"/>
        <v>#N/A</v>
      </c>
      <c r="AP40" s="46" t="e">
        <f t="shared" si="10"/>
        <v>#N/A</v>
      </c>
      <c r="AQ40" s="71"/>
      <c r="AR40" s="3"/>
      <c r="AS40" s="3"/>
    </row>
    <row r="41" spans="1:45"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0"/>
        <v>0.5</v>
      </c>
      <c r="M41" s="55">
        <f t="shared" si="1"/>
        <v>0.5</v>
      </c>
      <c r="N41" s="69"/>
      <c r="O41" s="69"/>
      <c r="P41" s="70" t="b">
        <f t="shared" si="2"/>
        <v>0</v>
      </c>
      <c r="Q41" s="70" t="b">
        <f t="shared" si="3"/>
        <v>0</v>
      </c>
      <c r="R41" s="69"/>
      <c r="S41" s="69"/>
      <c r="T41" s="69"/>
      <c r="U41" s="69"/>
      <c r="V41" s="69"/>
      <c r="W41" s="69"/>
      <c r="X41" s="69"/>
      <c r="Y41" s="69"/>
      <c r="Z41" s="70" t="b">
        <f t="shared" si="4"/>
        <v>0</v>
      </c>
      <c r="AA41" s="70" t="b">
        <f t="shared" si="5"/>
        <v>0</v>
      </c>
      <c r="AB41" s="46" t="b">
        <f>IF(R41="Taip",0,IF(R41="Ne",0.5*(VLOOKUP(E41,'Įkainiai ir sąrašas'!$F$3:$G$7,2,FALSE))))</f>
        <v>0</v>
      </c>
      <c r="AC41" s="46" t="b">
        <f>IF(S41="Taip",0,IF(S41="Ne",0.5*(VLOOKUP(F41,'Įkainiai ir sąrašas'!$F$3:$G$7,2,FALSE))))</f>
        <v>0</v>
      </c>
      <c r="AD41" s="46" t="b">
        <f>IF(T41="Taip",0,IF(T41="Ne",'Įkainiai ir sąrašas'!$G$8*L41))</f>
        <v>0</v>
      </c>
      <c r="AE41" s="46" t="b">
        <f>IF(U41="Taip",0,IF(U41="Ne",'Įkainiai ir sąrašas'!$G$8*M41))</f>
        <v>0</v>
      </c>
      <c r="AF41" s="46" t="b">
        <f>IF(V41="Taip",0,IF(V41="Ne",'Įkainiai ir sąrašas'!$G$9*L41))</f>
        <v>0</v>
      </c>
      <c r="AG41" s="46" t="b">
        <f>IF(W41="Taip",0,IF(W41="Ne",'Įkainiai ir sąrašas'!$G$9*M41))</f>
        <v>0</v>
      </c>
      <c r="AH41" s="46" t="e">
        <f>VLOOKUP(C41,'Įkainiai ir sąrašas'!$A$2:$D$177,3,FALSE)</f>
        <v>#N/A</v>
      </c>
      <c r="AI41" s="46" t="e">
        <f>VLOOKUP(D41,'Įkainiai ir sąrašas'!$A$2:$D$177,3,FALSE)</f>
        <v>#N/A</v>
      </c>
      <c r="AJ41" s="46" t="e">
        <f t="shared" si="6"/>
        <v>#N/A</v>
      </c>
      <c r="AK41" s="46" t="e">
        <f t="shared" si="7"/>
        <v>#N/A</v>
      </c>
      <c r="AL41" s="46" t="e">
        <f>VLOOKUP(C41,'Įkainiai ir sąrašas'!$A$2:$D$177,4,FALSE)</f>
        <v>#N/A</v>
      </c>
      <c r="AM41" s="46" t="e">
        <f>VLOOKUP(D41,'Įkainiai ir sąrašas'!$A$2:$D$177,4,FALSE)</f>
        <v>#N/A</v>
      </c>
      <c r="AN41" s="46" t="e">
        <f t="shared" si="8"/>
        <v>#N/A</v>
      </c>
      <c r="AO41" s="46" t="e">
        <f t="shared" si="9"/>
        <v>#N/A</v>
      </c>
      <c r="AP41" s="46" t="e">
        <f t="shared" si="10"/>
        <v>#N/A</v>
      </c>
      <c r="AQ41" s="71"/>
      <c r="AR41" s="3"/>
      <c r="AS41" s="3"/>
    </row>
    <row r="42" spans="1:45"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0"/>
        <v>0.5</v>
      </c>
      <c r="M42" s="55">
        <f t="shared" si="1"/>
        <v>0.5</v>
      </c>
      <c r="N42" s="69"/>
      <c r="O42" s="69"/>
      <c r="P42" s="70" t="b">
        <f t="shared" si="2"/>
        <v>0</v>
      </c>
      <c r="Q42" s="70" t="b">
        <f t="shared" si="3"/>
        <v>0</v>
      </c>
      <c r="R42" s="69"/>
      <c r="S42" s="69"/>
      <c r="T42" s="69"/>
      <c r="U42" s="69"/>
      <c r="V42" s="69"/>
      <c r="W42" s="69"/>
      <c r="X42" s="69"/>
      <c r="Y42" s="69"/>
      <c r="Z42" s="70" t="b">
        <f t="shared" si="4"/>
        <v>0</v>
      </c>
      <c r="AA42" s="70" t="b">
        <f t="shared" si="5"/>
        <v>0</v>
      </c>
      <c r="AB42" s="46" t="b">
        <f>IF(R42="Taip",0,IF(R42="Ne",0.5*(VLOOKUP(E42,'Įkainiai ir sąrašas'!$F$3:$G$7,2,FALSE))))</f>
        <v>0</v>
      </c>
      <c r="AC42" s="46" t="b">
        <f>IF(S42="Taip",0,IF(S42="Ne",0.5*(VLOOKUP(F42,'Įkainiai ir sąrašas'!$F$3:$G$7,2,FALSE))))</f>
        <v>0</v>
      </c>
      <c r="AD42" s="46" t="b">
        <f>IF(T42="Taip",0,IF(T42="Ne",'Įkainiai ir sąrašas'!$G$8*L42))</f>
        <v>0</v>
      </c>
      <c r="AE42" s="46" t="b">
        <f>IF(U42="Taip",0,IF(U42="Ne",'Įkainiai ir sąrašas'!$G$8*M42))</f>
        <v>0</v>
      </c>
      <c r="AF42" s="46" t="b">
        <f>IF(V42="Taip",0,IF(V42="Ne",'Įkainiai ir sąrašas'!$G$9*L42))</f>
        <v>0</v>
      </c>
      <c r="AG42" s="46" t="b">
        <f>IF(W42="Taip",0,IF(W42="Ne",'Įkainiai ir sąrašas'!$G$9*M42))</f>
        <v>0</v>
      </c>
      <c r="AH42" s="46" t="e">
        <f>VLOOKUP(C42,'Įkainiai ir sąrašas'!$A$2:$D$177,3,FALSE)</f>
        <v>#N/A</v>
      </c>
      <c r="AI42" s="46" t="e">
        <f>VLOOKUP(D42,'Įkainiai ir sąrašas'!$A$2:$D$177,3,FALSE)</f>
        <v>#N/A</v>
      </c>
      <c r="AJ42" s="46" t="e">
        <f t="shared" si="6"/>
        <v>#N/A</v>
      </c>
      <c r="AK42" s="46" t="e">
        <f t="shared" si="7"/>
        <v>#N/A</v>
      </c>
      <c r="AL42" s="46" t="e">
        <f>VLOOKUP(C42,'Įkainiai ir sąrašas'!$A$2:$D$177,4,FALSE)</f>
        <v>#N/A</v>
      </c>
      <c r="AM42" s="46" t="e">
        <f>VLOOKUP(D42,'Įkainiai ir sąrašas'!$A$2:$D$177,4,FALSE)</f>
        <v>#N/A</v>
      </c>
      <c r="AN42" s="46" t="e">
        <f t="shared" si="8"/>
        <v>#N/A</v>
      </c>
      <c r="AO42" s="46" t="e">
        <f t="shared" si="9"/>
        <v>#N/A</v>
      </c>
      <c r="AP42" s="46" t="e">
        <f t="shared" si="10"/>
        <v>#N/A</v>
      </c>
      <c r="AQ42" s="71"/>
      <c r="AR42" s="3"/>
      <c r="AS42" s="3"/>
    </row>
    <row r="43" spans="1:45"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0"/>
        <v>0.5</v>
      </c>
      <c r="M43" s="55">
        <f t="shared" si="1"/>
        <v>0.5</v>
      </c>
      <c r="N43" s="69"/>
      <c r="O43" s="69"/>
      <c r="P43" s="70" t="b">
        <f t="shared" si="2"/>
        <v>0</v>
      </c>
      <c r="Q43" s="70" t="b">
        <f t="shared" si="3"/>
        <v>0</v>
      </c>
      <c r="R43" s="69"/>
      <c r="S43" s="69"/>
      <c r="T43" s="69"/>
      <c r="U43" s="69"/>
      <c r="V43" s="69"/>
      <c r="W43" s="69"/>
      <c r="X43" s="69"/>
      <c r="Y43" s="69"/>
      <c r="Z43" s="70" t="b">
        <f t="shared" si="4"/>
        <v>0</v>
      </c>
      <c r="AA43" s="70" t="b">
        <f t="shared" si="5"/>
        <v>0</v>
      </c>
      <c r="AB43" s="46" t="b">
        <f>IF(R43="Taip",0,IF(R43="Ne",0.5*(VLOOKUP(E43,'Įkainiai ir sąrašas'!$F$3:$G$7,2,FALSE))))</f>
        <v>0</v>
      </c>
      <c r="AC43" s="46" t="b">
        <f>IF(S43="Taip",0,IF(S43="Ne",0.5*(VLOOKUP(F43,'Įkainiai ir sąrašas'!$F$3:$G$7,2,FALSE))))</f>
        <v>0</v>
      </c>
      <c r="AD43" s="46" t="b">
        <f>IF(T43="Taip",0,IF(T43="Ne",'Įkainiai ir sąrašas'!$G$8*L43))</f>
        <v>0</v>
      </c>
      <c r="AE43" s="46" t="b">
        <f>IF(U43="Taip",0,IF(U43="Ne",'Įkainiai ir sąrašas'!$G$8*M43))</f>
        <v>0</v>
      </c>
      <c r="AF43" s="46" t="b">
        <f>IF(V43="Taip",0,IF(V43="Ne",'Įkainiai ir sąrašas'!$G$9*L43))</f>
        <v>0</v>
      </c>
      <c r="AG43" s="46" t="b">
        <f>IF(W43="Taip",0,IF(W43="Ne",'Įkainiai ir sąrašas'!$G$9*M43))</f>
        <v>0</v>
      </c>
      <c r="AH43" s="46" t="e">
        <f>VLOOKUP(C43,'Įkainiai ir sąrašas'!$A$2:$D$177,3,FALSE)</f>
        <v>#N/A</v>
      </c>
      <c r="AI43" s="46" t="e">
        <f>VLOOKUP(D43,'Įkainiai ir sąrašas'!$A$2:$D$177,3,FALSE)</f>
        <v>#N/A</v>
      </c>
      <c r="AJ43" s="46" t="e">
        <f t="shared" si="6"/>
        <v>#N/A</v>
      </c>
      <c r="AK43" s="46" t="e">
        <f t="shared" si="7"/>
        <v>#N/A</v>
      </c>
      <c r="AL43" s="46" t="e">
        <f>VLOOKUP(C43,'Įkainiai ir sąrašas'!$A$2:$D$177,4,FALSE)</f>
        <v>#N/A</v>
      </c>
      <c r="AM43" s="46" t="e">
        <f>VLOOKUP(D43,'Įkainiai ir sąrašas'!$A$2:$D$177,4,FALSE)</f>
        <v>#N/A</v>
      </c>
      <c r="AN43" s="46" t="e">
        <f t="shared" si="8"/>
        <v>#N/A</v>
      </c>
      <c r="AO43" s="46" t="e">
        <f t="shared" si="9"/>
        <v>#N/A</v>
      </c>
      <c r="AP43" s="46" t="e">
        <f t="shared" si="10"/>
        <v>#N/A</v>
      </c>
      <c r="AQ43" s="71"/>
      <c r="AR43" s="3"/>
      <c r="AS43" s="3"/>
    </row>
    <row r="44" spans="1:45"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0"/>
        <v>0.5</v>
      </c>
      <c r="M44" s="55">
        <f t="shared" si="1"/>
        <v>0.5</v>
      </c>
      <c r="N44" s="69"/>
      <c r="O44" s="69"/>
      <c r="P44" s="70" t="b">
        <f t="shared" si="2"/>
        <v>0</v>
      </c>
      <c r="Q44" s="70" t="b">
        <f t="shared" si="3"/>
        <v>0</v>
      </c>
      <c r="R44" s="69"/>
      <c r="S44" s="69"/>
      <c r="T44" s="69"/>
      <c r="U44" s="69"/>
      <c r="V44" s="69"/>
      <c r="W44" s="69"/>
      <c r="X44" s="69"/>
      <c r="Y44" s="69"/>
      <c r="Z44" s="70" t="b">
        <f t="shared" si="4"/>
        <v>0</v>
      </c>
      <c r="AA44" s="70" t="b">
        <f t="shared" si="5"/>
        <v>0</v>
      </c>
      <c r="AB44" s="46" t="b">
        <f>IF(R44="Taip",0,IF(R44="Ne",0.5*(VLOOKUP(E44,'Įkainiai ir sąrašas'!$F$3:$G$7,2,FALSE))))</f>
        <v>0</v>
      </c>
      <c r="AC44" s="46" t="b">
        <f>IF(S44="Taip",0,IF(S44="Ne",0.5*(VLOOKUP(F44,'Įkainiai ir sąrašas'!$F$3:$G$7,2,FALSE))))</f>
        <v>0</v>
      </c>
      <c r="AD44" s="46" t="b">
        <f>IF(T44="Taip",0,IF(T44="Ne",'Įkainiai ir sąrašas'!$G$8*L44))</f>
        <v>0</v>
      </c>
      <c r="AE44" s="46" t="b">
        <f>IF(U44="Taip",0,IF(U44="Ne",'Įkainiai ir sąrašas'!$G$8*M44))</f>
        <v>0</v>
      </c>
      <c r="AF44" s="46" t="b">
        <f>IF(V44="Taip",0,IF(V44="Ne",'Įkainiai ir sąrašas'!$G$9*L44))</f>
        <v>0</v>
      </c>
      <c r="AG44" s="46" t="b">
        <f>IF(W44="Taip",0,IF(W44="Ne",'Įkainiai ir sąrašas'!$G$9*M44))</f>
        <v>0</v>
      </c>
      <c r="AH44" s="46" t="e">
        <f>VLOOKUP(C44,'Įkainiai ir sąrašas'!$A$2:$D$177,3,FALSE)</f>
        <v>#N/A</v>
      </c>
      <c r="AI44" s="46" t="e">
        <f>VLOOKUP(D44,'Įkainiai ir sąrašas'!$A$2:$D$177,3,FALSE)</f>
        <v>#N/A</v>
      </c>
      <c r="AJ44" s="46" t="e">
        <f t="shared" si="6"/>
        <v>#N/A</v>
      </c>
      <c r="AK44" s="46" t="e">
        <f t="shared" si="7"/>
        <v>#N/A</v>
      </c>
      <c r="AL44" s="46" t="e">
        <f>VLOOKUP(C44,'Įkainiai ir sąrašas'!$A$2:$D$177,4,FALSE)</f>
        <v>#N/A</v>
      </c>
      <c r="AM44" s="46" t="e">
        <f>VLOOKUP(D44,'Įkainiai ir sąrašas'!$A$2:$D$177,4,FALSE)</f>
        <v>#N/A</v>
      </c>
      <c r="AN44" s="46" t="e">
        <f t="shared" si="8"/>
        <v>#N/A</v>
      </c>
      <c r="AO44" s="46" t="e">
        <f t="shared" si="9"/>
        <v>#N/A</v>
      </c>
      <c r="AP44" s="46" t="e">
        <f t="shared" si="10"/>
        <v>#N/A</v>
      </c>
      <c r="AQ44" s="71"/>
      <c r="AR44" s="3"/>
      <c r="AS44" s="3"/>
    </row>
    <row r="45" spans="1:45"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0"/>
        <v>0.5</v>
      </c>
      <c r="M45" s="55">
        <f t="shared" si="1"/>
        <v>0.5</v>
      </c>
      <c r="N45" s="69"/>
      <c r="O45" s="69"/>
      <c r="P45" s="70" t="b">
        <f t="shared" si="2"/>
        <v>0</v>
      </c>
      <c r="Q45" s="70" t="b">
        <f t="shared" si="3"/>
        <v>0</v>
      </c>
      <c r="R45" s="69"/>
      <c r="S45" s="69"/>
      <c r="T45" s="69"/>
      <c r="U45" s="69"/>
      <c r="V45" s="69"/>
      <c r="W45" s="69"/>
      <c r="X45" s="69"/>
      <c r="Y45" s="69"/>
      <c r="Z45" s="70" t="b">
        <f t="shared" si="4"/>
        <v>0</v>
      </c>
      <c r="AA45" s="70" t="b">
        <f t="shared" si="5"/>
        <v>0</v>
      </c>
      <c r="AB45" s="46" t="b">
        <f>IF(R45="Taip",0,IF(R45="Ne",0.5*(VLOOKUP(E45,'Įkainiai ir sąrašas'!$F$3:$G$7,2,FALSE))))</f>
        <v>0</v>
      </c>
      <c r="AC45" s="46" t="b">
        <f>IF(S45="Taip",0,IF(S45="Ne",0.5*(VLOOKUP(F45,'Įkainiai ir sąrašas'!$F$3:$G$7,2,FALSE))))</f>
        <v>0</v>
      </c>
      <c r="AD45" s="46" t="b">
        <f>IF(T45="Taip",0,IF(T45="Ne",'Įkainiai ir sąrašas'!$G$8*L45))</f>
        <v>0</v>
      </c>
      <c r="AE45" s="46" t="b">
        <f>IF(U45="Taip",0,IF(U45="Ne",'Įkainiai ir sąrašas'!$G$8*M45))</f>
        <v>0</v>
      </c>
      <c r="AF45" s="46" t="b">
        <f>IF(V45="Taip",0,IF(V45="Ne",'Įkainiai ir sąrašas'!$G$9*L45))</f>
        <v>0</v>
      </c>
      <c r="AG45" s="46" t="b">
        <f>IF(W45="Taip",0,IF(W45="Ne",'Įkainiai ir sąrašas'!$G$9*M45))</f>
        <v>0</v>
      </c>
      <c r="AH45" s="46" t="e">
        <f>VLOOKUP(C45,'Įkainiai ir sąrašas'!$A$2:$D$177,3,FALSE)</f>
        <v>#N/A</v>
      </c>
      <c r="AI45" s="46" t="e">
        <f>VLOOKUP(D45,'Įkainiai ir sąrašas'!$A$2:$D$177,3,FALSE)</f>
        <v>#N/A</v>
      </c>
      <c r="AJ45" s="46" t="e">
        <f t="shared" si="6"/>
        <v>#N/A</v>
      </c>
      <c r="AK45" s="46" t="e">
        <f t="shared" si="7"/>
        <v>#N/A</v>
      </c>
      <c r="AL45" s="46" t="e">
        <f>VLOOKUP(C45,'Įkainiai ir sąrašas'!$A$2:$D$177,4,FALSE)</f>
        <v>#N/A</v>
      </c>
      <c r="AM45" s="46" t="e">
        <f>VLOOKUP(D45,'Įkainiai ir sąrašas'!$A$2:$D$177,4,FALSE)</f>
        <v>#N/A</v>
      </c>
      <c r="AN45" s="46" t="e">
        <f t="shared" si="8"/>
        <v>#N/A</v>
      </c>
      <c r="AO45" s="46" t="e">
        <f t="shared" si="9"/>
        <v>#N/A</v>
      </c>
      <c r="AP45" s="46" t="e">
        <f t="shared" si="10"/>
        <v>#N/A</v>
      </c>
      <c r="AQ45" s="71"/>
      <c r="AR45" s="3"/>
      <c r="AS45" s="3"/>
    </row>
    <row r="46" spans="1:45"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0"/>
        <v>0.5</v>
      </c>
      <c r="M46" s="55">
        <f t="shared" si="1"/>
        <v>0.5</v>
      </c>
      <c r="N46" s="69"/>
      <c r="O46" s="69"/>
      <c r="P46" s="70" t="b">
        <f t="shared" si="2"/>
        <v>0</v>
      </c>
      <c r="Q46" s="70" t="b">
        <f t="shared" si="3"/>
        <v>0</v>
      </c>
      <c r="R46" s="69"/>
      <c r="S46" s="69"/>
      <c r="T46" s="69"/>
      <c r="U46" s="69"/>
      <c r="V46" s="69"/>
      <c r="W46" s="69"/>
      <c r="X46" s="69"/>
      <c r="Y46" s="69"/>
      <c r="Z46" s="70" t="b">
        <f t="shared" si="4"/>
        <v>0</v>
      </c>
      <c r="AA46" s="70" t="b">
        <f t="shared" si="5"/>
        <v>0</v>
      </c>
      <c r="AB46" s="46" t="b">
        <f>IF(R46="Taip",0,IF(R46="Ne",0.5*(VLOOKUP(E46,'Įkainiai ir sąrašas'!$F$3:$G$7,2,FALSE))))</f>
        <v>0</v>
      </c>
      <c r="AC46" s="46" t="b">
        <f>IF(S46="Taip",0,IF(S46="Ne",0.5*(VLOOKUP(F46,'Įkainiai ir sąrašas'!$F$3:$G$7,2,FALSE))))</f>
        <v>0</v>
      </c>
      <c r="AD46" s="46" t="b">
        <f>IF(T46="Taip",0,IF(T46="Ne",'Įkainiai ir sąrašas'!$G$8*L46))</f>
        <v>0</v>
      </c>
      <c r="AE46" s="46" t="b">
        <f>IF(U46="Taip",0,IF(U46="Ne",'Įkainiai ir sąrašas'!$G$8*M46))</f>
        <v>0</v>
      </c>
      <c r="AF46" s="46" t="b">
        <f>IF(V46="Taip",0,IF(V46="Ne",'Įkainiai ir sąrašas'!$G$9*L46))</f>
        <v>0</v>
      </c>
      <c r="AG46" s="46" t="b">
        <f>IF(W46="Taip",0,IF(W46="Ne",'Įkainiai ir sąrašas'!$G$9*M46))</f>
        <v>0</v>
      </c>
      <c r="AH46" s="46" t="e">
        <f>VLOOKUP(C46,'Įkainiai ir sąrašas'!$A$2:$D$177,3,FALSE)</f>
        <v>#N/A</v>
      </c>
      <c r="AI46" s="46" t="e">
        <f>VLOOKUP(D46,'Įkainiai ir sąrašas'!$A$2:$D$177,3,FALSE)</f>
        <v>#N/A</v>
      </c>
      <c r="AJ46" s="46" t="e">
        <f t="shared" si="6"/>
        <v>#N/A</v>
      </c>
      <c r="AK46" s="46" t="e">
        <f t="shared" si="7"/>
        <v>#N/A</v>
      </c>
      <c r="AL46" s="46" t="e">
        <f>VLOOKUP(C46,'Įkainiai ir sąrašas'!$A$2:$D$177,4,FALSE)</f>
        <v>#N/A</v>
      </c>
      <c r="AM46" s="46" t="e">
        <f>VLOOKUP(D46,'Įkainiai ir sąrašas'!$A$2:$D$177,4,FALSE)</f>
        <v>#N/A</v>
      </c>
      <c r="AN46" s="46" t="e">
        <f t="shared" si="8"/>
        <v>#N/A</v>
      </c>
      <c r="AO46" s="46" t="e">
        <f t="shared" si="9"/>
        <v>#N/A</v>
      </c>
      <c r="AP46" s="46" t="e">
        <f t="shared" si="10"/>
        <v>#N/A</v>
      </c>
      <c r="AQ46" s="71"/>
      <c r="AR46" s="3"/>
      <c r="AS46" s="3"/>
    </row>
    <row r="47" spans="1:45"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0"/>
        <v>0.5</v>
      </c>
      <c r="M47" s="55">
        <f t="shared" si="1"/>
        <v>0.5</v>
      </c>
      <c r="N47" s="69"/>
      <c r="O47" s="69"/>
      <c r="P47" s="70" t="b">
        <f t="shared" si="2"/>
        <v>0</v>
      </c>
      <c r="Q47" s="70" t="b">
        <f t="shared" si="3"/>
        <v>0</v>
      </c>
      <c r="R47" s="69"/>
      <c r="S47" s="69"/>
      <c r="T47" s="69"/>
      <c r="U47" s="69"/>
      <c r="V47" s="69"/>
      <c r="W47" s="69"/>
      <c r="X47" s="69"/>
      <c r="Y47" s="69"/>
      <c r="Z47" s="70" t="b">
        <f t="shared" si="4"/>
        <v>0</v>
      </c>
      <c r="AA47" s="70" t="b">
        <f t="shared" si="5"/>
        <v>0</v>
      </c>
      <c r="AB47" s="46" t="b">
        <f>IF(R47="Taip",0,IF(R47="Ne",0.5*(VLOOKUP(E47,'Įkainiai ir sąrašas'!$F$3:$G$7,2,FALSE))))</f>
        <v>0</v>
      </c>
      <c r="AC47" s="46" t="b">
        <f>IF(S47="Taip",0,IF(S47="Ne",0.5*(VLOOKUP(F47,'Įkainiai ir sąrašas'!$F$3:$G$7,2,FALSE))))</f>
        <v>0</v>
      </c>
      <c r="AD47" s="46" t="b">
        <f>IF(T47="Taip",0,IF(T47="Ne",'Įkainiai ir sąrašas'!$G$8*L47))</f>
        <v>0</v>
      </c>
      <c r="AE47" s="46" t="b">
        <f>IF(U47="Taip",0,IF(U47="Ne",'Įkainiai ir sąrašas'!$G$8*M47))</f>
        <v>0</v>
      </c>
      <c r="AF47" s="46" t="b">
        <f>IF(V47="Taip",0,IF(V47="Ne",'Įkainiai ir sąrašas'!$G$9*L47))</f>
        <v>0</v>
      </c>
      <c r="AG47" s="46" t="b">
        <f>IF(W47="Taip",0,IF(W47="Ne",'Įkainiai ir sąrašas'!$G$9*M47))</f>
        <v>0</v>
      </c>
      <c r="AH47" s="46" t="e">
        <f>VLOOKUP(C47,'Įkainiai ir sąrašas'!$A$2:$D$177,3,FALSE)</f>
        <v>#N/A</v>
      </c>
      <c r="AI47" s="46" t="e">
        <f>VLOOKUP(D47,'Įkainiai ir sąrašas'!$A$2:$D$177,3,FALSE)</f>
        <v>#N/A</v>
      </c>
      <c r="AJ47" s="46" t="e">
        <f t="shared" si="6"/>
        <v>#N/A</v>
      </c>
      <c r="AK47" s="46" t="e">
        <f t="shared" si="7"/>
        <v>#N/A</v>
      </c>
      <c r="AL47" s="46" t="e">
        <f>VLOOKUP(C47,'Įkainiai ir sąrašas'!$A$2:$D$177,4,FALSE)</f>
        <v>#N/A</v>
      </c>
      <c r="AM47" s="46" t="e">
        <f>VLOOKUP(D47,'Įkainiai ir sąrašas'!$A$2:$D$177,4,FALSE)</f>
        <v>#N/A</v>
      </c>
      <c r="AN47" s="46" t="e">
        <f t="shared" si="8"/>
        <v>#N/A</v>
      </c>
      <c r="AO47" s="46" t="e">
        <f t="shared" si="9"/>
        <v>#N/A</v>
      </c>
      <c r="AP47" s="46" t="e">
        <f t="shared" si="10"/>
        <v>#N/A</v>
      </c>
      <c r="AQ47" s="71"/>
      <c r="AR47" s="3"/>
      <c r="AS47" s="3"/>
    </row>
    <row r="48" spans="1:45"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0"/>
        <v>0.5</v>
      </c>
      <c r="M48" s="55">
        <f t="shared" si="1"/>
        <v>0.5</v>
      </c>
      <c r="N48" s="69"/>
      <c r="O48" s="69"/>
      <c r="P48" s="70" t="b">
        <f t="shared" si="2"/>
        <v>0</v>
      </c>
      <c r="Q48" s="70" t="b">
        <f t="shared" si="3"/>
        <v>0</v>
      </c>
      <c r="R48" s="69"/>
      <c r="S48" s="69"/>
      <c r="T48" s="69"/>
      <c r="U48" s="69"/>
      <c r="V48" s="69"/>
      <c r="W48" s="69"/>
      <c r="X48" s="69"/>
      <c r="Y48" s="69"/>
      <c r="Z48" s="70" t="b">
        <f t="shared" si="4"/>
        <v>0</v>
      </c>
      <c r="AA48" s="70" t="b">
        <f t="shared" si="5"/>
        <v>0</v>
      </c>
      <c r="AB48" s="46" t="b">
        <f>IF(R48="Taip",0,IF(R48="Ne",0.5*(VLOOKUP(E48,'Įkainiai ir sąrašas'!$F$3:$G$7,2,FALSE))))</f>
        <v>0</v>
      </c>
      <c r="AC48" s="46" t="b">
        <f>IF(S48="Taip",0,IF(S48="Ne",0.5*(VLOOKUP(F48,'Įkainiai ir sąrašas'!$F$3:$G$7,2,FALSE))))</f>
        <v>0</v>
      </c>
      <c r="AD48" s="46" t="b">
        <f>IF(T48="Taip",0,IF(T48="Ne",'Įkainiai ir sąrašas'!$G$8*L48))</f>
        <v>0</v>
      </c>
      <c r="AE48" s="46" t="b">
        <f>IF(U48="Taip",0,IF(U48="Ne",'Įkainiai ir sąrašas'!$G$8*M48))</f>
        <v>0</v>
      </c>
      <c r="AF48" s="46" t="b">
        <f>IF(V48="Taip",0,IF(V48="Ne",'Įkainiai ir sąrašas'!$G$9*L48))</f>
        <v>0</v>
      </c>
      <c r="AG48" s="46" t="b">
        <f>IF(W48="Taip",0,IF(W48="Ne",'Įkainiai ir sąrašas'!$G$9*M48))</f>
        <v>0</v>
      </c>
      <c r="AH48" s="46" t="e">
        <f>VLOOKUP(C48,'Įkainiai ir sąrašas'!$A$2:$D$177,3,FALSE)</f>
        <v>#N/A</v>
      </c>
      <c r="AI48" s="46" t="e">
        <f>VLOOKUP(D48,'Įkainiai ir sąrašas'!$A$2:$D$177,3,FALSE)</f>
        <v>#N/A</v>
      </c>
      <c r="AJ48" s="46" t="e">
        <f t="shared" si="6"/>
        <v>#N/A</v>
      </c>
      <c r="AK48" s="46" t="e">
        <f t="shared" si="7"/>
        <v>#N/A</v>
      </c>
      <c r="AL48" s="46" t="e">
        <f>VLOOKUP(C48,'Įkainiai ir sąrašas'!$A$2:$D$177,4,FALSE)</f>
        <v>#N/A</v>
      </c>
      <c r="AM48" s="46" t="e">
        <f>VLOOKUP(D48,'Įkainiai ir sąrašas'!$A$2:$D$177,4,FALSE)</f>
        <v>#N/A</v>
      </c>
      <c r="AN48" s="46" t="e">
        <f t="shared" si="8"/>
        <v>#N/A</v>
      </c>
      <c r="AO48" s="46" t="e">
        <f t="shared" si="9"/>
        <v>#N/A</v>
      </c>
      <c r="AP48" s="46" t="e">
        <f t="shared" si="10"/>
        <v>#N/A</v>
      </c>
      <c r="AQ48" s="71"/>
      <c r="AR48" s="3"/>
      <c r="AS48" s="3"/>
    </row>
    <row r="49" spans="1:45"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0"/>
        <v>0.5</v>
      </c>
      <c r="M49" s="55">
        <f t="shared" si="1"/>
        <v>0.5</v>
      </c>
      <c r="N49" s="69"/>
      <c r="O49" s="69"/>
      <c r="P49" s="70" t="b">
        <f t="shared" si="2"/>
        <v>0</v>
      </c>
      <c r="Q49" s="70" t="b">
        <f t="shared" si="3"/>
        <v>0</v>
      </c>
      <c r="R49" s="69"/>
      <c r="S49" s="69"/>
      <c r="T49" s="69"/>
      <c r="U49" s="69"/>
      <c r="V49" s="69"/>
      <c r="W49" s="69"/>
      <c r="X49" s="69"/>
      <c r="Y49" s="69"/>
      <c r="Z49" s="70" t="b">
        <f t="shared" si="4"/>
        <v>0</v>
      </c>
      <c r="AA49" s="70" t="b">
        <f t="shared" si="5"/>
        <v>0</v>
      </c>
      <c r="AB49" s="46" t="b">
        <f>IF(R49="Taip",0,IF(R49="Ne",0.5*(VLOOKUP(E49,'Įkainiai ir sąrašas'!$F$3:$G$7,2,FALSE))))</f>
        <v>0</v>
      </c>
      <c r="AC49" s="46" t="b">
        <f>IF(S49="Taip",0,IF(S49="Ne",0.5*(VLOOKUP(F49,'Įkainiai ir sąrašas'!$F$3:$G$7,2,FALSE))))</f>
        <v>0</v>
      </c>
      <c r="AD49" s="46" t="b">
        <f>IF(T49="Taip",0,IF(T49="Ne",'Įkainiai ir sąrašas'!$G$8*L49))</f>
        <v>0</v>
      </c>
      <c r="AE49" s="46" t="b">
        <f>IF(U49="Taip",0,IF(U49="Ne",'Įkainiai ir sąrašas'!$G$8*M49))</f>
        <v>0</v>
      </c>
      <c r="AF49" s="46" t="b">
        <f>IF(V49="Taip",0,IF(V49="Ne",'Įkainiai ir sąrašas'!$G$9*L49))</f>
        <v>0</v>
      </c>
      <c r="AG49" s="46" t="b">
        <f>IF(W49="Taip",0,IF(W49="Ne",'Įkainiai ir sąrašas'!$G$9*M49))</f>
        <v>0</v>
      </c>
      <c r="AH49" s="46" t="e">
        <f>VLOOKUP(C49,'Įkainiai ir sąrašas'!$A$2:$D$177,3,FALSE)</f>
        <v>#N/A</v>
      </c>
      <c r="AI49" s="46" t="e">
        <f>VLOOKUP(D49,'Įkainiai ir sąrašas'!$A$2:$D$177,3,FALSE)</f>
        <v>#N/A</v>
      </c>
      <c r="AJ49" s="46" t="e">
        <f t="shared" si="6"/>
        <v>#N/A</v>
      </c>
      <c r="AK49" s="46" t="e">
        <f t="shared" si="7"/>
        <v>#N/A</v>
      </c>
      <c r="AL49" s="46" t="e">
        <f>VLOOKUP(C49,'Įkainiai ir sąrašas'!$A$2:$D$177,4,FALSE)</f>
        <v>#N/A</v>
      </c>
      <c r="AM49" s="46" t="e">
        <f>VLOOKUP(D49,'Įkainiai ir sąrašas'!$A$2:$D$177,4,FALSE)</f>
        <v>#N/A</v>
      </c>
      <c r="AN49" s="46" t="e">
        <f t="shared" si="8"/>
        <v>#N/A</v>
      </c>
      <c r="AO49" s="46" t="e">
        <f t="shared" si="9"/>
        <v>#N/A</v>
      </c>
      <c r="AP49" s="46" t="e">
        <f t="shared" si="10"/>
        <v>#N/A</v>
      </c>
      <c r="AQ49" s="71"/>
      <c r="AR49" s="3"/>
      <c r="AS49" s="3"/>
    </row>
    <row r="50" spans="1:45"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0"/>
        <v>0.5</v>
      </c>
      <c r="M50" s="55">
        <f t="shared" si="1"/>
        <v>0.5</v>
      </c>
      <c r="N50" s="69"/>
      <c r="O50" s="69"/>
      <c r="P50" s="70" t="b">
        <f t="shared" si="2"/>
        <v>0</v>
      </c>
      <c r="Q50" s="70" t="b">
        <f t="shared" si="3"/>
        <v>0</v>
      </c>
      <c r="R50" s="69"/>
      <c r="S50" s="69"/>
      <c r="T50" s="69"/>
      <c r="U50" s="69"/>
      <c r="V50" s="69"/>
      <c r="W50" s="69"/>
      <c r="X50" s="69"/>
      <c r="Y50" s="69"/>
      <c r="Z50" s="70" t="b">
        <f t="shared" si="4"/>
        <v>0</v>
      </c>
      <c r="AA50" s="70" t="b">
        <f t="shared" si="5"/>
        <v>0</v>
      </c>
      <c r="AB50" s="46" t="b">
        <f>IF(R50="Taip",0,IF(R50="Ne",0.5*(VLOOKUP(E50,'Įkainiai ir sąrašas'!$F$3:$G$7,2,FALSE))))</f>
        <v>0</v>
      </c>
      <c r="AC50" s="46" t="b">
        <f>IF(S50="Taip",0,IF(S50="Ne",0.5*(VLOOKUP(F50,'Įkainiai ir sąrašas'!$F$3:$G$7,2,FALSE))))</f>
        <v>0</v>
      </c>
      <c r="AD50" s="46" t="b">
        <f>IF(T50="Taip",0,IF(T50="Ne",'Įkainiai ir sąrašas'!$G$8*L50))</f>
        <v>0</v>
      </c>
      <c r="AE50" s="46" t="b">
        <f>IF(U50="Taip",0,IF(U50="Ne",'Įkainiai ir sąrašas'!$G$8*M50))</f>
        <v>0</v>
      </c>
      <c r="AF50" s="46" t="b">
        <f>IF(V50="Taip",0,IF(V50="Ne",'Įkainiai ir sąrašas'!$G$9*L50))</f>
        <v>0</v>
      </c>
      <c r="AG50" s="46" t="b">
        <f>IF(W50="Taip",0,IF(W50="Ne",'Įkainiai ir sąrašas'!$G$9*M50))</f>
        <v>0</v>
      </c>
      <c r="AH50" s="46" t="e">
        <f>VLOOKUP(C50,'Įkainiai ir sąrašas'!$A$2:$D$177,3,FALSE)</f>
        <v>#N/A</v>
      </c>
      <c r="AI50" s="46" t="e">
        <f>VLOOKUP(D50,'Įkainiai ir sąrašas'!$A$2:$D$177,3,FALSE)</f>
        <v>#N/A</v>
      </c>
      <c r="AJ50" s="46" t="e">
        <f t="shared" si="6"/>
        <v>#N/A</v>
      </c>
      <c r="AK50" s="46" t="e">
        <f t="shared" si="7"/>
        <v>#N/A</v>
      </c>
      <c r="AL50" s="46" t="e">
        <f>VLOOKUP(C50,'Įkainiai ir sąrašas'!$A$2:$D$177,4,FALSE)</f>
        <v>#N/A</v>
      </c>
      <c r="AM50" s="46" t="e">
        <f>VLOOKUP(D50,'Įkainiai ir sąrašas'!$A$2:$D$177,4,FALSE)</f>
        <v>#N/A</v>
      </c>
      <c r="AN50" s="46" t="e">
        <f t="shared" si="8"/>
        <v>#N/A</v>
      </c>
      <c r="AO50" s="46" t="e">
        <f t="shared" si="9"/>
        <v>#N/A</v>
      </c>
      <c r="AP50" s="46" t="e">
        <f t="shared" si="10"/>
        <v>#N/A</v>
      </c>
      <c r="AQ50" s="71"/>
      <c r="AR50" s="3"/>
      <c r="AS50" s="3"/>
    </row>
    <row r="51" spans="1:45"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0"/>
        <v>0.5</v>
      </c>
      <c r="M51" s="55">
        <f t="shared" si="1"/>
        <v>0.5</v>
      </c>
      <c r="N51" s="69"/>
      <c r="O51" s="69"/>
      <c r="P51" s="70" t="b">
        <f t="shared" si="2"/>
        <v>0</v>
      </c>
      <c r="Q51" s="70" t="b">
        <f t="shared" si="3"/>
        <v>0</v>
      </c>
      <c r="R51" s="69"/>
      <c r="S51" s="69"/>
      <c r="T51" s="69"/>
      <c r="U51" s="69"/>
      <c r="V51" s="69"/>
      <c r="W51" s="69"/>
      <c r="X51" s="69"/>
      <c r="Y51" s="69"/>
      <c r="Z51" s="70" t="b">
        <f t="shared" si="4"/>
        <v>0</v>
      </c>
      <c r="AA51" s="70" t="b">
        <f t="shared" si="5"/>
        <v>0</v>
      </c>
      <c r="AB51" s="46" t="b">
        <f>IF(R51="Taip",0,IF(R51="Ne",0.5*(VLOOKUP(E51,'Įkainiai ir sąrašas'!$F$3:$G$7,2,FALSE))))</f>
        <v>0</v>
      </c>
      <c r="AC51" s="46" t="b">
        <f>IF(S51="Taip",0,IF(S51="Ne",0.5*(VLOOKUP(F51,'Įkainiai ir sąrašas'!$F$3:$G$7,2,FALSE))))</f>
        <v>0</v>
      </c>
      <c r="AD51" s="46" t="b">
        <f>IF(T51="Taip",0,IF(T51="Ne",'Įkainiai ir sąrašas'!$G$8*L51))</f>
        <v>0</v>
      </c>
      <c r="AE51" s="46" t="b">
        <f>IF(U51="Taip",0,IF(U51="Ne",'Įkainiai ir sąrašas'!$G$8*M51))</f>
        <v>0</v>
      </c>
      <c r="AF51" s="46" t="b">
        <f>IF(V51="Taip",0,IF(V51="Ne",'Įkainiai ir sąrašas'!$G$9*L51))</f>
        <v>0</v>
      </c>
      <c r="AG51" s="46" t="b">
        <f>IF(W51="Taip",0,IF(W51="Ne",'Įkainiai ir sąrašas'!$G$9*M51))</f>
        <v>0</v>
      </c>
      <c r="AH51" s="46" t="e">
        <f>VLOOKUP(C51,'Įkainiai ir sąrašas'!$A$2:$D$177,3,FALSE)</f>
        <v>#N/A</v>
      </c>
      <c r="AI51" s="46" t="e">
        <f>VLOOKUP(D51,'Įkainiai ir sąrašas'!$A$2:$D$177,3,FALSE)</f>
        <v>#N/A</v>
      </c>
      <c r="AJ51" s="46" t="e">
        <f t="shared" si="6"/>
        <v>#N/A</v>
      </c>
      <c r="AK51" s="46" t="e">
        <f t="shared" si="7"/>
        <v>#N/A</v>
      </c>
      <c r="AL51" s="46" t="e">
        <f>VLOOKUP(C51,'Įkainiai ir sąrašas'!$A$2:$D$177,4,FALSE)</f>
        <v>#N/A</v>
      </c>
      <c r="AM51" s="46" t="e">
        <f>VLOOKUP(D51,'Įkainiai ir sąrašas'!$A$2:$D$177,4,FALSE)</f>
        <v>#N/A</v>
      </c>
      <c r="AN51" s="46" t="e">
        <f t="shared" si="8"/>
        <v>#N/A</v>
      </c>
      <c r="AO51" s="46" t="e">
        <f t="shared" si="9"/>
        <v>#N/A</v>
      </c>
      <c r="AP51" s="46" t="e">
        <f t="shared" si="10"/>
        <v>#N/A</v>
      </c>
      <c r="AQ51" s="71"/>
      <c r="AR51" s="3"/>
      <c r="AS51" s="3"/>
    </row>
    <row r="52" spans="1:45"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0"/>
        <v>0.5</v>
      </c>
      <c r="M52" s="55">
        <f t="shared" si="1"/>
        <v>0.5</v>
      </c>
      <c r="N52" s="69"/>
      <c r="O52" s="69"/>
      <c r="P52" s="70" t="b">
        <f t="shared" si="2"/>
        <v>0</v>
      </c>
      <c r="Q52" s="70" t="b">
        <f t="shared" si="3"/>
        <v>0</v>
      </c>
      <c r="R52" s="69"/>
      <c r="S52" s="69"/>
      <c r="T52" s="69"/>
      <c r="U52" s="69"/>
      <c r="V52" s="69"/>
      <c r="W52" s="69"/>
      <c r="X52" s="69"/>
      <c r="Y52" s="69"/>
      <c r="Z52" s="70" t="b">
        <f t="shared" si="4"/>
        <v>0</v>
      </c>
      <c r="AA52" s="70" t="b">
        <f t="shared" si="5"/>
        <v>0</v>
      </c>
      <c r="AB52" s="46" t="b">
        <f>IF(R52="Taip",0,IF(R52="Ne",0.5*(VLOOKUP(E52,'Įkainiai ir sąrašas'!$F$3:$G$7,2,FALSE))))</f>
        <v>0</v>
      </c>
      <c r="AC52" s="46" t="b">
        <f>IF(S52="Taip",0,IF(S52="Ne",0.5*(VLOOKUP(F52,'Įkainiai ir sąrašas'!$F$3:$G$7,2,FALSE))))</f>
        <v>0</v>
      </c>
      <c r="AD52" s="46" t="b">
        <f>IF(T52="Taip",0,IF(T52="Ne",'Įkainiai ir sąrašas'!$G$8*L52))</f>
        <v>0</v>
      </c>
      <c r="AE52" s="46" t="b">
        <f>IF(U52="Taip",0,IF(U52="Ne",'Įkainiai ir sąrašas'!$G$8*M52))</f>
        <v>0</v>
      </c>
      <c r="AF52" s="46" t="b">
        <f>IF(V52="Taip",0,IF(V52="Ne",'Įkainiai ir sąrašas'!$G$9*L52))</f>
        <v>0</v>
      </c>
      <c r="AG52" s="46" t="b">
        <f>IF(W52="Taip",0,IF(W52="Ne",'Įkainiai ir sąrašas'!$G$9*M52))</f>
        <v>0</v>
      </c>
      <c r="AH52" s="46" t="e">
        <f>VLOOKUP(C52,'Įkainiai ir sąrašas'!$A$2:$D$177,3,FALSE)</f>
        <v>#N/A</v>
      </c>
      <c r="AI52" s="46" t="e">
        <f>VLOOKUP(D52,'Įkainiai ir sąrašas'!$A$2:$D$177,3,FALSE)</f>
        <v>#N/A</v>
      </c>
      <c r="AJ52" s="46" t="e">
        <f t="shared" si="6"/>
        <v>#N/A</v>
      </c>
      <c r="AK52" s="46" t="e">
        <f t="shared" si="7"/>
        <v>#N/A</v>
      </c>
      <c r="AL52" s="46" t="e">
        <f>VLOOKUP(C52,'Įkainiai ir sąrašas'!$A$2:$D$177,4,FALSE)</f>
        <v>#N/A</v>
      </c>
      <c r="AM52" s="46" t="e">
        <f>VLOOKUP(D52,'Įkainiai ir sąrašas'!$A$2:$D$177,4,FALSE)</f>
        <v>#N/A</v>
      </c>
      <c r="AN52" s="46" t="e">
        <f t="shared" si="8"/>
        <v>#N/A</v>
      </c>
      <c r="AO52" s="46" t="e">
        <f t="shared" si="9"/>
        <v>#N/A</v>
      </c>
      <c r="AP52" s="46" t="e">
        <f t="shared" si="10"/>
        <v>#N/A</v>
      </c>
      <c r="AQ52" s="71"/>
      <c r="AR52" s="3"/>
      <c r="AS52" s="3"/>
    </row>
    <row r="53" spans="1:45"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0"/>
        <v>0.5</v>
      </c>
      <c r="M53" s="55">
        <f t="shared" si="1"/>
        <v>0.5</v>
      </c>
      <c r="N53" s="69"/>
      <c r="O53" s="69"/>
      <c r="P53" s="70" t="b">
        <f t="shared" si="2"/>
        <v>0</v>
      </c>
      <c r="Q53" s="70" t="b">
        <f t="shared" si="3"/>
        <v>0</v>
      </c>
      <c r="R53" s="69"/>
      <c r="S53" s="69"/>
      <c r="T53" s="69"/>
      <c r="U53" s="69"/>
      <c r="V53" s="69"/>
      <c r="W53" s="69"/>
      <c r="X53" s="69"/>
      <c r="Y53" s="69"/>
      <c r="Z53" s="70" t="b">
        <f t="shared" si="4"/>
        <v>0</v>
      </c>
      <c r="AA53" s="70" t="b">
        <f t="shared" si="5"/>
        <v>0</v>
      </c>
      <c r="AB53" s="46" t="b">
        <f>IF(R53="Taip",0,IF(R53="Ne",0.5*(VLOOKUP(E53,'Įkainiai ir sąrašas'!$F$3:$G$7,2,FALSE))))</f>
        <v>0</v>
      </c>
      <c r="AC53" s="46" t="b">
        <f>IF(S53="Taip",0,IF(S53="Ne",0.5*(VLOOKUP(F53,'Įkainiai ir sąrašas'!$F$3:$G$7,2,FALSE))))</f>
        <v>0</v>
      </c>
      <c r="AD53" s="46" t="b">
        <f>IF(T53="Taip",0,IF(T53="Ne",'Įkainiai ir sąrašas'!$G$8*L53))</f>
        <v>0</v>
      </c>
      <c r="AE53" s="46" t="b">
        <f>IF(U53="Taip",0,IF(U53="Ne",'Įkainiai ir sąrašas'!$G$8*M53))</f>
        <v>0</v>
      </c>
      <c r="AF53" s="46" t="b">
        <f>IF(V53="Taip",0,IF(V53="Ne",'Įkainiai ir sąrašas'!$G$9*L53))</f>
        <v>0</v>
      </c>
      <c r="AG53" s="46" t="b">
        <f>IF(W53="Taip",0,IF(W53="Ne",'Įkainiai ir sąrašas'!$G$9*M53))</f>
        <v>0</v>
      </c>
      <c r="AH53" s="46" t="e">
        <f>VLOOKUP(C53,'Įkainiai ir sąrašas'!$A$2:$D$177,3,FALSE)</f>
        <v>#N/A</v>
      </c>
      <c r="AI53" s="46" t="e">
        <f>VLOOKUP(D53,'Įkainiai ir sąrašas'!$A$2:$D$177,3,FALSE)</f>
        <v>#N/A</v>
      </c>
      <c r="AJ53" s="46" t="e">
        <f t="shared" si="6"/>
        <v>#N/A</v>
      </c>
      <c r="AK53" s="46" t="e">
        <f t="shared" si="7"/>
        <v>#N/A</v>
      </c>
      <c r="AL53" s="46" t="e">
        <f>VLOOKUP(C53,'Įkainiai ir sąrašas'!$A$2:$D$177,4,FALSE)</f>
        <v>#N/A</v>
      </c>
      <c r="AM53" s="46" t="e">
        <f>VLOOKUP(D53,'Įkainiai ir sąrašas'!$A$2:$D$177,4,FALSE)</f>
        <v>#N/A</v>
      </c>
      <c r="AN53" s="46" t="e">
        <f t="shared" si="8"/>
        <v>#N/A</v>
      </c>
      <c r="AO53" s="46" t="e">
        <f t="shared" si="9"/>
        <v>#N/A</v>
      </c>
      <c r="AP53" s="46" t="e">
        <f t="shared" si="10"/>
        <v>#N/A</v>
      </c>
      <c r="AQ53" s="71"/>
      <c r="AR53" s="3"/>
      <c r="AS53" s="3"/>
    </row>
    <row r="54" spans="1:45"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0"/>
        <v>0.5</v>
      </c>
      <c r="M54" s="55">
        <f t="shared" si="1"/>
        <v>0.5</v>
      </c>
      <c r="N54" s="69"/>
      <c r="O54" s="69"/>
      <c r="P54" s="70" t="b">
        <f t="shared" si="2"/>
        <v>0</v>
      </c>
      <c r="Q54" s="70" t="b">
        <f t="shared" si="3"/>
        <v>0</v>
      </c>
      <c r="R54" s="69"/>
      <c r="S54" s="69"/>
      <c r="T54" s="69"/>
      <c r="U54" s="69"/>
      <c r="V54" s="69"/>
      <c r="W54" s="69"/>
      <c r="X54" s="69"/>
      <c r="Y54" s="69"/>
      <c r="Z54" s="70" t="b">
        <f t="shared" si="4"/>
        <v>0</v>
      </c>
      <c r="AA54" s="70" t="b">
        <f t="shared" si="5"/>
        <v>0</v>
      </c>
      <c r="AB54" s="46" t="b">
        <f>IF(R54="Taip",0,IF(R54="Ne",0.5*(VLOOKUP(E54,'Įkainiai ir sąrašas'!$F$3:$G$7,2,FALSE))))</f>
        <v>0</v>
      </c>
      <c r="AC54" s="46" t="b">
        <f>IF(S54="Taip",0,IF(S54="Ne",0.5*(VLOOKUP(F54,'Įkainiai ir sąrašas'!$F$3:$G$7,2,FALSE))))</f>
        <v>0</v>
      </c>
      <c r="AD54" s="46" t="b">
        <f>IF(T54="Taip",0,IF(T54="Ne",'Įkainiai ir sąrašas'!$G$8*L54))</f>
        <v>0</v>
      </c>
      <c r="AE54" s="46" t="b">
        <f>IF(U54="Taip",0,IF(U54="Ne",'Įkainiai ir sąrašas'!$G$8*M54))</f>
        <v>0</v>
      </c>
      <c r="AF54" s="46" t="b">
        <f>IF(V54="Taip",0,IF(V54="Ne",'Įkainiai ir sąrašas'!$G$9*L54))</f>
        <v>0</v>
      </c>
      <c r="AG54" s="46" t="b">
        <f>IF(W54="Taip",0,IF(W54="Ne",'Įkainiai ir sąrašas'!$G$9*M54))</f>
        <v>0</v>
      </c>
      <c r="AH54" s="46" t="e">
        <f>VLOOKUP(C54,'Įkainiai ir sąrašas'!$A$2:$D$177,3,FALSE)</f>
        <v>#N/A</v>
      </c>
      <c r="AI54" s="46" t="e">
        <f>VLOOKUP(D54,'Įkainiai ir sąrašas'!$A$2:$D$177,3,FALSE)</f>
        <v>#N/A</v>
      </c>
      <c r="AJ54" s="46" t="e">
        <f t="shared" si="6"/>
        <v>#N/A</v>
      </c>
      <c r="AK54" s="46" t="e">
        <f t="shared" si="7"/>
        <v>#N/A</v>
      </c>
      <c r="AL54" s="46" t="e">
        <f>VLOOKUP(C54,'Įkainiai ir sąrašas'!$A$2:$D$177,4,FALSE)</f>
        <v>#N/A</v>
      </c>
      <c r="AM54" s="46" t="e">
        <f>VLOOKUP(D54,'Įkainiai ir sąrašas'!$A$2:$D$177,4,FALSE)</f>
        <v>#N/A</v>
      </c>
      <c r="AN54" s="46" t="e">
        <f t="shared" si="8"/>
        <v>#N/A</v>
      </c>
      <c r="AO54" s="46" t="e">
        <f t="shared" si="9"/>
        <v>#N/A</v>
      </c>
      <c r="AP54" s="46" t="e">
        <f t="shared" si="10"/>
        <v>#N/A</v>
      </c>
      <c r="AQ54" s="71"/>
      <c r="AR54" s="3"/>
      <c r="AS54" s="3"/>
    </row>
    <row r="55" spans="1:45"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0"/>
        <v>0.5</v>
      </c>
      <c r="M55" s="55">
        <f t="shared" si="1"/>
        <v>0.5</v>
      </c>
      <c r="N55" s="69"/>
      <c r="O55" s="69"/>
      <c r="P55" s="70" t="b">
        <f t="shared" si="2"/>
        <v>0</v>
      </c>
      <c r="Q55" s="70" t="b">
        <f t="shared" si="3"/>
        <v>0</v>
      </c>
      <c r="R55" s="69"/>
      <c r="S55" s="69"/>
      <c r="T55" s="69"/>
      <c r="U55" s="69"/>
      <c r="V55" s="69"/>
      <c r="W55" s="69"/>
      <c r="X55" s="69"/>
      <c r="Y55" s="69"/>
      <c r="Z55" s="70" t="b">
        <f t="shared" si="4"/>
        <v>0</v>
      </c>
      <c r="AA55" s="70" t="b">
        <f t="shared" si="5"/>
        <v>0</v>
      </c>
      <c r="AB55" s="46" t="b">
        <f>IF(R55="Taip",0,IF(R55="Ne",0.5*(VLOOKUP(E55,'Įkainiai ir sąrašas'!$F$3:$G$7,2,FALSE))))</f>
        <v>0</v>
      </c>
      <c r="AC55" s="46" t="b">
        <f>IF(S55="Taip",0,IF(S55="Ne",0.5*(VLOOKUP(F55,'Įkainiai ir sąrašas'!$F$3:$G$7,2,FALSE))))</f>
        <v>0</v>
      </c>
      <c r="AD55" s="46" t="b">
        <f>IF(T55="Taip",0,IF(T55="Ne",'Įkainiai ir sąrašas'!$G$8*L55))</f>
        <v>0</v>
      </c>
      <c r="AE55" s="46" t="b">
        <f>IF(U55="Taip",0,IF(U55="Ne",'Įkainiai ir sąrašas'!$G$8*M55))</f>
        <v>0</v>
      </c>
      <c r="AF55" s="46" t="b">
        <f>IF(V55="Taip",0,IF(V55="Ne",'Įkainiai ir sąrašas'!$G$9*L55))</f>
        <v>0</v>
      </c>
      <c r="AG55" s="46" t="b">
        <f>IF(W55="Taip",0,IF(W55="Ne",'Įkainiai ir sąrašas'!$G$9*M55))</f>
        <v>0</v>
      </c>
      <c r="AH55" s="46" t="e">
        <f>VLOOKUP(C55,'Įkainiai ir sąrašas'!$A$2:$D$177,3,FALSE)</f>
        <v>#N/A</v>
      </c>
      <c r="AI55" s="46" t="e">
        <f>VLOOKUP(D55,'Įkainiai ir sąrašas'!$A$2:$D$177,3,FALSE)</f>
        <v>#N/A</v>
      </c>
      <c r="AJ55" s="46" t="e">
        <f t="shared" si="6"/>
        <v>#N/A</v>
      </c>
      <c r="AK55" s="46" t="e">
        <f t="shared" si="7"/>
        <v>#N/A</v>
      </c>
      <c r="AL55" s="46" t="e">
        <f>VLOOKUP(C55,'Įkainiai ir sąrašas'!$A$2:$D$177,4,FALSE)</f>
        <v>#N/A</v>
      </c>
      <c r="AM55" s="46" t="e">
        <f>VLOOKUP(D55,'Įkainiai ir sąrašas'!$A$2:$D$177,4,FALSE)</f>
        <v>#N/A</v>
      </c>
      <c r="AN55" s="46" t="e">
        <f t="shared" si="8"/>
        <v>#N/A</v>
      </c>
      <c r="AO55" s="46" t="e">
        <f t="shared" si="9"/>
        <v>#N/A</v>
      </c>
      <c r="AP55" s="46" t="e">
        <f t="shared" si="10"/>
        <v>#N/A</v>
      </c>
      <c r="AQ55" s="71"/>
      <c r="AR55" s="3"/>
      <c r="AS55" s="3"/>
    </row>
    <row r="56" spans="1:45"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0"/>
        <v>0.5</v>
      </c>
      <c r="M56" s="55">
        <f t="shared" si="1"/>
        <v>0.5</v>
      </c>
      <c r="N56" s="69"/>
      <c r="O56" s="69"/>
      <c r="P56" s="70" t="b">
        <f t="shared" si="2"/>
        <v>0</v>
      </c>
      <c r="Q56" s="70" t="b">
        <f t="shared" si="3"/>
        <v>0</v>
      </c>
      <c r="R56" s="69"/>
      <c r="S56" s="69"/>
      <c r="T56" s="69"/>
      <c r="U56" s="69"/>
      <c r="V56" s="69"/>
      <c r="W56" s="69"/>
      <c r="X56" s="69"/>
      <c r="Y56" s="69"/>
      <c r="Z56" s="70" t="b">
        <f t="shared" si="4"/>
        <v>0</v>
      </c>
      <c r="AA56" s="70" t="b">
        <f t="shared" si="5"/>
        <v>0</v>
      </c>
      <c r="AB56" s="46" t="b">
        <f>IF(R56="Taip",0,IF(R56="Ne",0.5*(VLOOKUP(E56,'Įkainiai ir sąrašas'!$F$3:$G$7,2,FALSE))))</f>
        <v>0</v>
      </c>
      <c r="AC56" s="46" t="b">
        <f>IF(S56="Taip",0,IF(S56="Ne",0.5*(VLOOKUP(F56,'Įkainiai ir sąrašas'!$F$3:$G$7,2,FALSE))))</f>
        <v>0</v>
      </c>
      <c r="AD56" s="46" t="b">
        <f>IF(T56="Taip",0,IF(T56="Ne",'Įkainiai ir sąrašas'!$G$8*L56))</f>
        <v>0</v>
      </c>
      <c r="AE56" s="46" t="b">
        <f>IF(U56="Taip",0,IF(U56="Ne",'Įkainiai ir sąrašas'!$G$8*M56))</f>
        <v>0</v>
      </c>
      <c r="AF56" s="46" t="b">
        <f>IF(V56="Taip",0,IF(V56="Ne",'Įkainiai ir sąrašas'!$G$9*L56))</f>
        <v>0</v>
      </c>
      <c r="AG56" s="46" t="b">
        <f>IF(W56="Taip",0,IF(W56="Ne",'Įkainiai ir sąrašas'!$G$9*M56))</f>
        <v>0</v>
      </c>
      <c r="AH56" s="46" t="e">
        <f>VLOOKUP(C56,'Įkainiai ir sąrašas'!$A$2:$D$177,3,FALSE)</f>
        <v>#N/A</v>
      </c>
      <c r="AI56" s="46" t="e">
        <f>VLOOKUP(D56,'Įkainiai ir sąrašas'!$A$2:$D$177,3,FALSE)</f>
        <v>#N/A</v>
      </c>
      <c r="AJ56" s="46" t="e">
        <f t="shared" si="6"/>
        <v>#N/A</v>
      </c>
      <c r="AK56" s="46" t="e">
        <f t="shared" si="7"/>
        <v>#N/A</v>
      </c>
      <c r="AL56" s="46" t="e">
        <f>VLOOKUP(C56,'Įkainiai ir sąrašas'!$A$2:$D$177,4,FALSE)</f>
        <v>#N/A</v>
      </c>
      <c r="AM56" s="46" t="e">
        <f>VLOOKUP(D56,'Įkainiai ir sąrašas'!$A$2:$D$177,4,FALSE)</f>
        <v>#N/A</v>
      </c>
      <c r="AN56" s="46" t="e">
        <f t="shared" si="8"/>
        <v>#N/A</v>
      </c>
      <c r="AO56" s="46" t="e">
        <f t="shared" si="9"/>
        <v>#N/A</v>
      </c>
      <c r="AP56" s="46" t="e">
        <f t="shared" si="10"/>
        <v>#N/A</v>
      </c>
      <c r="AQ56" s="71"/>
      <c r="AR56" s="3"/>
      <c r="AS56" s="3"/>
    </row>
    <row r="57" spans="1:45"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0"/>
        <v>0.5</v>
      </c>
      <c r="M57" s="55">
        <f t="shared" si="1"/>
        <v>0.5</v>
      </c>
      <c r="N57" s="69"/>
      <c r="O57" s="69"/>
      <c r="P57" s="70" t="b">
        <f t="shared" si="2"/>
        <v>0</v>
      </c>
      <c r="Q57" s="70" t="b">
        <f t="shared" si="3"/>
        <v>0</v>
      </c>
      <c r="R57" s="69"/>
      <c r="S57" s="69"/>
      <c r="T57" s="69"/>
      <c r="U57" s="69"/>
      <c r="V57" s="69"/>
      <c r="W57" s="69"/>
      <c r="X57" s="69"/>
      <c r="Y57" s="69"/>
      <c r="Z57" s="70" t="b">
        <f t="shared" si="4"/>
        <v>0</v>
      </c>
      <c r="AA57" s="70" t="b">
        <f t="shared" si="5"/>
        <v>0</v>
      </c>
      <c r="AB57" s="46" t="b">
        <f>IF(R57="Taip",0,IF(R57="Ne",0.5*(VLOOKUP(E57,'Įkainiai ir sąrašas'!$F$3:$G$7,2,FALSE))))</f>
        <v>0</v>
      </c>
      <c r="AC57" s="46" t="b">
        <f>IF(S57="Taip",0,IF(S57="Ne",0.5*(VLOOKUP(F57,'Įkainiai ir sąrašas'!$F$3:$G$7,2,FALSE))))</f>
        <v>0</v>
      </c>
      <c r="AD57" s="46" t="b">
        <f>IF(T57="Taip",0,IF(T57="Ne",'Įkainiai ir sąrašas'!$G$8*L57))</f>
        <v>0</v>
      </c>
      <c r="AE57" s="46" t="b">
        <f>IF(U57="Taip",0,IF(U57="Ne",'Įkainiai ir sąrašas'!$G$8*M57))</f>
        <v>0</v>
      </c>
      <c r="AF57" s="46" t="b">
        <f>IF(V57="Taip",0,IF(V57="Ne",'Įkainiai ir sąrašas'!$G$9*L57))</f>
        <v>0</v>
      </c>
      <c r="AG57" s="46" t="b">
        <f>IF(W57="Taip",0,IF(W57="Ne",'Įkainiai ir sąrašas'!$G$9*M57))</f>
        <v>0</v>
      </c>
      <c r="AH57" s="46" t="e">
        <f>VLOOKUP(C57,'Įkainiai ir sąrašas'!$A$2:$D$177,3,FALSE)</f>
        <v>#N/A</v>
      </c>
      <c r="AI57" s="46" t="e">
        <f>VLOOKUP(D57,'Įkainiai ir sąrašas'!$A$2:$D$177,3,FALSE)</f>
        <v>#N/A</v>
      </c>
      <c r="AJ57" s="46" t="e">
        <f t="shared" si="6"/>
        <v>#N/A</v>
      </c>
      <c r="AK57" s="46" t="e">
        <f t="shared" si="7"/>
        <v>#N/A</v>
      </c>
      <c r="AL57" s="46" t="e">
        <f>VLOOKUP(C57,'Įkainiai ir sąrašas'!$A$2:$D$177,4,FALSE)</f>
        <v>#N/A</v>
      </c>
      <c r="AM57" s="46" t="e">
        <f>VLOOKUP(D57,'Įkainiai ir sąrašas'!$A$2:$D$177,4,FALSE)</f>
        <v>#N/A</v>
      </c>
      <c r="AN57" s="46" t="e">
        <f t="shared" si="8"/>
        <v>#N/A</v>
      </c>
      <c r="AO57" s="46" t="e">
        <f t="shared" si="9"/>
        <v>#N/A</v>
      </c>
      <c r="AP57" s="46" t="e">
        <f t="shared" si="10"/>
        <v>#N/A</v>
      </c>
      <c r="AQ57" s="71"/>
      <c r="AR57" s="3"/>
      <c r="AS57" s="3"/>
    </row>
    <row r="58" spans="1:45"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0"/>
        <v>0.5</v>
      </c>
      <c r="M58" s="55">
        <f t="shared" si="1"/>
        <v>0.5</v>
      </c>
      <c r="N58" s="69"/>
      <c r="O58" s="69"/>
      <c r="P58" s="70" t="b">
        <f t="shared" si="2"/>
        <v>0</v>
      </c>
      <c r="Q58" s="70" t="b">
        <f t="shared" si="3"/>
        <v>0</v>
      </c>
      <c r="R58" s="69"/>
      <c r="S58" s="69"/>
      <c r="T58" s="69"/>
      <c r="U58" s="69"/>
      <c r="V58" s="69"/>
      <c r="W58" s="69"/>
      <c r="X58" s="69"/>
      <c r="Y58" s="69"/>
      <c r="Z58" s="70" t="b">
        <f t="shared" si="4"/>
        <v>0</v>
      </c>
      <c r="AA58" s="70" t="b">
        <f t="shared" si="5"/>
        <v>0</v>
      </c>
      <c r="AB58" s="46" t="b">
        <f>IF(R58="Taip",0,IF(R58="Ne",0.5*(VLOOKUP(E58,'Įkainiai ir sąrašas'!$F$3:$G$7,2,FALSE))))</f>
        <v>0</v>
      </c>
      <c r="AC58" s="46" t="b">
        <f>IF(S58="Taip",0,IF(S58="Ne",0.5*(VLOOKUP(F58,'Įkainiai ir sąrašas'!$F$3:$G$7,2,FALSE))))</f>
        <v>0</v>
      </c>
      <c r="AD58" s="46" t="b">
        <f>IF(T58="Taip",0,IF(T58="Ne",'Įkainiai ir sąrašas'!$G$8*L58))</f>
        <v>0</v>
      </c>
      <c r="AE58" s="46" t="b">
        <f>IF(U58="Taip",0,IF(U58="Ne",'Įkainiai ir sąrašas'!$G$8*M58))</f>
        <v>0</v>
      </c>
      <c r="AF58" s="46" t="b">
        <f>IF(V58="Taip",0,IF(V58="Ne",'Įkainiai ir sąrašas'!$G$9*L58))</f>
        <v>0</v>
      </c>
      <c r="AG58" s="46" t="b">
        <f>IF(W58="Taip",0,IF(W58="Ne",'Įkainiai ir sąrašas'!$G$9*M58))</f>
        <v>0</v>
      </c>
      <c r="AH58" s="46" t="e">
        <f>VLOOKUP(C58,'Įkainiai ir sąrašas'!$A$2:$D$177,3,FALSE)</f>
        <v>#N/A</v>
      </c>
      <c r="AI58" s="46" t="e">
        <f>VLOOKUP(D58,'Įkainiai ir sąrašas'!$A$2:$D$177,3,FALSE)</f>
        <v>#N/A</v>
      </c>
      <c r="AJ58" s="46" t="e">
        <f t="shared" si="6"/>
        <v>#N/A</v>
      </c>
      <c r="AK58" s="46" t="e">
        <f t="shared" si="7"/>
        <v>#N/A</v>
      </c>
      <c r="AL58" s="46" t="e">
        <f>VLOOKUP(C58,'Įkainiai ir sąrašas'!$A$2:$D$177,4,FALSE)</f>
        <v>#N/A</v>
      </c>
      <c r="AM58" s="46" t="e">
        <f>VLOOKUP(D58,'Įkainiai ir sąrašas'!$A$2:$D$177,4,FALSE)</f>
        <v>#N/A</v>
      </c>
      <c r="AN58" s="46" t="e">
        <f t="shared" si="8"/>
        <v>#N/A</v>
      </c>
      <c r="AO58" s="46" t="e">
        <f t="shared" si="9"/>
        <v>#N/A</v>
      </c>
      <c r="AP58" s="46" t="e">
        <f t="shared" si="10"/>
        <v>#N/A</v>
      </c>
      <c r="AQ58" s="71"/>
      <c r="AR58" s="3"/>
      <c r="AS58" s="3"/>
    </row>
    <row r="59" spans="1:45"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0"/>
        <v>0.5</v>
      </c>
      <c r="M59" s="55">
        <f t="shared" si="1"/>
        <v>0.5</v>
      </c>
      <c r="N59" s="69"/>
      <c r="O59" s="69"/>
      <c r="P59" s="70" t="b">
        <f t="shared" si="2"/>
        <v>0</v>
      </c>
      <c r="Q59" s="70" t="b">
        <f t="shared" si="3"/>
        <v>0</v>
      </c>
      <c r="R59" s="69"/>
      <c r="S59" s="69"/>
      <c r="T59" s="69"/>
      <c r="U59" s="69"/>
      <c r="V59" s="69"/>
      <c r="W59" s="69"/>
      <c r="X59" s="69"/>
      <c r="Y59" s="69"/>
      <c r="Z59" s="70" t="b">
        <f t="shared" si="4"/>
        <v>0</v>
      </c>
      <c r="AA59" s="70" t="b">
        <f t="shared" si="5"/>
        <v>0</v>
      </c>
      <c r="AB59" s="46" t="b">
        <f>IF(R59="Taip",0,IF(R59="Ne",0.5*(VLOOKUP(E59,'Įkainiai ir sąrašas'!$F$3:$G$7,2,FALSE))))</f>
        <v>0</v>
      </c>
      <c r="AC59" s="46" t="b">
        <f>IF(S59="Taip",0,IF(S59="Ne",0.5*(VLOOKUP(F59,'Įkainiai ir sąrašas'!$F$3:$G$7,2,FALSE))))</f>
        <v>0</v>
      </c>
      <c r="AD59" s="46" t="b">
        <f>IF(T59="Taip",0,IF(T59="Ne",'Įkainiai ir sąrašas'!$G$8*L59))</f>
        <v>0</v>
      </c>
      <c r="AE59" s="46" t="b">
        <f>IF(U59="Taip",0,IF(U59="Ne",'Įkainiai ir sąrašas'!$G$8*M59))</f>
        <v>0</v>
      </c>
      <c r="AF59" s="46" t="b">
        <f>IF(V59="Taip",0,IF(V59="Ne",'Įkainiai ir sąrašas'!$G$9*L59))</f>
        <v>0</v>
      </c>
      <c r="AG59" s="46" t="b">
        <f>IF(W59="Taip",0,IF(W59="Ne",'Įkainiai ir sąrašas'!$G$9*M59))</f>
        <v>0</v>
      </c>
      <c r="AH59" s="46" t="e">
        <f>VLOOKUP(C59,'Įkainiai ir sąrašas'!$A$2:$D$177,3,FALSE)</f>
        <v>#N/A</v>
      </c>
      <c r="AI59" s="46" t="e">
        <f>VLOOKUP(D59,'Įkainiai ir sąrašas'!$A$2:$D$177,3,FALSE)</f>
        <v>#N/A</v>
      </c>
      <c r="AJ59" s="46" t="e">
        <f t="shared" si="6"/>
        <v>#N/A</v>
      </c>
      <c r="AK59" s="46" t="e">
        <f t="shared" si="7"/>
        <v>#N/A</v>
      </c>
      <c r="AL59" s="46" t="e">
        <f>VLOOKUP(C59,'Įkainiai ir sąrašas'!$A$2:$D$177,4,FALSE)</f>
        <v>#N/A</v>
      </c>
      <c r="AM59" s="46" t="e">
        <f>VLOOKUP(D59,'Įkainiai ir sąrašas'!$A$2:$D$177,4,FALSE)</f>
        <v>#N/A</v>
      </c>
      <c r="AN59" s="46" t="e">
        <f t="shared" si="8"/>
        <v>#N/A</v>
      </c>
      <c r="AO59" s="46" t="e">
        <f t="shared" si="9"/>
        <v>#N/A</v>
      </c>
      <c r="AP59" s="46" t="e">
        <f t="shared" si="10"/>
        <v>#N/A</v>
      </c>
      <c r="AQ59" s="71"/>
      <c r="AR59" s="3"/>
      <c r="AS59" s="3"/>
    </row>
    <row r="60" spans="1:45" x14ac:dyDescent="0.25">
      <c r="A60" s="72">
        <v>39</v>
      </c>
      <c r="B60" s="69"/>
      <c r="C60" s="69"/>
      <c r="D60" s="69"/>
      <c r="E60" s="44" t="e">
        <f>VLOOKUP(C60,'Įkainiai ir sąrašas'!$A$2:$D$177,2,FALSE)</f>
        <v>#N/A</v>
      </c>
      <c r="F60" s="44" t="e">
        <f>VLOOKUP(D60,'Įkainiai ir sąrašas'!$A$2:$D$177,2,FALSE)</f>
        <v>#N/A</v>
      </c>
      <c r="G60" s="69"/>
      <c r="H60" s="69"/>
      <c r="I60" s="69"/>
      <c r="J60" s="69"/>
      <c r="K60" s="69"/>
      <c r="L60" s="55">
        <f t="shared" si="0"/>
        <v>0.5</v>
      </c>
      <c r="M60" s="55">
        <f t="shared" si="1"/>
        <v>0.5</v>
      </c>
      <c r="N60" s="69"/>
      <c r="O60" s="69"/>
      <c r="P60" s="70" t="b">
        <f t="shared" si="2"/>
        <v>0</v>
      </c>
      <c r="Q60" s="70" t="b">
        <f t="shared" si="3"/>
        <v>0</v>
      </c>
      <c r="R60" s="69"/>
      <c r="S60" s="69"/>
      <c r="T60" s="69"/>
      <c r="U60" s="69"/>
      <c r="V60" s="69"/>
      <c r="W60" s="69"/>
      <c r="X60" s="69"/>
      <c r="Y60" s="69"/>
      <c r="Z60" s="70" t="b">
        <f t="shared" si="4"/>
        <v>0</v>
      </c>
      <c r="AA60" s="70" t="b">
        <f t="shared" si="5"/>
        <v>0</v>
      </c>
      <c r="AB60" s="46" t="b">
        <f>IF(R60="Taip",0,IF(R60="Ne",0.5*(VLOOKUP(E60,'Įkainiai ir sąrašas'!$F$3:$G$7,2,FALSE))))</f>
        <v>0</v>
      </c>
      <c r="AC60" s="46" t="b">
        <f>IF(S60="Taip",0,IF(S60="Ne",0.5*(VLOOKUP(F60,'Įkainiai ir sąrašas'!$F$3:$G$7,2,FALSE))))</f>
        <v>0</v>
      </c>
      <c r="AD60" s="46" t="b">
        <f>IF(T60="Taip",0,IF(T60="Ne",'Įkainiai ir sąrašas'!$G$8*L60))</f>
        <v>0</v>
      </c>
      <c r="AE60" s="46" t="b">
        <f>IF(U60="Taip",0,IF(U60="Ne",'Įkainiai ir sąrašas'!$G$8*M60))</f>
        <v>0</v>
      </c>
      <c r="AF60" s="46" t="b">
        <f>IF(V60="Taip",0,IF(V60="Ne",'Įkainiai ir sąrašas'!$G$9*L60))</f>
        <v>0</v>
      </c>
      <c r="AG60" s="46" t="b">
        <f>IF(W60="Taip",0,IF(W60="Ne",'Įkainiai ir sąrašas'!$G$9*M60))</f>
        <v>0</v>
      </c>
      <c r="AH60" s="46" t="e">
        <f>VLOOKUP(C60,'Įkainiai ir sąrašas'!$A$2:$D$177,3,FALSE)</f>
        <v>#N/A</v>
      </c>
      <c r="AI60" s="46" t="e">
        <f>VLOOKUP(D60,'Įkainiai ir sąrašas'!$A$2:$D$177,3,FALSE)</f>
        <v>#N/A</v>
      </c>
      <c r="AJ60" s="46" t="e">
        <f t="shared" si="6"/>
        <v>#N/A</v>
      </c>
      <c r="AK60" s="46" t="e">
        <f t="shared" si="7"/>
        <v>#N/A</v>
      </c>
      <c r="AL60" s="46" t="e">
        <f>VLOOKUP(C60,'Įkainiai ir sąrašas'!$A$2:$D$177,4,FALSE)</f>
        <v>#N/A</v>
      </c>
      <c r="AM60" s="46" t="e">
        <f>VLOOKUP(D60,'Įkainiai ir sąrašas'!$A$2:$D$177,4,FALSE)</f>
        <v>#N/A</v>
      </c>
      <c r="AN60" s="46" t="e">
        <f t="shared" si="8"/>
        <v>#N/A</v>
      </c>
      <c r="AO60" s="46" t="e">
        <f t="shared" si="9"/>
        <v>#N/A</v>
      </c>
      <c r="AP60" s="46" t="e">
        <f t="shared" si="10"/>
        <v>#N/A</v>
      </c>
      <c r="AQ60" s="71"/>
      <c r="AR60" s="3"/>
      <c r="AS60" s="3"/>
    </row>
    <row r="61" spans="1:45" x14ac:dyDescent="0.25">
      <c r="A61" s="72">
        <v>40</v>
      </c>
      <c r="B61" s="69"/>
      <c r="C61" s="69"/>
      <c r="D61" s="69"/>
      <c r="E61" s="44" t="e">
        <f>VLOOKUP(C61,'Įkainiai ir sąrašas'!$A$2:$D$177,2,FALSE)</f>
        <v>#N/A</v>
      </c>
      <c r="F61" s="44" t="e">
        <f>VLOOKUP(D61,'Įkainiai ir sąrašas'!$A$2:$D$177,2,FALSE)</f>
        <v>#N/A</v>
      </c>
      <c r="G61" s="69"/>
      <c r="H61" s="69"/>
      <c r="I61" s="69"/>
      <c r="J61" s="69"/>
      <c r="K61" s="69"/>
      <c r="L61" s="55">
        <f t="shared" si="0"/>
        <v>0.5</v>
      </c>
      <c r="M61" s="55">
        <f t="shared" si="1"/>
        <v>0.5</v>
      </c>
      <c r="N61" s="69"/>
      <c r="O61" s="69"/>
      <c r="P61" s="70" t="b">
        <f t="shared" si="2"/>
        <v>0</v>
      </c>
      <c r="Q61" s="70" t="b">
        <f t="shared" si="3"/>
        <v>0</v>
      </c>
      <c r="R61" s="69"/>
      <c r="S61" s="69"/>
      <c r="T61" s="69"/>
      <c r="U61" s="69"/>
      <c r="V61" s="69"/>
      <c r="W61" s="69"/>
      <c r="X61" s="69"/>
      <c r="Y61" s="69"/>
      <c r="Z61" s="70" t="b">
        <f t="shared" si="4"/>
        <v>0</v>
      </c>
      <c r="AA61" s="70" t="b">
        <f t="shared" si="5"/>
        <v>0</v>
      </c>
      <c r="AB61" s="46" t="b">
        <f>IF(R61="Taip",0,IF(R61="Ne",0.5*(VLOOKUP(E61,'Įkainiai ir sąrašas'!$F$3:$G$7,2,FALSE))))</f>
        <v>0</v>
      </c>
      <c r="AC61" s="46" t="b">
        <f>IF(S61="Taip",0,IF(S61="Ne",0.5*(VLOOKUP(F61,'Įkainiai ir sąrašas'!$F$3:$G$7,2,FALSE))))</f>
        <v>0</v>
      </c>
      <c r="AD61" s="46" t="b">
        <f>IF(T61="Taip",0,IF(T61="Ne",'Įkainiai ir sąrašas'!$G$8*L61))</f>
        <v>0</v>
      </c>
      <c r="AE61" s="46" t="b">
        <f>IF(U61="Taip",0,IF(U61="Ne",'Įkainiai ir sąrašas'!$G$8*M61))</f>
        <v>0</v>
      </c>
      <c r="AF61" s="46" t="b">
        <f>IF(V61="Taip",0,IF(V61="Ne",'Įkainiai ir sąrašas'!$G$9*L61))</f>
        <v>0</v>
      </c>
      <c r="AG61" s="46" t="b">
        <f>IF(W61="Taip",0,IF(W61="Ne",'Įkainiai ir sąrašas'!$G$9*M61))</f>
        <v>0</v>
      </c>
      <c r="AH61" s="46" t="e">
        <f>VLOOKUP(C61,'Įkainiai ir sąrašas'!$A$2:$D$177,3,FALSE)</f>
        <v>#N/A</v>
      </c>
      <c r="AI61" s="46" t="e">
        <f>VLOOKUP(D61,'Įkainiai ir sąrašas'!$A$2:$D$177,3,FALSE)</f>
        <v>#N/A</v>
      </c>
      <c r="AJ61" s="46" t="e">
        <f t="shared" si="6"/>
        <v>#N/A</v>
      </c>
      <c r="AK61" s="46" t="e">
        <f t="shared" si="7"/>
        <v>#N/A</v>
      </c>
      <c r="AL61" s="46" t="e">
        <f>VLOOKUP(C61,'Įkainiai ir sąrašas'!$A$2:$D$177,4,FALSE)</f>
        <v>#N/A</v>
      </c>
      <c r="AM61" s="46" t="e">
        <f>VLOOKUP(D61,'Įkainiai ir sąrašas'!$A$2:$D$177,4,FALSE)</f>
        <v>#N/A</v>
      </c>
      <c r="AN61" s="46" t="e">
        <f t="shared" si="8"/>
        <v>#N/A</v>
      </c>
      <c r="AO61" s="46" t="e">
        <f t="shared" si="9"/>
        <v>#N/A</v>
      </c>
      <c r="AP61" s="46" t="e">
        <f t="shared" si="10"/>
        <v>#N/A</v>
      </c>
      <c r="AQ61" s="71"/>
      <c r="AR61" s="3"/>
      <c r="AS61" s="3"/>
    </row>
    <row r="62" spans="1:45"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0"/>
        <v>0.5</v>
      </c>
      <c r="M62" s="55">
        <f t="shared" si="1"/>
        <v>0.5</v>
      </c>
      <c r="N62" s="69"/>
      <c r="O62" s="69"/>
      <c r="P62" s="70" t="b">
        <f t="shared" si="2"/>
        <v>0</v>
      </c>
      <c r="Q62" s="70" t="b">
        <f t="shared" si="3"/>
        <v>0</v>
      </c>
      <c r="R62" s="69"/>
      <c r="S62" s="69"/>
      <c r="T62" s="69"/>
      <c r="U62" s="69"/>
      <c r="V62" s="69"/>
      <c r="W62" s="69"/>
      <c r="X62" s="69"/>
      <c r="Y62" s="69"/>
      <c r="Z62" s="70" t="b">
        <f t="shared" si="4"/>
        <v>0</v>
      </c>
      <c r="AA62" s="70" t="b">
        <f t="shared" si="5"/>
        <v>0</v>
      </c>
      <c r="AB62" s="46" t="b">
        <f>IF(R62="Taip",0,IF(R62="Ne",0.5*(VLOOKUP(E62,'Įkainiai ir sąrašas'!$F$3:$G$7,2,FALSE))))</f>
        <v>0</v>
      </c>
      <c r="AC62" s="46" t="b">
        <f>IF(S62="Taip",0,IF(S62="Ne",0.5*(VLOOKUP(F62,'Įkainiai ir sąrašas'!$F$3:$G$7,2,FALSE))))</f>
        <v>0</v>
      </c>
      <c r="AD62" s="46" t="b">
        <f>IF(T62="Taip",0,IF(T62="Ne",'Įkainiai ir sąrašas'!$G$8*L62))</f>
        <v>0</v>
      </c>
      <c r="AE62" s="46" t="b">
        <f>IF(U62="Taip",0,IF(U62="Ne",'Įkainiai ir sąrašas'!$G$8*M62))</f>
        <v>0</v>
      </c>
      <c r="AF62" s="46" t="b">
        <f>IF(V62="Taip",0,IF(V62="Ne",'Įkainiai ir sąrašas'!$G$9*L62))</f>
        <v>0</v>
      </c>
      <c r="AG62" s="46" t="b">
        <f>IF(W62="Taip",0,IF(W62="Ne",'Įkainiai ir sąrašas'!$G$9*M62))</f>
        <v>0</v>
      </c>
      <c r="AH62" s="46" t="e">
        <f>VLOOKUP(C62,'Įkainiai ir sąrašas'!$A$2:$D$177,3,FALSE)</f>
        <v>#N/A</v>
      </c>
      <c r="AI62" s="46" t="e">
        <f>VLOOKUP(D62,'Įkainiai ir sąrašas'!$A$2:$D$177,3,FALSE)</f>
        <v>#N/A</v>
      </c>
      <c r="AJ62" s="46" t="e">
        <f t="shared" si="6"/>
        <v>#N/A</v>
      </c>
      <c r="AK62" s="46" t="e">
        <f t="shared" si="7"/>
        <v>#N/A</v>
      </c>
      <c r="AL62" s="46" t="e">
        <f>VLOOKUP(C62,'Įkainiai ir sąrašas'!$A$2:$D$177,4,FALSE)</f>
        <v>#N/A</v>
      </c>
      <c r="AM62" s="46" t="e">
        <f>VLOOKUP(D62,'Įkainiai ir sąrašas'!$A$2:$D$177,4,FALSE)</f>
        <v>#N/A</v>
      </c>
      <c r="AN62" s="46" t="e">
        <f t="shared" si="8"/>
        <v>#N/A</v>
      </c>
      <c r="AO62" s="46" t="e">
        <f t="shared" si="9"/>
        <v>#N/A</v>
      </c>
      <c r="AP62" s="46" t="e">
        <f t="shared" si="10"/>
        <v>#N/A</v>
      </c>
      <c r="AQ62" s="71"/>
      <c r="AR62" s="3"/>
      <c r="AS62" s="3"/>
    </row>
    <row r="63" spans="1:45"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0"/>
        <v>0.5</v>
      </c>
      <c r="M63" s="55">
        <f t="shared" si="1"/>
        <v>0.5</v>
      </c>
      <c r="N63" s="69"/>
      <c r="O63" s="69"/>
      <c r="P63" s="70" t="b">
        <f t="shared" si="2"/>
        <v>0</v>
      </c>
      <c r="Q63" s="70" t="b">
        <f t="shared" si="3"/>
        <v>0</v>
      </c>
      <c r="R63" s="69"/>
      <c r="S63" s="69"/>
      <c r="T63" s="69"/>
      <c r="U63" s="69"/>
      <c r="V63" s="69"/>
      <c r="W63" s="69"/>
      <c r="X63" s="69"/>
      <c r="Y63" s="69"/>
      <c r="Z63" s="70" t="b">
        <f t="shared" si="4"/>
        <v>0</v>
      </c>
      <c r="AA63" s="70" t="b">
        <f t="shared" si="5"/>
        <v>0</v>
      </c>
      <c r="AB63" s="46" t="b">
        <f>IF(R63="Taip",0,IF(R63="Ne",0.5*(VLOOKUP(E63,'Įkainiai ir sąrašas'!$F$3:$G$7,2,FALSE))))</f>
        <v>0</v>
      </c>
      <c r="AC63" s="46" t="b">
        <f>IF(S63="Taip",0,IF(S63="Ne",0.5*(VLOOKUP(F63,'Įkainiai ir sąrašas'!$F$3:$G$7,2,FALSE))))</f>
        <v>0</v>
      </c>
      <c r="AD63" s="46" t="b">
        <f>IF(T63="Taip",0,IF(T63="Ne",'Įkainiai ir sąrašas'!$G$8*L63))</f>
        <v>0</v>
      </c>
      <c r="AE63" s="46" t="b">
        <f>IF(U63="Taip",0,IF(U63="Ne",'Įkainiai ir sąrašas'!$G$8*M63))</f>
        <v>0</v>
      </c>
      <c r="AF63" s="46" t="b">
        <f>IF(V63="Taip",0,IF(V63="Ne",'Įkainiai ir sąrašas'!$G$9*L63))</f>
        <v>0</v>
      </c>
      <c r="AG63" s="46" t="b">
        <f>IF(W63="Taip",0,IF(W63="Ne",'Įkainiai ir sąrašas'!$G$9*M63))</f>
        <v>0</v>
      </c>
      <c r="AH63" s="46" t="e">
        <f>VLOOKUP(C63,'Įkainiai ir sąrašas'!$A$2:$D$177,3,FALSE)</f>
        <v>#N/A</v>
      </c>
      <c r="AI63" s="46" t="e">
        <f>VLOOKUP(D63,'Įkainiai ir sąrašas'!$A$2:$D$177,3,FALSE)</f>
        <v>#N/A</v>
      </c>
      <c r="AJ63" s="46" t="e">
        <f t="shared" si="6"/>
        <v>#N/A</v>
      </c>
      <c r="AK63" s="46" t="e">
        <f t="shared" si="7"/>
        <v>#N/A</v>
      </c>
      <c r="AL63" s="46" t="e">
        <f>VLOOKUP(C63,'Įkainiai ir sąrašas'!$A$2:$D$177,4,FALSE)</f>
        <v>#N/A</v>
      </c>
      <c r="AM63" s="46" t="e">
        <f>VLOOKUP(D63,'Įkainiai ir sąrašas'!$A$2:$D$177,4,FALSE)</f>
        <v>#N/A</v>
      </c>
      <c r="AN63" s="46" t="e">
        <f t="shared" si="8"/>
        <v>#N/A</v>
      </c>
      <c r="AO63" s="46" t="e">
        <f t="shared" si="9"/>
        <v>#N/A</v>
      </c>
      <c r="AP63" s="46" t="e">
        <f t="shared" si="10"/>
        <v>#N/A</v>
      </c>
      <c r="AQ63" s="71"/>
      <c r="AR63" s="3"/>
      <c r="AS63" s="3"/>
    </row>
    <row r="64" spans="1:45"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0"/>
        <v>0.5</v>
      </c>
      <c r="M64" s="55">
        <f t="shared" si="1"/>
        <v>0.5</v>
      </c>
      <c r="N64" s="69"/>
      <c r="O64" s="69"/>
      <c r="P64" s="70" t="b">
        <f t="shared" si="2"/>
        <v>0</v>
      </c>
      <c r="Q64" s="70" t="b">
        <f t="shared" si="3"/>
        <v>0</v>
      </c>
      <c r="R64" s="69"/>
      <c r="S64" s="69"/>
      <c r="T64" s="69"/>
      <c r="U64" s="69"/>
      <c r="V64" s="69"/>
      <c r="W64" s="69"/>
      <c r="X64" s="69"/>
      <c r="Y64" s="69"/>
      <c r="Z64" s="70" t="b">
        <f t="shared" si="4"/>
        <v>0</v>
      </c>
      <c r="AA64" s="70" t="b">
        <f t="shared" si="5"/>
        <v>0</v>
      </c>
      <c r="AB64" s="46" t="b">
        <f>IF(R64="Taip",0,IF(R64="Ne",0.5*(VLOOKUP(E64,'Įkainiai ir sąrašas'!$F$3:$G$7,2,FALSE))))</f>
        <v>0</v>
      </c>
      <c r="AC64" s="46" t="b">
        <f>IF(S64="Taip",0,IF(S64="Ne",0.5*(VLOOKUP(F64,'Įkainiai ir sąrašas'!$F$3:$G$7,2,FALSE))))</f>
        <v>0</v>
      </c>
      <c r="AD64" s="46" t="b">
        <f>IF(T64="Taip",0,IF(T64="Ne",'Įkainiai ir sąrašas'!$G$8*L64))</f>
        <v>0</v>
      </c>
      <c r="AE64" s="46" t="b">
        <f>IF(U64="Taip",0,IF(U64="Ne",'Įkainiai ir sąrašas'!$G$8*M64))</f>
        <v>0</v>
      </c>
      <c r="AF64" s="46" t="b">
        <f>IF(V64="Taip",0,IF(V64="Ne",'Įkainiai ir sąrašas'!$G$9*L64))</f>
        <v>0</v>
      </c>
      <c r="AG64" s="46" t="b">
        <f>IF(W64="Taip",0,IF(W64="Ne",'Įkainiai ir sąrašas'!$G$9*M64))</f>
        <v>0</v>
      </c>
      <c r="AH64" s="46" t="e">
        <f>VLOOKUP(C64,'Įkainiai ir sąrašas'!$A$2:$D$177,3,FALSE)</f>
        <v>#N/A</v>
      </c>
      <c r="AI64" s="46" t="e">
        <f>VLOOKUP(D64,'Įkainiai ir sąrašas'!$A$2:$D$177,3,FALSE)</f>
        <v>#N/A</v>
      </c>
      <c r="AJ64" s="46" t="e">
        <f t="shared" si="6"/>
        <v>#N/A</v>
      </c>
      <c r="AK64" s="46" t="e">
        <f t="shared" si="7"/>
        <v>#N/A</v>
      </c>
      <c r="AL64" s="46" t="e">
        <f>VLOOKUP(C64,'Įkainiai ir sąrašas'!$A$2:$D$177,4,FALSE)</f>
        <v>#N/A</v>
      </c>
      <c r="AM64" s="46" t="e">
        <f>VLOOKUP(D64,'Įkainiai ir sąrašas'!$A$2:$D$177,4,FALSE)</f>
        <v>#N/A</v>
      </c>
      <c r="AN64" s="46" t="e">
        <f t="shared" si="8"/>
        <v>#N/A</v>
      </c>
      <c r="AO64" s="46" t="e">
        <f t="shared" si="9"/>
        <v>#N/A</v>
      </c>
      <c r="AP64" s="46" t="e">
        <f t="shared" si="10"/>
        <v>#N/A</v>
      </c>
      <c r="AQ64" s="71"/>
      <c r="AR64" s="3"/>
      <c r="AS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0"/>
        <v>0.5</v>
      </c>
      <c r="M65" s="55">
        <f t="shared" si="1"/>
        <v>0.5</v>
      </c>
      <c r="N65" s="69"/>
      <c r="O65" s="69"/>
      <c r="P65" s="70" t="b">
        <f t="shared" si="2"/>
        <v>0</v>
      </c>
      <c r="Q65" s="70" t="b">
        <f t="shared" si="3"/>
        <v>0</v>
      </c>
      <c r="R65" s="69"/>
      <c r="S65" s="69"/>
      <c r="T65" s="69"/>
      <c r="U65" s="69"/>
      <c r="V65" s="69"/>
      <c r="W65" s="69"/>
      <c r="X65" s="69"/>
      <c r="Y65" s="69"/>
      <c r="Z65" s="70" t="b">
        <f t="shared" si="4"/>
        <v>0</v>
      </c>
      <c r="AA65" s="70" t="b">
        <f t="shared" si="5"/>
        <v>0</v>
      </c>
      <c r="AB65" s="46" t="b">
        <f>IF(R65="Taip",0,IF(R65="Ne",0.5*(VLOOKUP(E65,'Įkainiai ir sąrašas'!$F$3:$G$7,2,FALSE))))</f>
        <v>0</v>
      </c>
      <c r="AC65" s="46" t="b">
        <f>IF(S65="Taip",0,IF(S65="Ne",0.5*(VLOOKUP(F65,'Įkainiai ir sąrašas'!$F$3:$G$7,2,FALSE))))</f>
        <v>0</v>
      </c>
      <c r="AD65" s="46" t="b">
        <f>IF(T65="Taip",0,IF(T65="Ne",'Įkainiai ir sąrašas'!$G$8*L65))</f>
        <v>0</v>
      </c>
      <c r="AE65" s="46" t="b">
        <f>IF(U65="Taip",0,IF(U65="Ne",'Įkainiai ir sąrašas'!$G$8*M65))</f>
        <v>0</v>
      </c>
      <c r="AF65" s="46" t="b">
        <f>IF(V65="Taip",0,IF(V65="Ne",'Įkainiai ir sąrašas'!$G$9*L65))</f>
        <v>0</v>
      </c>
      <c r="AG65" s="46" t="b">
        <f>IF(W65="Taip",0,IF(W65="Ne",'Įkainiai ir sąrašas'!$G$9*M65))</f>
        <v>0</v>
      </c>
      <c r="AH65" s="46" t="e">
        <f>VLOOKUP(C65,'Įkainiai ir sąrašas'!$A$2:$D$177,3,FALSE)</f>
        <v>#N/A</v>
      </c>
      <c r="AI65" s="46" t="e">
        <f>VLOOKUP(D65,'Įkainiai ir sąrašas'!$A$2:$D$177,3,FALSE)</f>
        <v>#N/A</v>
      </c>
      <c r="AJ65" s="46" t="e">
        <f t="shared" si="6"/>
        <v>#N/A</v>
      </c>
      <c r="AK65" s="46" t="e">
        <f t="shared" si="7"/>
        <v>#N/A</v>
      </c>
      <c r="AL65" s="46" t="e">
        <f>VLOOKUP(C65,'Įkainiai ir sąrašas'!$A$2:$D$177,4,FALSE)</f>
        <v>#N/A</v>
      </c>
      <c r="AM65" s="46" t="e">
        <f>VLOOKUP(D65,'Įkainiai ir sąrašas'!$A$2:$D$177,4,FALSE)</f>
        <v>#N/A</v>
      </c>
      <c r="AN65" s="46" t="e">
        <f t="shared" si="8"/>
        <v>#N/A</v>
      </c>
      <c r="AO65" s="46" t="e">
        <f t="shared" si="9"/>
        <v>#N/A</v>
      </c>
      <c r="AP65" s="46" t="e">
        <f t="shared" si="10"/>
        <v>#N/A</v>
      </c>
      <c r="AQ65" s="71"/>
      <c r="AR65" s="3"/>
      <c r="AS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0"/>
        <v>0.5</v>
      </c>
      <c r="M66" s="55">
        <f t="shared" si="1"/>
        <v>0.5</v>
      </c>
      <c r="N66" s="69"/>
      <c r="O66" s="69"/>
      <c r="P66" s="70" t="b">
        <f t="shared" si="2"/>
        <v>0</v>
      </c>
      <c r="Q66" s="70" t="b">
        <f t="shared" si="3"/>
        <v>0</v>
      </c>
      <c r="R66" s="69"/>
      <c r="S66" s="69"/>
      <c r="T66" s="69"/>
      <c r="U66" s="69"/>
      <c r="V66" s="69"/>
      <c r="W66" s="69"/>
      <c r="X66" s="69"/>
      <c r="Y66" s="69"/>
      <c r="Z66" s="70" t="b">
        <f t="shared" si="4"/>
        <v>0</v>
      </c>
      <c r="AA66" s="70" t="b">
        <f t="shared" si="5"/>
        <v>0</v>
      </c>
      <c r="AB66" s="46" t="b">
        <f>IF(R66="Taip",0,IF(R66="Ne",0.5*(VLOOKUP(E66,'Įkainiai ir sąrašas'!$F$3:$G$7,2,FALSE))))</f>
        <v>0</v>
      </c>
      <c r="AC66" s="46" t="b">
        <f>IF(S66="Taip",0,IF(S66="Ne",0.5*(VLOOKUP(F66,'Įkainiai ir sąrašas'!$F$3:$G$7,2,FALSE))))</f>
        <v>0</v>
      </c>
      <c r="AD66" s="46" t="b">
        <f>IF(T66="Taip",0,IF(T66="Ne",'Įkainiai ir sąrašas'!$G$8*L66))</f>
        <v>0</v>
      </c>
      <c r="AE66" s="46" t="b">
        <f>IF(U66="Taip",0,IF(U66="Ne",'Įkainiai ir sąrašas'!$G$8*M66))</f>
        <v>0</v>
      </c>
      <c r="AF66" s="46" t="b">
        <f>IF(V66="Taip",0,IF(V66="Ne",'Įkainiai ir sąrašas'!$G$9*L66))</f>
        <v>0</v>
      </c>
      <c r="AG66" s="46" t="b">
        <f>IF(W66="Taip",0,IF(W66="Ne",'Įkainiai ir sąrašas'!$G$9*M66))</f>
        <v>0</v>
      </c>
      <c r="AH66" s="46" t="e">
        <f>VLOOKUP(C66,'Įkainiai ir sąrašas'!$A$2:$D$177,3,FALSE)</f>
        <v>#N/A</v>
      </c>
      <c r="AI66" s="46" t="e">
        <f>VLOOKUP(D66,'Įkainiai ir sąrašas'!$A$2:$D$177,3,FALSE)</f>
        <v>#N/A</v>
      </c>
      <c r="AJ66" s="46" t="e">
        <f t="shared" si="6"/>
        <v>#N/A</v>
      </c>
      <c r="AK66" s="46" t="e">
        <f t="shared" si="7"/>
        <v>#N/A</v>
      </c>
      <c r="AL66" s="46" t="e">
        <f>VLOOKUP(C66,'Įkainiai ir sąrašas'!$A$2:$D$177,4,FALSE)</f>
        <v>#N/A</v>
      </c>
      <c r="AM66" s="46" t="e">
        <f>VLOOKUP(D66,'Įkainiai ir sąrašas'!$A$2:$D$177,4,FALSE)</f>
        <v>#N/A</v>
      </c>
      <c r="AN66" s="46" t="e">
        <f t="shared" si="8"/>
        <v>#N/A</v>
      </c>
      <c r="AO66" s="46" t="e">
        <f t="shared" si="9"/>
        <v>#N/A</v>
      </c>
      <c r="AP66" s="46" t="e">
        <f t="shared" si="10"/>
        <v>#N/A</v>
      </c>
      <c r="AQ66" s="71"/>
      <c r="AR66" s="3"/>
      <c r="AS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0"/>
        <v>0.5</v>
      </c>
      <c r="M67" s="55">
        <f t="shared" si="1"/>
        <v>0.5</v>
      </c>
      <c r="N67" s="69"/>
      <c r="O67" s="69"/>
      <c r="P67" s="70" t="b">
        <f t="shared" si="2"/>
        <v>0</v>
      </c>
      <c r="Q67" s="70" t="b">
        <f t="shared" si="3"/>
        <v>0</v>
      </c>
      <c r="R67" s="69"/>
      <c r="S67" s="69"/>
      <c r="T67" s="69"/>
      <c r="U67" s="69"/>
      <c r="V67" s="69"/>
      <c r="W67" s="69"/>
      <c r="X67" s="69"/>
      <c r="Y67" s="69"/>
      <c r="Z67" s="70" t="b">
        <f t="shared" si="4"/>
        <v>0</v>
      </c>
      <c r="AA67" s="70" t="b">
        <f t="shared" si="5"/>
        <v>0</v>
      </c>
      <c r="AB67" s="46" t="b">
        <f>IF(R67="Taip",0,IF(R67="Ne",0.5*(VLOOKUP(E67,'Įkainiai ir sąrašas'!$F$3:$G$7,2,FALSE))))</f>
        <v>0</v>
      </c>
      <c r="AC67" s="46" t="b">
        <f>IF(S67="Taip",0,IF(S67="Ne",0.5*(VLOOKUP(F67,'Įkainiai ir sąrašas'!$F$3:$G$7,2,FALSE))))</f>
        <v>0</v>
      </c>
      <c r="AD67" s="46" t="b">
        <f>IF(T67="Taip",0,IF(T67="Ne",'Įkainiai ir sąrašas'!$G$8*L67))</f>
        <v>0</v>
      </c>
      <c r="AE67" s="46" t="b">
        <f>IF(U67="Taip",0,IF(U67="Ne",'Įkainiai ir sąrašas'!$G$8*M67))</f>
        <v>0</v>
      </c>
      <c r="AF67" s="46" t="b">
        <f>IF(V67="Taip",0,IF(V67="Ne",'Įkainiai ir sąrašas'!$G$9*L67))</f>
        <v>0</v>
      </c>
      <c r="AG67" s="46" t="b">
        <f>IF(W67="Taip",0,IF(W67="Ne",'Įkainiai ir sąrašas'!$G$9*M67))</f>
        <v>0</v>
      </c>
      <c r="AH67" s="46" t="e">
        <f>VLOOKUP(C67,'Įkainiai ir sąrašas'!$A$2:$D$177,3,FALSE)</f>
        <v>#N/A</v>
      </c>
      <c r="AI67" s="46" t="e">
        <f>VLOOKUP(D67,'Įkainiai ir sąrašas'!$A$2:$D$177,3,FALSE)</f>
        <v>#N/A</v>
      </c>
      <c r="AJ67" s="46" t="e">
        <f t="shared" si="6"/>
        <v>#N/A</v>
      </c>
      <c r="AK67" s="46" t="e">
        <f t="shared" si="7"/>
        <v>#N/A</v>
      </c>
      <c r="AL67" s="46" t="e">
        <f>VLOOKUP(C67,'Įkainiai ir sąrašas'!$A$2:$D$177,4,FALSE)</f>
        <v>#N/A</v>
      </c>
      <c r="AM67" s="46" t="e">
        <f>VLOOKUP(D67,'Įkainiai ir sąrašas'!$A$2:$D$177,4,FALSE)</f>
        <v>#N/A</v>
      </c>
      <c r="AN67" s="46" t="e">
        <f t="shared" si="8"/>
        <v>#N/A</v>
      </c>
      <c r="AO67" s="46" t="e">
        <f t="shared" si="9"/>
        <v>#N/A</v>
      </c>
      <c r="AP67" s="46" t="e">
        <f t="shared" si="10"/>
        <v>#N/A</v>
      </c>
      <c r="AQ67" s="71"/>
      <c r="AR67" s="3"/>
      <c r="AS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0"/>
        <v>0.5</v>
      </c>
      <c r="M68" s="55">
        <f t="shared" si="1"/>
        <v>0.5</v>
      </c>
      <c r="N68" s="69"/>
      <c r="O68" s="69"/>
      <c r="P68" s="70" t="b">
        <f t="shared" si="2"/>
        <v>0</v>
      </c>
      <c r="Q68" s="70" t="b">
        <f t="shared" si="3"/>
        <v>0</v>
      </c>
      <c r="R68" s="69"/>
      <c r="S68" s="69"/>
      <c r="T68" s="69"/>
      <c r="U68" s="69"/>
      <c r="V68" s="69"/>
      <c r="W68" s="69"/>
      <c r="X68" s="69"/>
      <c r="Y68" s="69"/>
      <c r="Z68" s="70" t="b">
        <f t="shared" si="4"/>
        <v>0</v>
      </c>
      <c r="AA68" s="70" t="b">
        <f t="shared" si="5"/>
        <v>0</v>
      </c>
      <c r="AB68" s="46" t="b">
        <f>IF(R68="Taip",0,IF(R68="Ne",0.5*(VLOOKUP(E68,'Įkainiai ir sąrašas'!$F$3:$G$7,2,FALSE))))</f>
        <v>0</v>
      </c>
      <c r="AC68" s="46" t="b">
        <f>IF(S68="Taip",0,IF(S68="Ne",0.5*(VLOOKUP(F68,'Įkainiai ir sąrašas'!$F$3:$G$7,2,FALSE))))</f>
        <v>0</v>
      </c>
      <c r="AD68" s="46" t="b">
        <f>IF(T68="Taip",0,IF(T68="Ne",'Įkainiai ir sąrašas'!$G$8*L68))</f>
        <v>0</v>
      </c>
      <c r="AE68" s="46" t="b">
        <f>IF(U68="Taip",0,IF(U68="Ne",'Įkainiai ir sąrašas'!$G$8*M68))</f>
        <v>0</v>
      </c>
      <c r="AF68" s="46" t="b">
        <f>IF(V68="Taip",0,IF(V68="Ne",'Įkainiai ir sąrašas'!$G$9*L68))</f>
        <v>0</v>
      </c>
      <c r="AG68" s="46" t="b">
        <f>IF(W68="Taip",0,IF(W68="Ne",'Įkainiai ir sąrašas'!$G$9*M68))</f>
        <v>0</v>
      </c>
      <c r="AH68" s="46" t="e">
        <f>VLOOKUP(C68,'Įkainiai ir sąrašas'!$A$2:$D$177,3,FALSE)</f>
        <v>#N/A</v>
      </c>
      <c r="AI68" s="46" t="e">
        <f>VLOOKUP(D68,'Įkainiai ir sąrašas'!$A$2:$D$177,3,FALSE)</f>
        <v>#N/A</v>
      </c>
      <c r="AJ68" s="46" t="e">
        <f t="shared" si="6"/>
        <v>#N/A</v>
      </c>
      <c r="AK68" s="46" t="e">
        <f t="shared" si="7"/>
        <v>#N/A</v>
      </c>
      <c r="AL68" s="46" t="e">
        <f>VLOOKUP(C68,'Įkainiai ir sąrašas'!$A$2:$D$177,4,FALSE)</f>
        <v>#N/A</v>
      </c>
      <c r="AM68" s="46" t="e">
        <f>VLOOKUP(D68,'Įkainiai ir sąrašas'!$A$2:$D$177,4,FALSE)</f>
        <v>#N/A</v>
      </c>
      <c r="AN68" s="46" t="e">
        <f t="shared" si="8"/>
        <v>#N/A</v>
      </c>
      <c r="AO68" s="46" t="e">
        <f t="shared" si="9"/>
        <v>#N/A</v>
      </c>
      <c r="AP68" s="46" t="e">
        <f t="shared" si="10"/>
        <v>#N/A</v>
      </c>
      <c r="AQ68" s="71"/>
      <c r="AR68" s="3"/>
      <c r="AS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0"/>
        <v>0.5</v>
      </c>
      <c r="M69" s="55">
        <f t="shared" si="1"/>
        <v>0.5</v>
      </c>
      <c r="N69" s="69"/>
      <c r="O69" s="69"/>
      <c r="P69" s="70" t="b">
        <f t="shared" si="2"/>
        <v>0</v>
      </c>
      <c r="Q69" s="70" t="b">
        <f t="shared" si="3"/>
        <v>0</v>
      </c>
      <c r="R69" s="69"/>
      <c r="S69" s="69"/>
      <c r="T69" s="69"/>
      <c r="U69" s="69"/>
      <c r="V69" s="69"/>
      <c r="W69" s="69"/>
      <c r="X69" s="69"/>
      <c r="Y69" s="69"/>
      <c r="Z69" s="70" t="b">
        <f t="shared" si="4"/>
        <v>0</v>
      </c>
      <c r="AA69" s="70" t="b">
        <f t="shared" si="5"/>
        <v>0</v>
      </c>
      <c r="AB69" s="46" t="b">
        <f>IF(R69="Taip",0,IF(R69="Ne",0.5*(VLOOKUP(E69,'Įkainiai ir sąrašas'!$F$3:$G$7,2,FALSE))))</f>
        <v>0</v>
      </c>
      <c r="AC69" s="46" t="b">
        <f>IF(S69="Taip",0,IF(S69="Ne",0.5*(VLOOKUP(F69,'Įkainiai ir sąrašas'!$F$3:$G$7,2,FALSE))))</f>
        <v>0</v>
      </c>
      <c r="AD69" s="46" t="b">
        <f>IF(T69="Taip",0,IF(T69="Ne",'Įkainiai ir sąrašas'!$G$8*L69))</f>
        <v>0</v>
      </c>
      <c r="AE69" s="46" t="b">
        <f>IF(U69="Taip",0,IF(U69="Ne",'Įkainiai ir sąrašas'!$G$8*M69))</f>
        <v>0</v>
      </c>
      <c r="AF69" s="46" t="b">
        <f>IF(V69="Taip",0,IF(V69="Ne",'Įkainiai ir sąrašas'!$G$9*L69))</f>
        <v>0</v>
      </c>
      <c r="AG69" s="46" t="b">
        <f>IF(W69="Taip",0,IF(W69="Ne",'Įkainiai ir sąrašas'!$G$9*M69))</f>
        <v>0</v>
      </c>
      <c r="AH69" s="46" t="e">
        <f>VLOOKUP(C69,'Įkainiai ir sąrašas'!$A$2:$D$177,3,FALSE)</f>
        <v>#N/A</v>
      </c>
      <c r="AI69" s="46" t="e">
        <f>VLOOKUP(D69,'Įkainiai ir sąrašas'!$A$2:$D$177,3,FALSE)</f>
        <v>#N/A</v>
      </c>
      <c r="AJ69" s="46" t="e">
        <f t="shared" si="6"/>
        <v>#N/A</v>
      </c>
      <c r="AK69" s="46" t="e">
        <f t="shared" si="7"/>
        <v>#N/A</v>
      </c>
      <c r="AL69" s="46" t="e">
        <f>VLOOKUP(C69,'Įkainiai ir sąrašas'!$A$2:$D$177,4,FALSE)</f>
        <v>#N/A</v>
      </c>
      <c r="AM69" s="46" t="e">
        <f>VLOOKUP(D69,'Įkainiai ir sąrašas'!$A$2:$D$177,4,FALSE)</f>
        <v>#N/A</v>
      </c>
      <c r="AN69" s="46" t="e">
        <f t="shared" si="8"/>
        <v>#N/A</v>
      </c>
      <c r="AO69" s="46" t="e">
        <f t="shared" si="9"/>
        <v>#N/A</v>
      </c>
      <c r="AP69" s="46" t="e">
        <f t="shared" si="10"/>
        <v>#N/A</v>
      </c>
      <c r="AQ69" s="71"/>
      <c r="AR69" s="3"/>
      <c r="AS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0"/>
        <v>0.5</v>
      </c>
      <c r="M70" s="55">
        <f t="shared" si="1"/>
        <v>0.5</v>
      </c>
      <c r="N70" s="69"/>
      <c r="O70" s="69"/>
      <c r="P70" s="70" t="b">
        <f t="shared" si="2"/>
        <v>0</v>
      </c>
      <c r="Q70" s="70" t="b">
        <f t="shared" si="3"/>
        <v>0</v>
      </c>
      <c r="R70" s="69"/>
      <c r="S70" s="69"/>
      <c r="T70" s="69"/>
      <c r="U70" s="69"/>
      <c r="V70" s="69"/>
      <c r="W70" s="69"/>
      <c r="X70" s="69"/>
      <c r="Y70" s="69"/>
      <c r="Z70" s="70" t="b">
        <f t="shared" si="4"/>
        <v>0</v>
      </c>
      <c r="AA70" s="70" t="b">
        <f t="shared" si="5"/>
        <v>0</v>
      </c>
      <c r="AB70" s="46" t="b">
        <f>IF(R70="Taip",0,IF(R70="Ne",0.5*(VLOOKUP(E70,'Įkainiai ir sąrašas'!$F$3:$G$7,2,FALSE))))</f>
        <v>0</v>
      </c>
      <c r="AC70" s="46" t="b">
        <f>IF(S70="Taip",0,IF(S70="Ne",0.5*(VLOOKUP(F70,'Įkainiai ir sąrašas'!$F$3:$G$7,2,FALSE))))</f>
        <v>0</v>
      </c>
      <c r="AD70" s="46" t="b">
        <f>IF(T70="Taip",0,IF(T70="Ne",'Įkainiai ir sąrašas'!$G$8*L70))</f>
        <v>0</v>
      </c>
      <c r="AE70" s="46" t="b">
        <f>IF(U70="Taip",0,IF(U70="Ne",'Įkainiai ir sąrašas'!$G$8*M70))</f>
        <v>0</v>
      </c>
      <c r="AF70" s="46" t="b">
        <f>IF(V70="Taip",0,IF(V70="Ne",'Įkainiai ir sąrašas'!$G$9*L70))</f>
        <v>0</v>
      </c>
      <c r="AG70" s="46" t="b">
        <f>IF(W70="Taip",0,IF(W70="Ne",'Įkainiai ir sąrašas'!$G$9*M70))</f>
        <v>0</v>
      </c>
      <c r="AH70" s="46" t="e">
        <f>VLOOKUP(C70,'Įkainiai ir sąrašas'!$A$2:$D$177,3,FALSE)</f>
        <v>#N/A</v>
      </c>
      <c r="AI70" s="46" t="e">
        <f>VLOOKUP(D70,'Įkainiai ir sąrašas'!$A$2:$D$177,3,FALSE)</f>
        <v>#N/A</v>
      </c>
      <c r="AJ70" s="46" t="e">
        <f t="shared" si="6"/>
        <v>#N/A</v>
      </c>
      <c r="AK70" s="46" t="e">
        <f t="shared" si="7"/>
        <v>#N/A</v>
      </c>
      <c r="AL70" s="46" t="e">
        <f>VLOOKUP(C70,'Įkainiai ir sąrašas'!$A$2:$D$177,4,FALSE)</f>
        <v>#N/A</v>
      </c>
      <c r="AM70" s="46" t="e">
        <f>VLOOKUP(D70,'Įkainiai ir sąrašas'!$A$2:$D$177,4,FALSE)</f>
        <v>#N/A</v>
      </c>
      <c r="AN70" s="46" t="e">
        <f t="shared" si="8"/>
        <v>#N/A</v>
      </c>
      <c r="AO70" s="46" t="e">
        <f t="shared" si="9"/>
        <v>#N/A</v>
      </c>
      <c r="AP70" s="46" t="e">
        <f t="shared" si="10"/>
        <v>#N/A</v>
      </c>
      <c r="AQ70" s="71"/>
      <c r="AR70" s="3"/>
      <c r="AS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0"/>
        <v>0.5</v>
      </c>
      <c r="M71" s="55">
        <f t="shared" si="1"/>
        <v>0.5</v>
      </c>
      <c r="N71" s="69"/>
      <c r="O71" s="69"/>
      <c r="P71" s="70" t="b">
        <f t="shared" si="2"/>
        <v>0</v>
      </c>
      <c r="Q71" s="70" t="b">
        <f t="shared" si="3"/>
        <v>0</v>
      </c>
      <c r="R71" s="69"/>
      <c r="S71" s="69"/>
      <c r="T71" s="69"/>
      <c r="U71" s="69"/>
      <c r="V71" s="69"/>
      <c r="W71" s="69"/>
      <c r="X71" s="69"/>
      <c r="Y71" s="69"/>
      <c r="Z71" s="70" t="b">
        <f t="shared" si="4"/>
        <v>0</v>
      </c>
      <c r="AA71" s="70" t="b">
        <f t="shared" si="5"/>
        <v>0</v>
      </c>
      <c r="AB71" s="46" t="b">
        <f>IF(R71="Taip",0,IF(R71="Ne",0.5*(VLOOKUP(E71,'Įkainiai ir sąrašas'!$F$3:$G$7,2,FALSE))))</f>
        <v>0</v>
      </c>
      <c r="AC71" s="46" t="b">
        <f>IF(S71="Taip",0,IF(S71="Ne",0.5*(VLOOKUP(F71,'Įkainiai ir sąrašas'!$F$3:$G$7,2,FALSE))))</f>
        <v>0</v>
      </c>
      <c r="AD71" s="46" t="b">
        <f>IF(T71="Taip",0,IF(T71="Ne",'Įkainiai ir sąrašas'!$G$8*L71))</f>
        <v>0</v>
      </c>
      <c r="AE71" s="46" t="b">
        <f>IF(U71="Taip",0,IF(U71="Ne",'Įkainiai ir sąrašas'!$G$8*M71))</f>
        <v>0</v>
      </c>
      <c r="AF71" s="46" t="b">
        <f>IF(V71="Taip",0,IF(V71="Ne",'Įkainiai ir sąrašas'!$G$9*L71))</f>
        <v>0</v>
      </c>
      <c r="AG71" s="46" t="b">
        <f>IF(W71="Taip",0,IF(W71="Ne",'Įkainiai ir sąrašas'!$G$9*M71))</f>
        <v>0</v>
      </c>
      <c r="AH71" s="46" t="e">
        <f>VLOOKUP(C71,'Įkainiai ir sąrašas'!$A$2:$D$177,3,FALSE)</f>
        <v>#N/A</v>
      </c>
      <c r="AI71" s="46" t="e">
        <f>VLOOKUP(D71,'Įkainiai ir sąrašas'!$A$2:$D$177,3,FALSE)</f>
        <v>#N/A</v>
      </c>
      <c r="AJ71" s="46" t="e">
        <f t="shared" si="6"/>
        <v>#N/A</v>
      </c>
      <c r="AK71" s="46" t="e">
        <f t="shared" si="7"/>
        <v>#N/A</v>
      </c>
      <c r="AL71" s="46" t="e">
        <f>VLOOKUP(C71,'Įkainiai ir sąrašas'!$A$2:$D$177,4,FALSE)</f>
        <v>#N/A</v>
      </c>
      <c r="AM71" s="46" t="e">
        <f>VLOOKUP(D71,'Įkainiai ir sąrašas'!$A$2:$D$177,4,FALSE)</f>
        <v>#N/A</v>
      </c>
      <c r="AN71" s="46" t="e">
        <f t="shared" si="8"/>
        <v>#N/A</v>
      </c>
      <c r="AO71" s="46" t="e">
        <f t="shared" si="9"/>
        <v>#N/A</v>
      </c>
      <c r="AP71" s="46" t="e">
        <f t="shared" si="10"/>
        <v>#N/A</v>
      </c>
      <c r="AQ71" s="71"/>
      <c r="AR71" s="3"/>
      <c r="AS71" s="3"/>
    </row>
    <row r="72" spans="1:45" ht="15.75" thickBot="1" x14ac:dyDescent="0.3">
      <c r="A72" s="103" t="s">
        <v>23</v>
      </c>
      <c r="B72" s="104"/>
      <c r="C72" s="105"/>
      <c r="D72" s="24"/>
      <c r="E72" s="15"/>
      <c r="F72" s="15"/>
      <c r="G72" s="15"/>
      <c r="H72" s="15"/>
      <c r="I72" s="15"/>
      <c r="J72" s="15"/>
      <c r="K72" s="15"/>
      <c r="L72" s="15"/>
      <c r="M72" s="15"/>
      <c r="N72" s="15"/>
      <c r="O72" s="15"/>
      <c r="P72" s="15"/>
      <c r="Q72" s="15"/>
      <c r="R72" s="15"/>
      <c r="S72" s="15"/>
      <c r="T72" s="15"/>
      <c r="U72" s="15"/>
      <c r="V72" s="15"/>
      <c r="W72" s="15"/>
      <c r="X72" s="15"/>
      <c r="Y72" s="15"/>
      <c r="Z72" s="15"/>
      <c r="AA72" s="15"/>
      <c r="AB72" s="16">
        <f t="shared" ref="AB72:AG72" si="11">SUM(AB22:AB71)</f>
        <v>1269.5</v>
      </c>
      <c r="AC72" s="16">
        <f t="shared" si="11"/>
        <v>1701</v>
      </c>
      <c r="AD72" s="17">
        <f t="shared" si="11"/>
        <v>7.41</v>
      </c>
      <c r="AE72" s="17">
        <f t="shared" si="11"/>
        <v>24.700000000000003</v>
      </c>
      <c r="AF72" s="16">
        <f t="shared" si="11"/>
        <v>0.315</v>
      </c>
      <c r="AG72" s="16">
        <f t="shared" si="11"/>
        <v>1.26</v>
      </c>
      <c r="AH72" s="18"/>
      <c r="AI72" s="18"/>
      <c r="AJ72" s="16" t="e">
        <f>SUM(AJ22:AJ71)</f>
        <v>#VALUE!</v>
      </c>
      <c r="AK72" s="16" t="e">
        <f>SUM(AK22:AK71)</f>
        <v>#N/A</v>
      </c>
      <c r="AL72" s="18"/>
      <c r="AM72" s="18"/>
      <c r="AN72" s="16" t="e">
        <f>SUM(AN22:AN71)</f>
        <v>#N/A</v>
      </c>
      <c r="AO72" s="16" t="e">
        <f>SUM(AO22:AO71)</f>
        <v>#VALUE!</v>
      </c>
      <c r="AP72" s="17" t="e">
        <f>SUM(AP22:AP71)</f>
        <v>#VALUE!</v>
      </c>
      <c r="AQ72" s="19"/>
      <c r="AR72" s="1"/>
      <c r="AS72" s="3"/>
    </row>
    <row r="73" spans="1:45" ht="32.25" customHeight="1" x14ac:dyDescent="0.25">
      <c r="A73" s="132" t="s">
        <v>260</v>
      </c>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3"/>
      <c r="AS73" s="3"/>
    </row>
    <row r="74" spans="1:45" ht="45" customHeight="1" x14ac:dyDescent="0.25">
      <c r="A74" s="98" t="s">
        <v>266</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3"/>
      <c r="AS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3"/>
      <c r="AS75" s="3"/>
    </row>
    <row r="76" spans="1:45" ht="59.25" customHeight="1" x14ac:dyDescent="0.25">
      <c r="A76" s="99" t="s">
        <v>287</v>
      </c>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3"/>
      <c r="AS76" s="3"/>
    </row>
    <row r="77" spans="1:45" x14ac:dyDescent="0.25">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
      <c r="AS77" s="3"/>
    </row>
    <row r="78" spans="1:45" ht="15.75" customHeight="1" x14ac:dyDescent="0.25">
      <c r="A78" s="125"/>
      <c r="B78" s="125"/>
      <c r="C78" s="125"/>
      <c r="D78" s="125"/>
      <c r="E78" s="125"/>
      <c r="F78" s="125"/>
      <c r="G78" s="125"/>
      <c r="H78" s="48"/>
      <c r="I78" s="48"/>
      <c r="J78" s="48"/>
      <c r="K78" s="48"/>
      <c r="L78" s="48"/>
      <c r="M78" s="48"/>
      <c r="N78" s="48"/>
      <c r="O78" s="48"/>
      <c r="P78" s="48"/>
      <c r="Q78" s="48"/>
      <c r="R78" s="48"/>
      <c r="S78" s="48"/>
      <c r="T78" s="48"/>
      <c r="U78" s="48"/>
      <c r="V78" s="48"/>
      <c r="W78" s="56"/>
      <c r="X78" s="56"/>
      <c r="Y78" s="56"/>
      <c r="Z78" s="56"/>
      <c r="AA78" s="48"/>
      <c r="AB78" s="48"/>
      <c r="AC78" s="48"/>
      <c r="AD78" s="48"/>
      <c r="AE78" s="48"/>
      <c r="AF78" s="48"/>
      <c r="AG78" s="48"/>
      <c r="AH78" s="48"/>
      <c r="AI78" s="48"/>
      <c r="AJ78" s="48"/>
      <c r="AK78" s="48"/>
      <c r="AL78" s="48"/>
      <c r="AM78" s="48"/>
      <c r="AN78" s="48"/>
      <c r="AO78" s="125"/>
      <c r="AP78" s="125"/>
      <c r="AQ78" s="125"/>
      <c r="AR78" s="12"/>
      <c r="AS78" s="3"/>
    </row>
    <row r="79" spans="1:45" x14ac:dyDescent="0.25">
      <c r="A79" s="131" t="s">
        <v>288</v>
      </c>
      <c r="B79" s="131"/>
      <c r="C79" s="131"/>
      <c r="D79" s="131"/>
      <c r="E79" s="131"/>
      <c r="F79" s="131"/>
      <c r="G79" s="131"/>
      <c r="H79" s="48"/>
      <c r="I79" s="48"/>
      <c r="J79" s="48"/>
      <c r="K79" s="48"/>
      <c r="L79" s="48"/>
      <c r="M79" s="48"/>
      <c r="N79" s="48"/>
      <c r="O79" s="48"/>
      <c r="P79" s="48"/>
      <c r="Q79" s="48"/>
      <c r="R79" s="48"/>
      <c r="S79" s="48"/>
      <c r="T79" s="48"/>
      <c r="U79" s="48"/>
      <c r="V79" s="48"/>
      <c r="W79" s="57"/>
      <c r="X79" s="57"/>
      <c r="Y79" s="57"/>
      <c r="Z79" s="57"/>
      <c r="AA79" s="48"/>
      <c r="AB79" s="48"/>
      <c r="AC79" s="48"/>
      <c r="AD79" s="48"/>
      <c r="AE79" s="48"/>
      <c r="AF79" s="48"/>
      <c r="AG79" s="48"/>
      <c r="AH79" s="48"/>
      <c r="AI79" s="48"/>
      <c r="AJ79" s="48"/>
      <c r="AK79" s="48"/>
      <c r="AL79" s="48"/>
      <c r="AM79" s="48"/>
      <c r="AN79" s="48"/>
      <c r="AO79" s="96" t="s">
        <v>224</v>
      </c>
      <c r="AP79" s="96"/>
      <c r="AQ79" s="96"/>
      <c r="AR79" s="11"/>
      <c r="AS79" s="3"/>
    </row>
    <row r="80" spans="1:45" x14ac:dyDescent="0.25">
      <c r="A80" s="48"/>
      <c r="B80" s="48"/>
      <c r="C80" s="48"/>
      <c r="D80" s="48"/>
      <c r="E80" s="48"/>
      <c r="F80" s="48"/>
      <c r="G80" s="48"/>
      <c r="H80" s="48"/>
      <c r="I80" s="48"/>
      <c r="J80" s="48"/>
      <c r="K80" s="48"/>
      <c r="L80" s="48"/>
      <c r="M80" s="48"/>
      <c r="N80" s="48"/>
      <c r="O80" s="48"/>
      <c r="P80" s="48"/>
      <c r="Q80" s="48"/>
      <c r="R80" s="48"/>
      <c r="S80" s="48"/>
      <c r="T80" s="48"/>
      <c r="U80" s="48"/>
      <c r="V80" s="48"/>
      <c r="W80" s="58"/>
      <c r="X80" s="58"/>
      <c r="Y80" s="58"/>
      <c r="Z80" s="58"/>
      <c r="AA80" s="48"/>
      <c r="AB80" s="48"/>
      <c r="AC80" s="48"/>
      <c r="AD80" s="48"/>
      <c r="AE80" s="48"/>
      <c r="AF80" s="48"/>
      <c r="AG80" s="48"/>
      <c r="AH80" s="48"/>
      <c r="AI80" s="48"/>
      <c r="AJ80" s="48"/>
      <c r="AK80" s="48"/>
      <c r="AL80" s="48"/>
      <c r="AM80" s="48"/>
      <c r="AN80" s="48"/>
      <c r="AO80" s="48"/>
      <c r="AP80" s="48"/>
      <c r="AQ80" s="48"/>
      <c r="AR80" s="3"/>
      <c r="AS80" s="3"/>
    </row>
    <row r="81" spans="1:45" x14ac:dyDescent="0.25">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
      <c r="AS81" s="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3"/>
      <c r="AS82" s="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3"/>
      <c r="AS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3"/>
      <c r="AS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3"/>
      <c r="AS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3"/>
      <c r="AS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3"/>
      <c r="AS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3"/>
      <c r="AS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3"/>
      <c r="AS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3"/>
      <c r="AS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3"/>
      <c r="AS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3"/>
      <c r="AS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3"/>
      <c r="AS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3"/>
      <c r="AS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3"/>
      <c r="AS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3"/>
      <c r="AS96" s="3"/>
    </row>
    <row r="97" spans="1:45"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3"/>
      <c r="AS97" s="3"/>
    </row>
    <row r="98" spans="1:45"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3"/>
      <c r="AS98" s="3"/>
    </row>
    <row r="99" spans="1:45"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3"/>
      <c r="AS99" s="3"/>
    </row>
    <row r="100" spans="1:45"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3"/>
      <c r="AS100" s="3"/>
    </row>
    <row r="101" spans="1:45"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3"/>
      <c r="AS101" s="3"/>
    </row>
    <row r="102" spans="1:45"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3"/>
      <c r="AS102" s="3"/>
    </row>
    <row r="103" spans="1:45"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3"/>
      <c r="AS103" s="3"/>
    </row>
    <row r="104" spans="1:45"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3"/>
      <c r="AS104" s="3"/>
    </row>
    <row r="105" spans="1:45"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3"/>
      <c r="AS105" s="3"/>
    </row>
    <row r="106" spans="1:45"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3"/>
      <c r="AS106" s="3"/>
    </row>
    <row r="107" spans="1:45"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3"/>
      <c r="AS107" s="3"/>
    </row>
    <row r="108" spans="1:45"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3"/>
      <c r="AS108" s="3"/>
    </row>
    <row r="109" spans="1:45"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3"/>
      <c r="AS109" s="3"/>
    </row>
    <row r="110" spans="1:45"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3"/>
      <c r="AS110" s="3"/>
    </row>
    <row r="111" spans="1:45"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3"/>
      <c r="AS111" s="3"/>
    </row>
    <row r="112" spans="1:45"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3"/>
      <c r="AS112" s="3"/>
    </row>
    <row r="113" spans="1:45"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3"/>
      <c r="AS113" s="3"/>
    </row>
    <row r="114" spans="1:45"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3"/>
      <c r="AS114" s="3"/>
    </row>
    <row r="115" spans="1:45"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3"/>
      <c r="AS115" s="3"/>
    </row>
    <row r="116" spans="1:45"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3"/>
      <c r="AS116" s="3"/>
    </row>
    <row r="117" spans="1:45"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3"/>
      <c r="AS117" s="3"/>
    </row>
    <row r="118" spans="1:45"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3"/>
      <c r="AS118" s="3"/>
    </row>
    <row r="119" spans="1:45"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3"/>
      <c r="AS119" s="3"/>
    </row>
    <row r="120" spans="1:45"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3"/>
      <c r="AS120" s="3"/>
    </row>
    <row r="121" spans="1:45"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3"/>
      <c r="AS121" s="3"/>
    </row>
    <row r="122" spans="1:45"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3"/>
      <c r="AS122" s="3"/>
    </row>
    <row r="123" spans="1:45"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3"/>
      <c r="AS123" s="3"/>
    </row>
    <row r="124" spans="1:45"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3"/>
      <c r="AS124" s="3"/>
    </row>
    <row r="125" spans="1:45"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3"/>
      <c r="AS125" s="3"/>
    </row>
    <row r="126" spans="1:45"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3"/>
      <c r="AS126" s="3"/>
    </row>
    <row r="127" spans="1:45"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3"/>
      <c r="AS127" s="3"/>
    </row>
    <row r="128" spans="1:45"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3"/>
      <c r="AS128" s="3"/>
    </row>
    <row r="129" spans="1:45"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3"/>
      <c r="AS129" s="3"/>
    </row>
    <row r="130" spans="1:45"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3"/>
      <c r="AS130" s="3"/>
    </row>
    <row r="131" spans="1:45"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3"/>
      <c r="AS131" s="3"/>
    </row>
    <row r="132" spans="1:45"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3"/>
      <c r="AS132" s="3"/>
    </row>
    <row r="133" spans="1:45"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3"/>
      <c r="AS133" s="3"/>
    </row>
    <row r="134" spans="1:45"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3"/>
      <c r="AS134" s="3"/>
    </row>
    <row r="135" spans="1:45"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3"/>
      <c r="AS135" s="3"/>
    </row>
    <row r="136" spans="1:45"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3"/>
      <c r="AS136" s="3"/>
    </row>
    <row r="137" spans="1:45"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3"/>
      <c r="AS137" s="3"/>
    </row>
    <row r="138" spans="1:45"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3"/>
      <c r="AS138" s="3"/>
    </row>
    <row r="139" spans="1:45"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3"/>
      <c r="AS139" s="3"/>
    </row>
    <row r="140" spans="1:45"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3"/>
      <c r="AS140" s="3"/>
    </row>
    <row r="141" spans="1:45"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3"/>
      <c r="AS141" s="3"/>
    </row>
    <row r="142" spans="1:45"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3"/>
      <c r="AS142" s="3"/>
    </row>
    <row r="143" spans="1:45"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3"/>
      <c r="AS143" s="3"/>
    </row>
    <row r="144" spans="1:45"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3"/>
      <c r="AS144" s="3"/>
    </row>
    <row r="145" spans="1:45"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3"/>
      <c r="AS145" s="3"/>
    </row>
    <row r="146" spans="1:45"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3"/>
      <c r="AS146" s="3"/>
    </row>
    <row r="147" spans="1:45"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3"/>
      <c r="AS147" s="3"/>
    </row>
    <row r="148" spans="1:45"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3"/>
      <c r="AS148" s="3"/>
    </row>
    <row r="149" spans="1:45"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3"/>
      <c r="AS149" s="3"/>
    </row>
    <row r="150" spans="1:45"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3"/>
      <c r="AS150" s="3"/>
    </row>
    <row r="151" spans="1:45"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3"/>
      <c r="AS151" s="3"/>
    </row>
    <row r="152" spans="1:45"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3"/>
      <c r="AS152" s="3"/>
    </row>
    <row r="153" spans="1:45"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3"/>
      <c r="AS153" s="3"/>
    </row>
    <row r="154" spans="1:45"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3"/>
      <c r="AS154" s="3"/>
    </row>
    <row r="155" spans="1:45"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3"/>
      <c r="AS155" s="3"/>
    </row>
    <row r="156" spans="1:45"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3"/>
      <c r="AS156" s="3"/>
    </row>
    <row r="157" spans="1:45"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3"/>
      <c r="AS157" s="3"/>
    </row>
    <row r="158" spans="1:45"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3"/>
      <c r="AS158" s="3"/>
    </row>
    <row r="159" spans="1:45"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3"/>
      <c r="AS159" s="3"/>
    </row>
    <row r="160" spans="1:45"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3"/>
      <c r="AS160" s="3"/>
    </row>
    <row r="161" spans="1:45"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3"/>
      <c r="AS161" s="3"/>
    </row>
    <row r="162" spans="1:45"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3"/>
      <c r="AS162" s="3"/>
    </row>
    <row r="163" spans="1:45"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3"/>
      <c r="AS163" s="3"/>
    </row>
    <row r="164" spans="1:45"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3"/>
      <c r="AS164" s="3"/>
    </row>
    <row r="165" spans="1:45"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3"/>
      <c r="AS165" s="3"/>
    </row>
    <row r="166" spans="1:45"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3"/>
      <c r="AS166" s="3"/>
    </row>
    <row r="167" spans="1:45"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3"/>
      <c r="AS167" s="3"/>
    </row>
    <row r="168" spans="1:45"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3"/>
      <c r="AS168" s="3"/>
    </row>
    <row r="169" spans="1:45"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3"/>
      <c r="AS169" s="3"/>
    </row>
    <row r="170" spans="1:45"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3"/>
      <c r="AS170" s="3"/>
    </row>
    <row r="171" spans="1:45"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3"/>
      <c r="AS171" s="3"/>
    </row>
    <row r="172" spans="1:45"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3"/>
      <c r="AS172" s="3"/>
    </row>
    <row r="173" spans="1:45"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3"/>
      <c r="AS173" s="3"/>
    </row>
    <row r="174" spans="1:45"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3"/>
      <c r="AS174" s="3"/>
    </row>
    <row r="175" spans="1:45"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3"/>
      <c r="AS175" s="3"/>
    </row>
    <row r="176" spans="1:45"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3"/>
      <c r="AS176" s="3"/>
    </row>
    <row r="177" spans="1:45"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3"/>
      <c r="AS177" s="3"/>
    </row>
    <row r="178" spans="1:45"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3"/>
      <c r="AS178" s="3"/>
    </row>
    <row r="179" spans="1:45"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3"/>
      <c r="AS179" s="3"/>
    </row>
    <row r="180" spans="1:45"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3"/>
      <c r="AS180" s="3"/>
    </row>
    <row r="181" spans="1:45"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3"/>
      <c r="AS181" s="3"/>
    </row>
    <row r="182" spans="1:45"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3"/>
      <c r="AS182" s="3"/>
    </row>
    <row r="183" spans="1:45"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3"/>
      <c r="AS183" s="3"/>
    </row>
    <row r="184" spans="1:45"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3"/>
      <c r="AS184" s="3"/>
    </row>
    <row r="185" spans="1:45"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3"/>
      <c r="AS185" s="3"/>
    </row>
    <row r="186" spans="1:45"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3"/>
      <c r="AS186" s="3"/>
    </row>
    <row r="187" spans="1:45"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3"/>
      <c r="AS187" s="3"/>
    </row>
    <row r="188" spans="1:45"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3"/>
      <c r="AS188" s="3"/>
    </row>
    <row r="189" spans="1:45"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3"/>
      <c r="AS189" s="3"/>
    </row>
    <row r="190" spans="1:45"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3"/>
      <c r="AS190" s="3"/>
    </row>
    <row r="191" spans="1:45"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3"/>
      <c r="AS191" s="3"/>
    </row>
    <row r="192" spans="1:45"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3"/>
      <c r="AS192" s="3"/>
    </row>
    <row r="193" spans="1:45"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3"/>
      <c r="AS193" s="3"/>
    </row>
    <row r="194" spans="1:45"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3"/>
      <c r="AS194" s="3"/>
    </row>
    <row r="195" spans="1:45"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3"/>
      <c r="AS195" s="3"/>
    </row>
    <row r="196" spans="1:45"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3"/>
      <c r="AS196" s="3"/>
    </row>
    <row r="197" spans="1:45"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3"/>
      <c r="AS197" s="3"/>
    </row>
    <row r="198" spans="1:45"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3"/>
      <c r="AS198" s="3"/>
    </row>
    <row r="199" spans="1:45"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3"/>
      <c r="AS199" s="3"/>
    </row>
    <row r="200" spans="1:45"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3"/>
      <c r="AS200" s="3"/>
    </row>
    <row r="201" spans="1:45"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3"/>
      <c r="AS201" s="3"/>
    </row>
    <row r="202" spans="1:45"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3"/>
      <c r="AS202" s="3"/>
    </row>
    <row r="203" spans="1:45"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3"/>
      <c r="AS203" s="3"/>
    </row>
    <row r="204" spans="1:45"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3"/>
      <c r="AS204" s="3"/>
    </row>
    <row r="205" spans="1:45"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3"/>
      <c r="AS205" s="3"/>
    </row>
    <row r="206" spans="1:45"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3"/>
      <c r="AS206" s="3"/>
    </row>
    <row r="207" spans="1:45"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3"/>
      <c r="AS207" s="3"/>
    </row>
    <row r="208" spans="1:45"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3"/>
      <c r="AS208" s="3"/>
    </row>
    <row r="209" spans="1:45"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3"/>
      <c r="AS209" s="3"/>
    </row>
    <row r="210" spans="1:45"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3"/>
      <c r="AS210" s="3"/>
    </row>
    <row r="211" spans="1:45"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3"/>
      <c r="AS211" s="3"/>
    </row>
    <row r="212" spans="1:45"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3"/>
      <c r="AS212" s="3"/>
    </row>
    <row r="213" spans="1:45"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3"/>
      <c r="AS213" s="3"/>
    </row>
    <row r="214" spans="1:45"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3"/>
      <c r="AS214" s="3"/>
    </row>
    <row r="215" spans="1:45"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3"/>
      <c r="AS215" s="3"/>
    </row>
    <row r="216" spans="1:45"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3"/>
      <c r="AS216" s="3"/>
    </row>
    <row r="217" spans="1:45"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3"/>
      <c r="AS217" s="3"/>
    </row>
    <row r="218" spans="1:45"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3"/>
      <c r="AS218" s="3"/>
    </row>
    <row r="219" spans="1:45"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3"/>
      <c r="AS219" s="3"/>
    </row>
    <row r="220" spans="1:45"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3"/>
      <c r="AS220" s="3"/>
    </row>
    <row r="221" spans="1:45"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3"/>
      <c r="AS221" s="3"/>
    </row>
    <row r="222" spans="1:45"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3"/>
      <c r="AS222" s="3"/>
    </row>
    <row r="223" spans="1:45"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3"/>
      <c r="AS223" s="3"/>
    </row>
    <row r="224" spans="1:45"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3"/>
      <c r="AS224" s="3"/>
    </row>
    <row r="225" spans="1:45"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3"/>
      <c r="AS225" s="3"/>
    </row>
    <row r="226" spans="1:45"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3"/>
      <c r="AS226" s="3"/>
    </row>
    <row r="227" spans="1:45"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3"/>
      <c r="AS227" s="3"/>
    </row>
    <row r="228" spans="1:45"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3"/>
      <c r="AS228" s="3"/>
    </row>
    <row r="229" spans="1:45"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3"/>
      <c r="AS229" s="3"/>
    </row>
    <row r="230" spans="1:45"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3"/>
      <c r="AS230" s="3"/>
    </row>
    <row r="231" spans="1:45"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3"/>
      <c r="AS231" s="3"/>
    </row>
    <row r="232" spans="1:45"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3"/>
      <c r="AS232" s="3"/>
    </row>
    <row r="233" spans="1:45"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3"/>
      <c r="AS233" s="3"/>
    </row>
    <row r="234" spans="1:45"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3"/>
      <c r="AS234" s="3"/>
    </row>
    <row r="235" spans="1:45"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3"/>
      <c r="AS235" s="3"/>
    </row>
    <row r="236" spans="1:45"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3"/>
      <c r="AS236" s="3"/>
    </row>
    <row r="237" spans="1:45"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3"/>
      <c r="AS237" s="3"/>
    </row>
    <row r="238" spans="1:45"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3"/>
      <c r="AS238" s="3"/>
    </row>
    <row r="239" spans="1:45"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3"/>
      <c r="AS239" s="3"/>
    </row>
    <row r="240" spans="1:45"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3"/>
      <c r="AS240" s="3"/>
    </row>
    <row r="241" spans="1:45"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3"/>
      <c r="AS241" s="3"/>
    </row>
    <row r="242" spans="1:45"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3"/>
      <c r="AS242" s="3"/>
    </row>
    <row r="243" spans="1:45"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3"/>
      <c r="AS243" s="3"/>
    </row>
    <row r="244" spans="1:45"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3"/>
      <c r="AS244" s="3"/>
    </row>
    <row r="245" spans="1:45"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3"/>
      <c r="AS245" s="3"/>
    </row>
    <row r="246" spans="1:45"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3"/>
      <c r="AS246" s="3"/>
    </row>
    <row r="247" spans="1:45"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3"/>
      <c r="AS247" s="3"/>
    </row>
    <row r="248" spans="1:45"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3"/>
      <c r="AS248" s="3"/>
    </row>
    <row r="249" spans="1:45"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3"/>
      <c r="AS249" s="3"/>
    </row>
    <row r="250" spans="1:45"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3"/>
      <c r="AS250" s="3"/>
    </row>
    <row r="251" spans="1:45"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3"/>
      <c r="AS251" s="3"/>
    </row>
    <row r="252" spans="1:45"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3"/>
      <c r="AS252" s="3"/>
    </row>
    <row r="253" spans="1:45"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3"/>
      <c r="AS253" s="3"/>
    </row>
    <row r="254" spans="1:45"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3"/>
      <c r="AS254" s="3"/>
    </row>
    <row r="255" spans="1:45"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3"/>
      <c r="AS255" s="3"/>
    </row>
    <row r="256" spans="1:45"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3"/>
      <c r="AS256" s="3"/>
    </row>
    <row r="257" spans="1:45"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14"/>
      <c r="AO257" s="14"/>
      <c r="AP257" s="14"/>
      <c r="AQ257" s="14"/>
      <c r="AR257" s="3"/>
      <c r="AS257" s="3"/>
    </row>
    <row r="258" spans="1:45"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14"/>
      <c r="AO258" s="14"/>
      <c r="AP258" s="14"/>
      <c r="AQ258" s="14"/>
      <c r="AR258" s="3"/>
      <c r="AS258" s="3"/>
    </row>
    <row r="259" spans="1:45"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14"/>
      <c r="AO259" s="14"/>
      <c r="AP259" s="14"/>
      <c r="AQ259" s="14"/>
      <c r="AR259" s="3"/>
      <c r="AS259" s="3"/>
    </row>
    <row r="260" spans="1:45"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c r="AP260" s="14"/>
      <c r="AQ260" s="14"/>
      <c r="AR260" s="3"/>
      <c r="AS260" s="3"/>
    </row>
    <row r="261" spans="1:45"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3"/>
      <c r="AS261" s="3"/>
    </row>
    <row r="262" spans="1:45"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3"/>
      <c r="AS262" s="3"/>
    </row>
    <row r="263" spans="1:45"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3"/>
      <c r="AS263" s="3"/>
    </row>
    <row r="264" spans="1:45"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14"/>
      <c r="AO264" s="14"/>
      <c r="AP264" s="14"/>
      <c r="AQ264" s="14"/>
      <c r="AR264" s="3"/>
      <c r="AS264" s="3"/>
    </row>
    <row r="265" spans="1:45"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c r="AP265" s="14"/>
      <c r="AQ265" s="14"/>
      <c r="AR265" s="3"/>
      <c r="AS265" s="3"/>
    </row>
    <row r="266" spans="1:45"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c r="AP266" s="14"/>
      <c r="AQ266" s="14"/>
      <c r="AR266" s="3"/>
      <c r="AS266" s="3"/>
    </row>
    <row r="267" spans="1:45"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3"/>
      <c r="AS267" s="3"/>
    </row>
    <row r="268" spans="1:45"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3"/>
      <c r="AS268" s="3"/>
    </row>
    <row r="269" spans="1:45"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3"/>
      <c r="AS269" s="3"/>
    </row>
    <row r="270" spans="1:45"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3"/>
      <c r="AS270" s="3"/>
    </row>
    <row r="271" spans="1:45"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3"/>
      <c r="AS271" s="3"/>
    </row>
    <row r="272" spans="1:45"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3"/>
      <c r="AS272" s="3"/>
    </row>
    <row r="273" spans="1:45"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3"/>
      <c r="AS273" s="3"/>
    </row>
    <row r="274" spans="1:45"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14"/>
      <c r="AO274" s="14"/>
      <c r="AP274" s="14"/>
      <c r="AQ274" s="14"/>
      <c r="AR274" s="3"/>
      <c r="AS274" s="3"/>
    </row>
    <row r="275" spans="1:45"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14"/>
      <c r="AO275" s="14"/>
      <c r="AP275" s="14"/>
      <c r="AQ275" s="14"/>
      <c r="AR275" s="3"/>
      <c r="AS275" s="3"/>
    </row>
    <row r="276" spans="1:45"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c r="AP276" s="14"/>
      <c r="AQ276" s="14"/>
      <c r="AR276" s="3"/>
      <c r="AS276" s="3"/>
    </row>
    <row r="277" spans="1:45"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14"/>
      <c r="AO277" s="14"/>
      <c r="AP277" s="14"/>
      <c r="AQ277" s="14"/>
      <c r="AR277" s="3"/>
      <c r="AS277" s="3"/>
    </row>
    <row r="278" spans="1:45"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14"/>
      <c r="AO278" s="14"/>
      <c r="AP278" s="14"/>
      <c r="AQ278" s="14"/>
      <c r="AR278" s="3"/>
      <c r="AS278" s="3"/>
    </row>
    <row r="279" spans="1:45"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14"/>
      <c r="AO279" s="14"/>
      <c r="AP279" s="14"/>
      <c r="AQ279" s="14"/>
      <c r="AR279" s="3"/>
      <c r="AS279" s="3"/>
    </row>
    <row r="280" spans="1:45"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3"/>
      <c r="AS280" s="3"/>
    </row>
    <row r="281" spans="1:45"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c r="AP281" s="14"/>
      <c r="AQ281" s="14"/>
      <c r="AR281" s="3"/>
      <c r="AS281" s="3"/>
    </row>
    <row r="282" spans="1:45"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14"/>
      <c r="AO282" s="14"/>
      <c r="AP282" s="14"/>
      <c r="AQ282" s="14"/>
      <c r="AR282" s="3"/>
      <c r="AS282" s="3"/>
    </row>
    <row r="283" spans="1:45"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14"/>
      <c r="AO283" s="14"/>
      <c r="AP283" s="14"/>
      <c r="AQ283" s="14"/>
      <c r="AR283" s="3"/>
      <c r="AS283" s="3"/>
    </row>
    <row r="284" spans="1:45"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3"/>
      <c r="AS284" s="3"/>
    </row>
    <row r="285" spans="1:45"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3"/>
      <c r="AS285" s="3"/>
    </row>
    <row r="286" spans="1:45"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3"/>
      <c r="AS286" s="3"/>
    </row>
    <row r="287" spans="1:45"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3"/>
      <c r="AS287" s="3"/>
    </row>
    <row r="288" spans="1:45"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P288" s="14"/>
      <c r="AQ288" s="14"/>
      <c r="AR288" s="3"/>
      <c r="AS288" s="3"/>
    </row>
    <row r="289" spans="1:45"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3"/>
      <c r="AS289" s="3"/>
    </row>
    <row r="290" spans="1:45"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3"/>
      <c r="AS290" s="3"/>
    </row>
    <row r="291" spans="1:45"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3"/>
      <c r="AS291" s="3"/>
    </row>
    <row r="292" spans="1:45"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3"/>
      <c r="AS292" s="3"/>
    </row>
    <row r="293" spans="1:45"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3"/>
      <c r="AS293" s="3"/>
    </row>
    <row r="294" spans="1:45"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3"/>
      <c r="AS294" s="3"/>
    </row>
    <row r="295" spans="1:45"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3"/>
      <c r="AS295" s="3"/>
    </row>
    <row r="296" spans="1:45"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c r="AP296" s="14"/>
      <c r="AQ296" s="14"/>
      <c r="AR296" s="3"/>
      <c r="AS296" s="3"/>
    </row>
    <row r="297" spans="1:45"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c r="AP297" s="14"/>
      <c r="AQ297" s="14"/>
      <c r="AR297" s="3"/>
      <c r="AS297" s="3"/>
    </row>
    <row r="298" spans="1:45"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14"/>
      <c r="AO298" s="14"/>
      <c r="AP298" s="14"/>
      <c r="AQ298" s="14"/>
      <c r="AR298" s="3"/>
      <c r="AS298" s="3"/>
    </row>
    <row r="299" spans="1:45"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c r="AP299" s="14"/>
      <c r="AQ299" s="14"/>
      <c r="AR299" s="3"/>
      <c r="AS299" s="3"/>
    </row>
    <row r="300" spans="1:45"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14"/>
      <c r="AO300" s="14"/>
      <c r="AP300" s="14"/>
      <c r="AQ300" s="14"/>
      <c r="AR300" s="3"/>
      <c r="AS300" s="3"/>
    </row>
    <row r="301" spans="1:45"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c r="AP301" s="14"/>
      <c r="AQ301" s="14"/>
      <c r="AR301" s="3"/>
      <c r="AS301" s="3"/>
    </row>
    <row r="302" spans="1:45"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14"/>
      <c r="AO302" s="14"/>
      <c r="AP302" s="14"/>
      <c r="AQ302" s="14"/>
      <c r="AR302" s="3"/>
      <c r="AS302" s="3"/>
    </row>
    <row r="303" spans="1:45"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3"/>
      <c r="AS303" s="3"/>
    </row>
    <row r="304" spans="1:45"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14"/>
      <c r="AO304" s="14"/>
      <c r="AP304" s="14"/>
      <c r="AQ304" s="14"/>
      <c r="AR304" s="3"/>
      <c r="AS304" s="3"/>
    </row>
    <row r="305" spans="1:45"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c r="AP305" s="14"/>
      <c r="AQ305" s="14"/>
      <c r="AR305" s="3"/>
      <c r="AS305" s="3"/>
    </row>
    <row r="306" spans="1:45"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c r="AP306" s="14"/>
      <c r="AQ306" s="14"/>
      <c r="AR306" s="3"/>
      <c r="AS306" s="3"/>
    </row>
    <row r="307" spans="1:45"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14"/>
      <c r="AO307" s="14"/>
      <c r="AP307" s="14"/>
      <c r="AQ307" s="14"/>
      <c r="AR307" s="3"/>
      <c r="AS307" s="3"/>
    </row>
    <row r="308" spans="1:45"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14"/>
      <c r="AO308" s="14"/>
      <c r="AP308" s="14"/>
      <c r="AQ308" s="14"/>
      <c r="AR308" s="3"/>
      <c r="AS308" s="3"/>
    </row>
    <row r="309" spans="1:45"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14"/>
      <c r="AO309" s="14"/>
      <c r="AP309" s="14"/>
      <c r="AQ309" s="14"/>
      <c r="AR309" s="3"/>
      <c r="AS309" s="3"/>
    </row>
    <row r="310" spans="1:45"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c r="AP310" s="14"/>
      <c r="AQ310" s="14"/>
      <c r="AR310" s="3"/>
      <c r="AS310" s="3"/>
    </row>
    <row r="311" spans="1:45"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14"/>
      <c r="AO311" s="14"/>
      <c r="AP311" s="14"/>
      <c r="AQ311" s="14"/>
      <c r="AR311" s="3"/>
      <c r="AS311" s="3"/>
    </row>
    <row r="312" spans="1:45"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3"/>
      <c r="AS312" s="3"/>
    </row>
    <row r="313" spans="1:45"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14"/>
      <c r="AO313" s="14"/>
      <c r="AP313" s="14"/>
      <c r="AQ313" s="14"/>
      <c r="AR313" s="3"/>
      <c r="AS313" s="3"/>
    </row>
    <row r="314" spans="1:45"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c r="AP314" s="14"/>
      <c r="AQ314" s="14"/>
      <c r="AR314" s="3"/>
      <c r="AS314" s="3"/>
    </row>
    <row r="315" spans="1:45"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P315" s="14"/>
      <c r="AQ315" s="14"/>
      <c r="AR315" s="3"/>
      <c r="AS315" s="3"/>
    </row>
    <row r="316" spans="1:45"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c r="AP316" s="14"/>
      <c r="AQ316" s="14"/>
      <c r="AR316" s="3"/>
      <c r="AS316" s="3"/>
    </row>
    <row r="317" spans="1:45"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c r="AP317" s="14"/>
      <c r="AQ317" s="14"/>
      <c r="AR317" s="3"/>
      <c r="AS317" s="3"/>
    </row>
    <row r="318" spans="1:45"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c r="AP318" s="14"/>
      <c r="AQ318" s="14"/>
      <c r="AR318" s="3"/>
      <c r="AS318" s="3"/>
    </row>
    <row r="319" spans="1:45"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c r="AP319" s="14"/>
      <c r="AQ319" s="14"/>
      <c r="AR319" s="3"/>
      <c r="AS319" s="3"/>
    </row>
    <row r="320" spans="1:45"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3"/>
      <c r="AS320" s="3"/>
    </row>
    <row r="321" spans="1:45"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14"/>
      <c r="AO321" s="14"/>
      <c r="AP321" s="14"/>
      <c r="AQ321" s="14"/>
      <c r="AR321" s="3"/>
      <c r="AS321" s="3"/>
    </row>
    <row r="322" spans="1:45"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c r="AP322" s="14"/>
      <c r="AQ322" s="14"/>
      <c r="AR322" s="3"/>
      <c r="AS322" s="3"/>
    </row>
    <row r="323" spans="1:45"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3"/>
      <c r="AS323" s="3"/>
    </row>
    <row r="324" spans="1:45"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c r="AP324" s="14"/>
      <c r="AQ324" s="14"/>
      <c r="AR324" s="3"/>
      <c r="AS324" s="3"/>
    </row>
    <row r="325" spans="1:45"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14"/>
      <c r="AO325" s="14"/>
      <c r="AP325" s="14"/>
      <c r="AQ325" s="14"/>
      <c r="AR325" s="3"/>
      <c r="AS325" s="3"/>
    </row>
    <row r="326" spans="1:45"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c r="AP326" s="14"/>
      <c r="AQ326" s="14"/>
      <c r="AR326" s="3"/>
      <c r="AS326" s="3"/>
    </row>
    <row r="327" spans="1:45"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14"/>
      <c r="AO327" s="14"/>
      <c r="AP327" s="14"/>
      <c r="AQ327" s="14"/>
      <c r="AR327" s="3"/>
      <c r="AS327" s="3"/>
    </row>
    <row r="328" spans="1:45"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c r="AP328" s="14"/>
      <c r="AQ328" s="14"/>
      <c r="AR328" s="3"/>
      <c r="AS328" s="3"/>
    </row>
    <row r="329" spans="1:45"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c r="AP329" s="14"/>
      <c r="AQ329" s="14"/>
      <c r="AR329" s="3"/>
      <c r="AS329" s="3"/>
    </row>
    <row r="330" spans="1:45"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3"/>
      <c r="AS330" s="3"/>
    </row>
    <row r="331" spans="1:45"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3"/>
      <c r="AS331" s="3"/>
    </row>
    <row r="332" spans="1:45"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3"/>
      <c r="AS332" s="3"/>
    </row>
    <row r="333" spans="1:45"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c r="AP333" s="14"/>
      <c r="AQ333" s="14"/>
      <c r="AR333" s="3"/>
      <c r="AS333" s="3"/>
    </row>
    <row r="334" spans="1:45"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3"/>
      <c r="AS334" s="3"/>
    </row>
    <row r="335" spans="1:45"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3"/>
      <c r="AS335" s="3"/>
    </row>
    <row r="336" spans="1:45"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14"/>
      <c r="AO336" s="14"/>
      <c r="AP336" s="14"/>
      <c r="AQ336" s="14"/>
      <c r="AR336" s="3"/>
      <c r="AS336" s="3"/>
    </row>
    <row r="337" spans="1:45"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3"/>
      <c r="AS337" s="3"/>
    </row>
    <row r="338" spans="1:45"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c r="AP338" s="14"/>
      <c r="AQ338" s="14"/>
      <c r="AR338" s="3"/>
      <c r="AS338" s="3"/>
    </row>
    <row r="339" spans="1:45"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14"/>
      <c r="AO339" s="14"/>
      <c r="AP339" s="14"/>
      <c r="AQ339" s="14"/>
      <c r="AR339" s="3"/>
      <c r="AS339" s="3"/>
    </row>
    <row r="340" spans="1:45"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3"/>
      <c r="AS340" s="3"/>
    </row>
    <row r="341" spans="1:45"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3"/>
      <c r="AS341" s="3"/>
    </row>
    <row r="342" spans="1:45"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3"/>
      <c r="AS342" s="3"/>
    </row>
    <row r="343" spans="1:45"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3"/>
      <c r="AS343" s="3"/>
    </row>
    <row r="344" spans="1:45"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3"/>
      <c r="AS344" s="3"/>
    </row>
  </sheetData>
  <mergeCells count="50">
    <mergeCell ref="A74:AQ74"/>
    <mergeCell ref="A72:C72"/>
    <mergeCell ref="E18:F19"/>
    <mergeCell ref="R18:S19"/>
    <mergeCell ref="T18:U19"/>
    <mergeCell ref="A17:AQ17"/>
    <mergeCell ref="A2:AQ2"/>
    <mergeCell ref="I3:AH3"/>
    <mergeCell ref="A18:A20"/>
    <mergeCell ref="B18:B20"/>
    <mergeCell ref="G18:H19"/>
    <mergeCell ref="I18:I20"/>
    <mergeCell ref="K18:K20"/>
    <mergeCell ref="AQ18:AQ20"/>
    <mergeCell ref="AL18:AM19"/>
    <mergeCell ref="X18:Y19"/>
    <mergeCell ref="AH18:AI19"/>
    <mergeCell ref="L18:M19"/>
    <mergeCell ref="AB18:AC19"/>
    <mergeCell ref="J18:J20"/>
    <mergeCell ref="Q9:W9"/>
    <mergeCell ref="A10:AQ10"/>
    <mergeCell ref="A11:B12"/>
    <mergeCell ref="A14:B15"/>
    <mergeCell ref="D11:AQ11"/>
    <mergeCell ref="D12:AQ12"/>
    <mergeCell ref="D14:AQ14"/>
    <mergeCell ref="D15:AQ15"/>
    <mergeCell ref="R5:S5"/>
    <mergeCell ref="U5:V5"/>
    <mergeCell ref="R6:S6"/>
    <mergeCell ref="U6:V6"/>
    <mergeCell ref="R8:S8"/>
    <mergeCell ref="U8:V8"/>
    <mergeCell ref="AO79:AQ79"/>
    <mergeCell ref="AP18:AP20"/>
    <mergeCell ref="V18:W19"/>
    <mergeCell ref="AO78:AQ78"/>
    <mergeCell ref="C18:D19"/>
    <mergeCell ref="N18:O19"/>
    <mergeCell ref="P18:Q19"/>
    <mergeCell ref="Z18:AA19"/>
    <mergeCell ref="AD18:AE19"/>
    <mergeCell ref="AF18:AG19"/>
    <mergeCell ref="AJ18:AK19"/>
    <mergeCell ref="AN18:AO19"/>
    <mergeCell ref="A76:AQ76"/>
    <mergeCell ref="A79:G79"/>
    <mergeCell ref="A78:G78"/>
    <mergeCell ref="A73:AQ73"/>
  </mergeCells>
  <dataValidations count="1">
    <dataValidation allowBlank="1" showInputMessage="1" sqref="F22:F71"/>
  </dataValidations>
  <pageMargins left="0.7" right="0.7" top="0.75" bottom="0.75" header="0.3" footer="0.3"/>
  <pageSetup paperSize="9" scale="31"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sąrašas'!#REF!</xm:f>
          </x14:formula1>
          <xm:sqref>R80:Z430 N77:Z77 L78:P79 N80:Q342 J78:J79 N72:AA72 N75:AA75 AA77:AA430</xm:sqref>
        </x14:dataValidation>
        <x14:dataValidation type="list" allowBlank="1" showInputMessage="1">
          <x14:formula1>
            <xm:f>'Įkainiai ir sąrašas'!#REF!</xm:f>
          </x14:formula1>
          <xm:sqref>C80:D682 C72:D72 C75:D75 C77:D77</xm:sqref>
        </x14:dataValidation>
        <x14:dataValidation type="list" allowBlank="1" showInputMessage="1" showErrorMessage="1">
          <x14:formula1>
            <xm:f>'Įkainiai ir sąrašas'!$A$2:$A$177</xm:f>
          </x14:formula1>
          <xm:sqref>C22:D71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sąrašas'!$M$3:$M$5</xm:f>
          </x14:formula1>
          <xm:sqref>X22:Y71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3"/>
  <sheetViews>
    <sheetView workbookViewId="0">
      <pane ySplit="21" topLeftCell="A22" activePane="bottomLeft" state="frozen"/>
      <selection pane="bottomLeft" activeCell="AM7" sqref="AM7"/>
    </sheetView>
  </sheetViews>
  <sheetFormatPr defaultRowHeight="15" x14ac:dyDescent="0.25"/>
  <cols>
    <col min="1" max="1" width="5.140625" style="22" customWidth="1"/>
    <col min="2" max="2" width="17.7109375" style="22" customWidth="1"/>
    <col min="3" max="3" width="12.28515625" style="22" customWidth="1"/>
    <col min="4" max="4" width="15.5703125" style="22" customWidth="1"/>
    <col min="5" max="9" width="12.28515625" style="22" customWidth="1"/>
    <col min="10" max="11" width="9.140625" style="22" customWidth="1"/>
    <col min="12" max="12" width="10.28515625" style="22" customWidth="1"/>
    <col min="13" max="13" width="7.140625" style="22" customWidth="1"/>
    <col min="14" max="14" width="7.85546875" style="22" customWidth="1"/>
    <col min="15" max="15" width="8" style="22" customWidth="1"/>
    <col min="16" max="16" width="9.42578125" style="22" customWidth="1"/>
    <col min="17" max="17" width="9.140625" style="22" customWidth="1"/>
    <col min="18" max="18" width="12.140625" style="22" customWidth="1"/>
    <col min="19" max="19" width="10.140625" style="22" customWidth="1"/>
    <col min="20" max="20" width="6.140625" style="22" customWidth="1"/>
    <col min="21" max="21" width="6.42578125" style="22" customWidth="1"/>
    <col min="22" max="22" width="6.7109375" style="22" customWidth="1"/>
    <col min="23" max="23" width="6.42578125" style="22" customWidth="1"/>
    <col min="24" max="24" width="10.28515625" style="22" customWidth="1"/>
    <col min="25" max="25" width="14.140625" style="22" customWidth="1"/>
    <col min="26" max="27" width="7.85546875" style="22" customWidth="1"/>
    <col min="28" max="28" width="6.140625" style="22" customWidth="1"/>
    <col min="29" max="33" width="6.42578125" style="22" customWidth="1"/>
    <col min="34" max="34" width="11.5703125" style="22" customWidth="1"/>
    <col min="35" max="35" width="12" style="22" customWidth="1"/>
    <col min="36" max="36" width="10" style="22" customWidth="1"/>
    <col min="37" max="38" width="12.140625" style="22" customWidth="1"/>
    <col min="39" max="39" width="26.85546875" style="22" customWidth="1"/>
  </cols>
  <sheetData>
    <row r="1" spans="1:39" ht="39" x14ac:dyDescent="0.25">
      <c r="A1" s="25"/>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6" t="s">
        <v>308</v>
      </c>
    </row>
    <row r="2" spans="1:39" ht="15.75" x14ac:dyDescent="0.25">
      <c r="A2" s="100" t="s">
        <v>273</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row>
    <row r="3" spans="1:39" x14ac:dyDescent="0.25">
      <c r="A3" s="25"/>
      <c r="B3" s="25"/>
      <c r="C3" s="25"/>
      <c r="D3" s="25"/>
      <c r="E3" s="25"/>
      <c r="F3" s="25"/>
      <c r="G3" s="25"/>
      <c r="H3" s="25"/>
      <c r="I3" s="101" t="s">
        <v>286</v>
      </c>
      <c r="J3" s="101"/>
      <c r="K3" s="101"/>
      <c r="L3" s="101"/>
      <c r="M3" s="101"/>
      <c r="N3" s="101"/>
      <c r="O3" s="101"/>
      <c r="P3" s="101"/>
      <c r="Q3" s="101"/>
      <c r="R3" s="101"/>
      <c r="S3" s="101"/>
      <c r="T3" s="101"/>
      <c r="U3" s="101"/>
      <c r="V3" s="101"/>
      <c r="W3" s="101"/>
      <c r="X3" s="101"/>
      <c r="Y3" s="101"/>
      <c r="Z3" s="101"/>
      <c r="AA3" s="101"/>
      <c r="AB3" s="101"/>
      <c r="AC3" s="101"/>
      <c r="AD3" s="101"/>
      <c r="AE3" s="101"/>
      <c r="AF3" s="101"/>
      <c r="AG3" s="27"/>
      <c r="AH3" s="25"/>
      <c r="AI3" s="25"/>
      <c r="AJ3" s="25"/>
      <c r="AK3" s="25"/>
      <c r="AL3" s="25"/>
      <c r="AM3" s="25"/>
    </row>
    <row r="4" spans="1:39" ht="15.75" x14ac:dyDescent="0.25">
      <c r="A4" s="25"/>
      <c r="B4" s="25"/>
      <c r="C4" s="25"/>
      <c r="D4" s="25"/>
      <c r="E4" s="25"/>
      <c r="F4" s="25"/>
      <c r="G4" s="25"/>
      <c r="H4" s="25"/>
      <c r="I4" s="27"/>
      <c r="J4" s="27"/>
      <c r="K4" s="27"/>
      <c r="L4" s="27"/>
      <c r="M4" s="27"/>
      <c r="N4" s="27"/>
      <c r="O4" s="27"/>
      <c r="P4" s="27"/>
      <c r="Q4" s="59"/>
      <c r="R4" s="59"/>
      <c r="S4" s="59"/>
      <c r="T4" s="59"/>
      <c r="U4" s="59"/>
      <c r="V4" s="59"/>
      <c r="W4" s="27"/>
      <c r="X4" s="27"/>
      <c r="Y4" s="27"/>
      <c r="Z4" s="27"/>
      <c r="AA4" s="27"/>
      <c r="AB4" s="27"/>
      <c r="AC4" s="27"/>
      <c r="AD4" s="27"/>
      <c r="AE4" s="27"/>
      <c r="AF4" s="27"/>
      <c r="AG4" s="27"/>
      <c r="AH4" s="25"/>
      <c r="AI4" s="25"/>
      <c r="AJ4" s="25"/>
      <c r="AK4" s="25"/>
      <c r="AL4" s="25"/>
      <c r="AM4" s="25"/>
    </row>
    <row r="5" spans="1:39" x14ac:dyDescent="0.25">
      <c r="A5" s="25"/>
      <c r="B5" s="25"/>
      <c r="C5" s="25"/>
      <c r="D5" s="25"/>
      <c r="E5" s="25"/>
      <c r="F5" s="25"/>
      <c r="G5" s="25"/>
      <c r="H5" s="25"/>
      <c r="I5" s="27"/>
      <c r="J5" s="27"/>
      <c r="K5" s="27"/>
      <c r="L5" s="27"/>
      <c r="M5" s="27"/>
      <c r="N5" s="27"/>
      <c r="O5" s="27"/>
      <c r="P5" s="27"/>
      <c r="Q5" s="140" t="s">
        <v>285</v>
      </c>
      <c r="R5" s="140"/>
      <c r="S5" s="60"/>
      <c r="T5" s="60" t="s">
        <v>1</v>
      </c>
      <c r="U5" s="140"/>
      <c r="V5" s="140"/>
      <c r="W5" s="27"/>
      <c r="X5" s="27"/>
      <c r="Y5" s="27"/>
      <c r="Z5" s="27"/>
      <c r="AA5" s="27"/>
      <c r="AB5" s="27"/>
      <c r="AC5" s="27"/>
      <c r="AD5" s="27"/>
      <c r="AE5" s="27"/>
      <c r="AF5" s="27"/>
      <c r="AG5" s="27"/>
      <c r="AH5" s="25"/>
      <c r="AI5" s="25"/>
      <c r="AJ5" s="25"/>
      <c r="AK5" s="25"/>
      <c r="AL5" s="25"/>
      <c r="AM5" s="25"/>
    </row>
    <row r="6" spans="1:39" x14ac:dyDescent="0.25">
      <c r="A6" s="25"/>
      <c r="B6" s="25"/>
      <c r="C6" s="25"/>
      <c r="D6" s="25"/>
      <c r="E6" s="25"/>
      <c r="F6" s="25"/>
      <c r="G6" s="25"/>
      <c r="H6" s="25"/>
      <c r="I6" s="27"/>
      <c r="J6" s="27"/>
      <c r="K6" s="27"/>
      <c r="L6" s="27"/>
      <c r="M6" s="27"/>
      <c r="N6" s="27"/>
      <c r="O6" s="27"/>
      <c r="P6" s="27"/>
      <c r="Q6" s="141" t="s">
        <v>282</v>
      </c>
      <c r="R6" s="141"/>
      <c r="S6" s="60"/>
      <c r="T6" s="60"/>
      <c r="U6" s="141" t="s">
        <v>283</v>
      </c>
      <c r="V6" s="141"/>
      <c r="W6" s="27"/>
      <c r="X6" s="27"/>
      <c r="Y6" s="27"/>
      <c r="Z6" s="27"/>
      <c r="AA6" s="27"/>
      <c r="AB6" s="27"/>
      <c r="AC6" s="27"/>
      <c r="AD6" s="27"/>
      <c r="AE6" s="27"/>
      <c r="AF6" s="27"/>
      <c r="AG6" s="27"/>
      <c r="AH6" s="25"/>
      <c r="AI6" s="25"/>
      <c r="AJ6" s="25"/>
      <c r="AK6" s="25"/>
      <c r="AL6" s="25"/>
      <c r="AM6" s="25"/>
    </row>
    <row r="7" spans="1:39" x14ac:dyDescent="0.25">
      <c r="A7" s="25"/>
      <c r="B7" s="25"/>
      <c r="C7" s="25"/>
      <c r="D7" s="25"/>
      <c r="E7" s="25"/>
      <c r="F7" s="25"/>
      <c r="G7" s="25"/>
      <c r="H7" s="25"/>
      <c r="I7" s="25"/>
      <c r="J7" s="25"/>
      <c r="K7" s="25"/>
      <c r="L7" s="25"/>
      <c r="M7" s="25"/>
      <c r="N7" s="25"/>
      <c r="O7" s="25"/>
      <c r="P7" s="25"/>
      <c r="Q7" s="61"/>
      <c r="R7" s="61"/>
      <c r="S7" s="61"/>
      <c r="T7" s="61"/>
      <c r="U7" s="61"/>
      <c r="V7" s="61"/>
      <c r="W7" s="25"/>
      <c r="X7" s="25"/>
      <c r="Y7" s="25"/>
      <c r="Z7" s="25"/>
      <c r="AA7" s="25"/>
      <c r="AB7" s="25"/>
      <c r="AC7" s="25"/>
      <c r="AD7" s="25"/>
      <c r="AE7" s="25"/>
      <c r="AF7" s="25"/>
      <c r="AG7" s="25"/>
      <c r="AH7" s="25"/>
      <c r="AI7" s="25"/>
      <c r="AJ7" s="25"/>
      <c r="AK7" s="25"/>
      <c r="AL7" s="25"/>
      <c r="AM7" s="25"/>
    </row>
    <row r="8" spans="1:39" x14ac:dyDescent="0.25">
      <c r="A8" s="25"/>
      <c r="B8" s="25"/>
      <c r="C8" s="25"/>
      <c r="D8" s="25"/>
      <c r="E8" s="25"/>
      <c r="F8" s="25"/>
      <c r="G8" s="25"/>
      <c r="H8" s="25"/>
      <c r="I8" s="25"/>
      <c r="J8" s="25"/>
      <c r="K8" s="25"/>
      <c r="L8" s="25"/>
      <c r="M8" s="25"/>
      <c r="N8" s="25"/>
      <c r="O8" s="25"/>
      <c r="P8" s="25"/>
      <c r="Q8" s="33" t="s">
        <v>26</v>
      </c>
      <c r="R8" s="34" t="s">
        <v>27</v>
      </c>
      <c r="S8" s="62"/>
      <c r="T8" s="33"/>
      <c r="U8" s="33" t="s">
        <v>28</v>
      </c>
      <c r="V8" s="34" t="s">
        <v>27</v>
      </c>
      <c r="W8" s="63"/>
      <c r="X8" s="25"/>
      <c r="Y8" s="25"/>
      <c r="Z8" s="25"/>
      <c r="AA8" s="25"/>
      <c r="AB8" s="25"/>
      <c r="AC8" s="25"/>
      <c r="AD8" s="25"/>
      <c r="AE8" s="25"/>
      <c r="AF8" s="25"/>
      <c r="AG8" s="25"/>
      <c r="AH8" s="25"/>
      <c r="AI8" s="25"/>
      <c r="AJ8" s="25"/>
      <c r="AK8" s="25"/>
      <c r="AL8" s="25"/>
      <c r="AM8" s="25"/>
    </row>
    <row r="9" spans="1:39" x14ac:dyDescent="0.25">
      <c r="A9" s="25"/>
      <c r="B9" s="25"/>
      <c r="C9" s="25"/>
      <c r="D9" s="25"/>
      <c r="E9" s="25"/>
      <c r="F9" s="25"/>
      <c r="G9" s="25"/>
      <c r="H9" s="25"/>
      <c r="I9" s="25"/>
      <c r="J9" s="25"/>
      <c r="K9" s="25"/>
      <c r="L9" s="25"/>
      <c r="M9" s="25"/>
      <c r="N9" s="25"/>
      <c r="O9" s="25"/>
      <c r="P9" s="25"/>
      <c r="Q9" s="102" t="s">
        <v>25</v>
      </c>
      <c r="R9" s="102"/>
      <c r="S9" s="102"/>
      <c r="T9" s="102"/>
      <c r="U9" s="102"/>
      <c r="V9" s="102"/>
      <c r="W9" s="35"/>
      <c r="X9" s="25"/>
      <c r="Y9" s="25"/>
      <c r="Z9" s="25"/>
      <c r="AA9" s="25"/>
      <c r="AB9" s="25"/>
      <c r="AC9" s="25"/>
      <c r="AD9" s="25"/>
      <c r="AE9" s="25"/>
      <c r="AF9" s="25"/>
      <c r="AG9" s="25"/>
      <c r="AH9" s="25"/>
      <c r="AI9" s="25"/>
      <c r="AJ9" s="25"/>
      <c r="AK9" s="25"/>
      <c r="AL9" s="25"/>
      <c r="AM9" s="25"/>
    </row>
    <row r="10" spans="1:39" ht="15.75" thickBot="1" x14ac:dyDescent="0.3">
      <c r="A10" s="119" t="s">
        <v>289</v>
      </c>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row>
    <row r="11" spans="1:39" x14ac:dyDescent="0.25">
      <c r="A11" s="142" t="s">
        <v>290</v>
      </c>
      <c r="B11" s="143"/>
      <c r="C11" s="64" t="s">
        <v>291</v>
      </c>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1"/>
    </row>
    <row r="12" spans="1:39" ht="15.75" thickBot="1" x14ac:dyDescent="0.3">
      <c r="A12" s="144"/>
      <c r="B12" s="145"/>
      <c r="C12" s="65" t="s">
        <v>292</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6"/>
    </row>
    <row r="13" spans="1:39" ht="15.75" thickBot="1" x14ac:dyDescent="0.3">
      <c r="A13" s="66"/>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39" x14ac:dyDescent="0.25">
      <c r="A14" s="76" t="s">
        <v>295</v>
      </c>
      <c r="B14" s="77"/>
      <c r="C14" s="64" t="s">
        <v>291</v>
      </c>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1"/>
    </row>
    <row r="15" spans="1:39" ht="15.75" thickBot="1" x14ac:dyDescent="0.3">
      <c r="A15" s="78"/>
      <c r="B15" s="79"/>
      <c r="C15" s="65" t="s">
        <v>292</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6"/>
    </row>
    <row r="16" spans="1:39" x14ac:dyDescent="0.25">
      <c r="A16" s="66"/>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row>
    <row r="17" spans="1:41" ht="15.75" thickBot="1" x14ac:dyDescent="0.3">
      <c r="A17" s="94" t="s">
        <v>294</v>
      </c>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row>
    <row r="18" spans="1:41" ht="91.5" customHeight="1" x14ac:dyDescent="0.25">
      <c r="A18" s="106" t="s">
        <v>252</v>
      </c>
      <c r="B18" s="108" t="s">
        <v>253</v>
      </c>
      <c r="C18" s="112" t="s">
        <v>254</v>
      </c>
      <c r="D18" s="126"/>
      <c r="E18" s="112" t="s">
        <v>255</v>
      </c>
      <c r="F18" s="126"/>
      <c r="G18" s="112" t="s">
        <v>256</v>
      </c>
      <c r="H18" s="113"/>
      <c r="I18" s="82" t="s">
        <v>257</v>
      </c>
      <c r="J18" s="82" t="s">
        <v>258</v>
      </c>
      <c r="K18" s="82" t="s">
        <v>259</v>
      </c>
      <c r="L18" s="110" t="s">
        <v>217</v>
      </c>
      <c r="M18" s="110"/>
      <c r="N18" s="129" t="s">
        <v>263</v>
      </c>
      <c r="O18" s="129"/>
      <c r="P18" s="122" t="s">
        <v>264</v>
      </c>
      <c r="Q18" s="113"/>
      <c r="R18" s="122" t="s">
        <v>303</v>
      </c>
      <c r="S18" s="113"/>
      <c r="T18" s="122" t="s">
        <v>261</v>
      </c>
      <c r="U18" s="113"/>
      <c r="V18" s="122" t="s">
        <v>262</v>
      </c>
      <c r="W18" s="113"/>
      <c r="X18" s="91" t="s">
        <v>265</v>
      </c>
      <c r="Y18" s="113" t="s">
        <v>274</v>
      </c>
      <c r="Z18" s="135" t="s">
        <v>268</v>
      </c>
      <c r="AA18" s="136"/>
      <c r="AB18" s="112" t="s">
        <v>269</v>
      </c>
      <c r="AC18" s="126"/>
      <c r="AD18" s="112" t="s">
        <v>270</v>
      </c>
      <c r="AE18" s="126"/>
      <c r="AF18" s="112" t="s">
        <v>271</v>
      </c>
      <c r="AG18" s="126"/>
      <c r="AH18" s="112" t="s">
        <v>225</v>
      </c>
      <c r="AI18" s="126"/>
      <c r="AJ18" s="126" t="s">
        <v>277</v>
      </c>
      <c r="AK18" s="82" t="s">
        <v>229</v>
      </c>
      <c r="AL18" s="82" t="s">
        <v>304</v>
      </c>
      <c r="AM18" s="116" t="s">
        <v>223</v>
      </c>
    </row>
    <row r="19" spans="1:41" ht="74.25" customHeight="1" x14ac:dyDescent="0.25">
      <c r="A19" s="107"/>
      <c r="B19" s="109"/>
      <c r="C19" s="127"/>
      <c r="D19" s="128"/>
      <c r="E19" s="127"/>
      <c r="F19" s="128"/>
      <c r="G19" s="114"/>
      <c r="H19" s="115"/>
      <c r="I19" s="83"/>
      <c r="J19" s="83"/>
      <c r="K19" s="83"/>
      <c r="L19" s="111"/>
      <c r="M19" s="111"/>
      <c r="N19" s="130"/>
      <c r="O19" s="130"/>
      <c r="P19" s="123"/>
      <c r="Q19" s="124"/>
      <c r="R19" s="123"/>
      <c r="S19" s="124"/>
      <c r="T19" s="123"/>
      <c r="U19" s="124"/>
      <c r="V19" s="123"/>
      <c r="W19" s="124"/>
      <c r="X19" s="93"/>
      <c r="Y19" s="124"/>
      <c r="Z19" s="137"/>
      <c r="AA19" s="138"/>
      <c r="AB19" s="127"/>
      <c r="AC19" s="128"/>
      <c r="AD19" s="127"/>
      <c r="AE19" s="128"/>
      <c r="AF19" s="127"/>
      <c r="AG19" s="128"/>
      <c r="AH19" s="127"/>
      <c r="AI19" s="128"/>
      <c r="AJ19" s="146"/>
      <c r="AK19" s="84"/>
      <c r="AL19" s="83"/>
      <c r="AM19" s="117"/>
    </row>
    <row r="20" spans="1:41" ht="27.75" customHeight="1" x14ac:dyDescent="0.25">
      <c r="A20" s="107"/>
      <c r="B20" s="109"/>
      <c r="C20" s="54" t="s">
        <v>29</v>
      </c>
      <c r="D20" s="54" t="s">
        <v>30</v>
      </c>
      <c r="E20" s="54" t="s">
        <v>29</v>
      </c>
      <c r="F20" s="54" t="s">
        <v>30</v>
      </c>
      <c r="G20" s="40" t="s">
        <v>0</v>
      </c>
      <c r="H20" s="40" t="s">
        <v>1</v>
      </c>
      <c r="I20" s="84"/>
      <c r="J20" s="84"/>
      <c r="K20" s="84"/>
      <c r="L20" s="54" t="s">
        <v>29</v>
      </c>
      <c r="M20" s="54" t="s">
        <v>30</v>
      </c>
      <c r="N20" s="54" t="s">
        <v>29</v>
      </c>
      <c r="O20" s="54" t="s">
        <v>30</v>
      </c>
      <c r="P20" s="54" t="s">
        <v>29</v>
      </c>
      <c r="Q20" s="54" t="s">
        <v>30</v>
      </c>
      <c r="R20" s="54" t="s">
        <v>29</v>
      </c>
      <c r="S20" s="54" t="s">
        <v>30</v>
      </c>
      <c r="T20" s="54" t="s">
        <v>29</v>
      </c>
      <c r="U20" s="54" t="s">
        <v>30</v>
      </c>
      <c r="V20" s="54" t="s">
        <v>29</v>
      </c>
      <c r="W20" s="54" t="s">
        <v>30</v>
      </c>
      <c r="X20" s="54" t="s">
        <v>30</v>
      </c>
      <c r="Y20" s="54" t="s">
        <v>30</v>
      </c>
      <c r="Z20" s="54" t="s">
        <v>29</v>
      </c>
      <c r="AA20" s="54" t="s">
        <v>30</v>
      </c>
      <c r="AB20" s="54" t="s">
        <v>29</v>
      </c>
      <c r="AC20" s="54" t="s">
        <v>30</v>
      </c>
      <c r="AD20" s="54" t="s">
        <v>29</v>
      </c>
      <c r="AE20" s="54" t="s">
        <v>30</v>
      </c>
      <c r="AF20" s="54" t="s">
        <v>29</v>
      </c>
      <c r="AG20" s="54" t="s">
        <v>30</v>
      </c>
      <c r="AH20" s="54" t="s">
        <v>29</v>
      </c>
      <c r="AI20" s="54" t="s">
        <v>30</v>
      </c>
      <c r="AJ20" s="54" t="s">
        <v>30</v>
      </c>
      <c r="AK20" s="54" t="s">
        <v>30</v>
      </c>
      <c r="AL20" s="84"/>
      <c r="AM20" s="118"/>
    </row>
    <row r="21" spans="1:41" ht="51" x14ac:dyDescent="0.25">
      <c r="A21" s="41">
        <v>1</v>
      </c>
      <c r="B21" s="42">
        <v>2</v>
      </c>
      <c r="C21" s="42">
        <v>3</v>
      </c>
      <c r="D21" s="42">
        <v>4</v>
      </c>
      <c r="E21" s="42">
        <v>5</v>
      </c>
      <c r="F21" s="42">
        <v>6</v>
      </c>
      <c r="G21" s="42">
        <v>7</v>
      </c>
      <c r="H21" s="42">
        <v>8</v>
      </c>
      <c r="I21" s="42">
        <v>9</v>
      </c>
      <c r="J21" s="42">
        <v>10</v>
      </c>
      <c r="K21" s="42">
        <v>11</v>
      </c>
      <c r="L21" s="42" t="s">
        <v>226</v>
      </c>
      <c r="M21" s="42" t="s">
        <v>227</v>
      </c>
      <c r="N21" s="42">
        <v>14</v>
      </c>
      <c r="O21" s="42">
        <v>15</v>
      </c>
      <c r="P21" s="42">
        <v>16</v>
      </c>
      <c r="Q21" s="42">
        <v>17</v>
      </c>
      <c r="R21" s="42">
        <v>18</v>
      </c>
      <c r="S21" s="42">
        <v>19</v>
      </c>
      <c r="T21" s="42">
        <v>20</v>
      </c>
      <c r="U21" s="42">
        <v>21</v>
      </c>
      <c r="V21" s="42">
        <v>22</v>
      </c>
      <c r="W21" s="42">
        <v>23</v>
      </c>
      <c r="X21" s="42">
        <v>24</v>
      </c>
      <c r="Y21" s="42">
        <v>25</v>
      </c>
      <c r="Z21" s="42">
        <v>26</v>
      </c>
      <c r="AA21" s="42">
        <v>27</v>
      </c>
      <c r="AB21" s="42">
        <v>28</v>
      </c>
      <c r="AC21" s="42">
        <v>29</v>
      </c>
      <c r="AD21" s="42">
        <v>30</v>
      </c>
      <c r="AE21" s="42">
        <v>31</v>
      </c>
      <c r="AF21" s="42">
        <v>32</v>
      </c>
      <c r="AG21" s="42">
        <v>33</v>
      </c>
      <c r="AH21" s="42" t="s">
        <v>275</v>
      </c>
      <c r="AI21" s="42" t="s">
        <v>276</v>
      </c>
      <c r="AJ21" s="42">
        <v>36</v>
      </c>
      <c r="AK21" s="42" t="s">
        <v>278</v>
      </c>
      <c r="AL21" s="42" t="s">
        <v>299</v>
      </c>
      <c r="AM21" s="43">
        <v>39</v>
      </c>
    </row>
    <row r="22" spans="1:41" ht="38.25" x14ac:dyDescent="0.25">
      <c r="A22" s="72">
        <v>1</v>
      </c>
      <c r="B22" s="69" t="s">
        <v>8</v>
      </c>
      <c r="C22" s="69" t="s">
        <v>6</v>
      </c>
      <c r="D22" s="69" t="s">
        <v>3</v>
      </c>
      <c r="E22" s="44" t="str">
        <f>VLOOKUP(C22,'Įkainiai ir sąrašas'!$A$2:$D$177,2,FALSE)</f>
        <v>I Europos šalių grupė</v>
      </c>
      <c r="F22" s="44" t="str">
        <f>VLOOKUP(D22,'Įkainiai ir sąrašas'!$A$2:$D$177,2,FALSE)</f>
        <v>I Europos šalių grupė</v>
      </c>
      <c r="G22" s="68">
        <v>42050</v>
      </c>
      <c r="H22" s="69" t="s">
        <v>18</v>
      </c>
      <c r="I22" s="68">
        <v>42053</v>
      </c>
      <c r="J22" s="68">
        <v>42053</v>
      </c>
      <c r="K22" s="68">
        <v>42057</v>
      </c>
      <c r="L22" s="55">
        <f>J22-I22+0.5</f>
        <v>0.5</v>
      </c>
      <c r="M22" s="55">
        <f>K22-J22+0.5</f>
        <v>4.5</v>
      </c>
      <c r="N22" s="69" t="s">
        <v>209</v>
      </c>
      <c r="O22" s="69" t="s">
        <v>211</v>
      </c>
      <c r="P22" s="70">
        <f>IF(N22="Pilnai",100,IF(N22="Dalį","Įrašykite",IF(N22="Nemokėjo",0)))</f>
        <v>100</v>
      </c>
      <c r="Q22" s="70">
        <f>IF(O22="Pilnai",100,IF(O22="Dalį","Įrašykite",IF(O22="Nemokėjo",0)))</f>
        <v>0</v>
      </c>
      <c r="R22" s="69" t="s">
        <v>10</v>
      </c>
      <c r="S22" s="69" t="s">
        <v>10</v>
      </c>
      <c r="T22" s="69" t="s">
        <v>10</v>
      </c>
      <c r="U22" s="69" t="s">
        <v>10</v>
      </c>
      <c r="V22" s="69" t="s">
        <v>10</v>
      </c>
      <c r="W22" s="69" t="s">
        <v>10</v>
      </c>
      <c r="X22" s="69" t="s">
        <v>209</v>
      </c>
      <c r="Y22" s="70">
        <f t="shared" ref="Y22:Y71" si="0">IF(X22="Pilnai",100,IF(X22="Dalį","Įrašykite",IF(X22="Nemokėjo",0)))</f>
        <v>100</v>
      </c>
      <c r="Z22" s="46">
        <f>IF(R22="Taip",0,IF(R22="Ne",0.5*(VLOOKUP(E22,'Įkainiai ir sąrašas'!$F$3:$G$7,2,FALSE))))</f>
        <v>264</v>
      </c>
      <c r="AA22" s="46">
        <f>IF(S22="Taip",0,IF(S22="Ne",0.5*(VLOOKUP(F22,'Įkainiai ir sąrašas'!$F$3:$G$7,2,FALSE))))</f>
        <v>264</v>
      </c>
      <c r="AB22" s="46">
        <f>IF(T22="Taip",0,IF(T22="Ne",'Įkainiai ir sąrašas'!$G$8*L22))</f>
        <v>2.4700000000000002</v>
      </c>
      <c r="AC22" s="46">
        <f>IF(U22="Taip",0,IF(U22="Ne",'Įkainiai ir sąrašas'!$G$8*M22))</f>
        <v>22.23</v>
      </c>
      <c r="AD22" s="46">
        <f>IF(V22="Taip",0,IF(V22="Ne",'Įkainiai ir sąrašas'!$G$9*L22))</f>
        <v>0.105</v>
      </c>
      <c r="AE22" s="46">
        <f>IF(W22="Taip",0,IF(W22="Ne",'Įkainiai ir sąrašas'!$G$9*M22))</f>
        <v>0.94499999999999995</v>
      </c>
      <c r="AF22" s="46">
        <f>VLOOKUP(C22,'Įkainiai ir sąrašas'!$A$2:$D$177,3,FALSE)</f>
        <v>44</v>
      </c>
      <c r="AG22" s="46">
        <f>VLOOKUP(D22,'Įkainiai ir sąrašas'!$A$2:$D$177,3,FALSE)</f>
        <v>57</v>
      </c>
      <c r="AH22" s="46">
        <f t="shared" ref="AH22:AH71" si="1">AF22*L22*(P22/100)</f>
        <v>22</v>
      </c>
      <c r="AI22" s="46">
        <f t="shared" ref="AI22:AI71" si="2">AG22*(M22-0.5)*(Q22/100)</f>
        <v>0</v>
      </c>
      <c r="AJ22" s="46">
        <f>VLOOKUP(D22,'Įkainiai ir sąrašas'!$A$2:$D$177,4,FALSE)</f>
        <v>188</v>
      </c>
      <c r="AK22" s="46">
        <f t="shared" ref="AK22:AK71" si="3">AJ22*(M22-0.5)*(Y22/100)</f>
        <v>752</v>
      </c>
      <c r="AL22" s="46" t="e">
        <f>+#REF!</f>
        <v>#REF!</v>
      </c>
      <c r="AM22" s="71"/>
      <c r="AN22" s="3"/>
      <c r="AO22" s="3"/>
    </row>
    <row r="23" spans="1:41" ht="25.5" x14ac:dyDescent="0.25">
      <c r="A23" s="72">
        <v>2</v>
      </c>
      <c r="B23" s="69" t="s">
        <v>17</v>
      </c>
      <c r="C23" s="69" t="s">
        <v>3</v>
      </c>
      <c r="D23" s="69" t="s">
        <v>2</v>
      </c>
      <c r="E23" s="44" t="str">
        <f>VLOOKUP(C23,'Įkainiai ir sąrašas'!$A$2:$D$177,2,FALSE)</f>
        <v>I Europos šalių grupė</v>
      </c>
      <c r="F23" s="44" t="str">
        <f>VLOOKUP(D23,'Įkainiai ir sąrašas'!$A$2:$D$177,2,FALSE)</f>
        <v>II Europos šalių grupė</v>
      </c>
      <c r="G23" s="68">
        <v>42053</v>
      </c>
      <c r="H23" s="69" t="s">
        <v>19</v>
      </c>
      <c r="I23" s="68">
        <v>42057</v>
      </c>
      <c r="J23" s="68">
        <v>42057</v>
      </c>
      <c r="K23" s="68">
        <v>42061</v>
      </c>
      <c r="L23" s="55">
        <f t="shared" ref="L23:M71" si="4">J23-I23+0.5</f>
        <v>0.5</v>
      </c>
      <c r="M23" s="55">
        <f t="shared" si="4"/>
        <v>4.5</v>
      </c>
      <c r="N23" s="69" t="s">
        <v>210</v>
      </c>
      <c r="O23" s="69" t="s">
        <v>209</v>
      </c>
      <c r="P23" s="67" t="str">
        <f t="shared" ref="P23:Q71" si="5">IF(N23="Pilnai",100,IF(N23="Dalį","Įrašykite",IF(N23="Nemokėjo",0)))</f>
        <v>Įrašykite</v>
      </c>
      <c r="Q23" s="70">
        <f t="shared" si="5"/>
        <v>100</v>
      </c>
      <c r="R23" s="69" t="s">
        <v>10</v>
      </c>
      <c r="S23" s="69" t="s">
        <v>10</v>
      </c>
      <c r="T23" s="69" t="s">
        <v>9</v>
      </c>
      <c r="U23" s="69" t="s">
        <v>10</v>
      </c>
      <c r="V23" s="69" t="s">
        <v>9</v>
      </c>
      <c r="W23" s="69" t="s">
        <v>9</v>
      </c>
      <c r="X23" s="69" t="s">
        <v>210</v>
      </c>
      <c r="Y23" s="67" t="str">
        <f t="shared" si="0"/>
        <v>Įrašykite</v>
      </c>
      <c r="Z23" s="46">
        <f>IF(R23="Taip",0,IF(R23="Ne",0.5*(VLOOKUP(E23,'Įkainiai ir sąrašas'!$F$3:$G$7,2,FALSE))))</f>
        <v>264</v>
      </c>
      <c r="AA23" s="46">
        <f>IF(S23="Taip",0,IF(S23="Ne",0.5*(VLOOKUP(F23,'Įkainiai ir sąrašas'!$F$3:$G$7,2,FALSE))))</f>
        <v>332</v>
      </c>
      <c r="AB23" s="46">
        <f>IF(T23="Taip",0,IF(T23="Ne",'Įkainiai ir sąrašas'!$G$8*L23))</f>
        <v>0</v>
      </c>
      <c r="AC23" s="46">
        <f>IF(U23="Taip",0,IF(U23="Ne",'Įkainiai ir sąrašas'!$G$8*M23))</f>
        <v>22.23</v>
      </c>
      <c r="AD23" s="46">
        <f>IF(V23="Taip",0,IF(V23="Ne",'Įkainiai ir sąrašas'!$G$9*L23))</f>
        <v>0</v>
      </c>
      <c r="AE23" s="46">
        <f>IF(W23="Taip",0,IF(W23="Ne",'Įkainiai ir sąrašas'!$G$9*M23))</f>
        <v>0</v>
      </c>
      <c r="AF23" s="46">
        <f>VLOOKUP(C23,'Įkainiai ir sąrašas'!$A$2:$D$177,3,FALSE)</f>
        <v>57</v>
      </c>
      <c r="AG23" s="46">
        <f>VLOOKUP(D23,'Įkainiai ir sąrašas'!$A$2:$D$177,3,FALSE)</f>
        <v>57</v>
      </c>
      <c r="AH23" s="46" t="e">
        <f t="shared" si="1"/>
        <v>#VALUE!</v>
      </c>
      <c r="AI23" s="46">
        <f t="shared" si="2"/>
        <v>228</v>
      </c>
      <c r="AJ23" s="46">
        <f>VLOOKUP(D23,'Įkainiai ir sąrašas'!$A$2:$D$177,4,FALSE)</f>
        <v>197</v>
      </c>
      <c r="AK23" s="46" t="e">
        <f t="shared" si="3"/>
        <v>#VALUE!</v>
      </c>
      <c r="AL23" s="46" t="e">
        <f t="shared" ref="AL23:AL71" si="6">Z23+AA23+AB23+AC23+AD23+AE23+AH23+AI23+AK23</f>
        <v>#VALUE!</v>
      </c>
      <c r="AM23" s="71"/>
      <c r="AN23" s="3"/>
      <c r="AO23" s="3"/>
    </row>
    <row r="24" spans="1:41" ht="38.25" x14ac:dyDescent="0.25">
      <c r="A24" s="72">
        <v>3</v>
      </c>
      <c r="B24" s="69" t="s">
        <v>8</v>
      </c>
      <c r="C24" s="69" t="s">
        <v>34</v>
      </c>
      <c r="D24" s="69" t="s">
        <v>42</v>
      </c>
      <c r="E24" s="44" t="str">
        <f>VLOOKUP(C24,'Įkainiai ir sąrašas'!$A$2:$D$177,2,FALSE)</f>
        <v>Afrika, Azija, Š. Amerika</v>
      </c>
      <c r="F24" s="44" t="str">
        <f>VLOOKUP(D24,'Įkainiai ir sąrašas'!$A$2:$D$177,2,FALSE)</f>
        <v>P. Amerika, Australija, N. Zelandija</v>
      </c>
      <c r="G24" s="68">
        <v>42053</v>
      </c>
      <c r="H24" s="69" t="s">
        <v>20</v>
      </c>
      <c r="I24" s="68">
        <v>42064</v>
      </c>
      <c r="J24" s="68">
        <v>42064</v>
      </c>
      <c r="K24" s="68">
        <v>42068</v>
      </c>
      <c r="L24" s="55">
        <f t="shared" si="4"/>
        <v>0.5</v>
      </c>
      <c r="M24" s="55">
        <f t="shared" si="4"/>
        <v>4.5</v>
      </c>
      <c r="N24" s="69" t="s">
        <v>211</v>
      </c>
      <c r="O24" s="69" t="s">
        <v>211</v>
      </c>
      <c r="P24" s="70">
        <f t="shared" si="5"/>
        <v>0</v>
      </c>
      <c r="Q24" s="70">
        <f t="shared" si="5"/>
        <v>0</v>
      </c>
      <c r="R24" s="69" t="s">
        <v>10</v>
      </c>
      <c r="S24" s="69" t="s">
        <v>10</v>
      </c>
      <c r="T24" s="69" t="s">
        <v>9</v>
      </c>
      <c r="U24" s="69" t="s">
        <v>9</v>
      </c>
      <c r="V24" s="69" t="s">
        <v>9</v>
      </c>
      <c r="W24" s="69" t="s">
        <v>10</v>
      </c>
      <c r="X24" s="69" t="s">
        <v>209</v>
      </c>
      <c r="Y24" s="70">
        <f t="shared" si="0"/>
        <v>100</v>
      </c>
      <c r="Z24" s="46">
        <f>IF(R24="Taip",0,IF(R24="Ne",0.5*(VLOOKUP(E24,'Įkainiai ir sąrašas'!$F$3:$G$7,2,FALSE))))</f>
        <v>741.5</v>
      </c>
      <c r="AA24" s="46">
        <f>IF(S24="Taip",0,IF(S24="Ne",0.5*(VLOOKUP(F24,'Įkainiai ir sąrašas'!$F$3:$G$7,2,FALSE))))</f>
        <v>1105</v>
      </c>
      <c r="AB24" s="46">
        <f>IF(T24="Taip",0,IF(T24="Ne",'Įkainiai ir sąrašas'!$G$8*L24))</f>
        <v>0</v>
      </c>
      <c r="AC24" s="46">
        <f>IF(U24="Taip",0,IF(U24="Ne",'Įkainiai ir sąrašas'!$G$8*M24))</f>
        <v>0</v>
      </c>
      <c r="AD24" s="46">
        <f>IF(V24="Taip",0,IF(V24="Ne",'Įkainiai ir sąrašas'!$G$9*L24))</f>
        <v>0</v>
      </c>
      <c r="AE24" s="46">
        <f>IF(W24="Taip",0,IF(W24="Ne",'Įkainiai ir sąrašas'!$G$9*M24))</f>
        <v>0.94499999999999995</v>
      </c>
      <c r="AF24" s="46">
        <f>VLOOKUP(C24,'Įkainiai ir sąrašas'!$A$2:$D$177,3,FALSE)</f>
        <v>43</v>
      </c>
      <c r="AG24" s="46">
        <f>VLOOKUP(D24,'Įkainiai ir sąrašas'!$A$2:$D$177,3,FALSE)</f>
        <v>53</v>
      </c>
      <c r="AH24" s="46">
        <f t="shared" si="1"/>
        <v>0</v>
      </c>
      <c r="AI24" s="46">
        <f t="shared" si="2"/>
        <v>0</v>
      </c>
      <c r="AJ24" s="46">
        <f>VLOOKUP(D24,'Įkainiai ir sąrašas'!$A$2:$D$177,4,FALSE)</f>
        <v>145</v>
      </c>
      <c r="AK24" s="46">
        <f t="shared" si="3"/>
        <v>580</v>
      </c>
      <c r="AL24" s="46">
        <f t="shared" si="6"/>
        <v>2427.4449999999997</v>
      </c>
      <c r="AM24" s="71"/>
      <c r="AN24" s="3"/>
      <c r="AO24" s="3"/>
    </row>
    <row r="25" spans="1:41" x14ac:dyDescent="0.25">
      <c r="A25" s="72">
        <v>4</v>
      </c>
      <c r="B25" s="69"/>
      <c r="C25" s="69"/>
      <c r="D25" s="69"/>
      <c r="E25" s="44" t="e">
        <f>VLOOKUP(C25,'Įkainiai ir sąrašas'!$A$2:$D$177,2,FALSE)</f>
        <v>#N/A</v>
      </c>
      <c r="F25" s="44" t="e">
        <f>VLOOKUP(D25,'Įkainiai ir sąrašas'!$A$2:$D$177,2,FALSE)</f>
        <v>#N/A</v>
      </c>
      <c r="G25" s="68"/>
      <c r="H25" s="69"/>
      <c r="I25" s="68"/>
      <c r="J25" s="68"/>
      <c r="K25" s="68"/>
      <c r="L25" s="55">
        <f t="shared" si="4"/>
        <v>0.5</v>
      </c>
      <c r="M25" s="55">
        <f t="shared" si="4"/>
        <v>0.5</v>
      </c>
      <c r="N25" s="69"/>
      <c r="O25" s="69"/>
      <c r="P25" s="70" t="b">
        <f t="shared" si="5"/>
        <v>0</v>
      </c>
      <c r="Q25" s="70" t="b">
        <f t="shared" si="5"/>
        <v>0</v>
      </c>
      <c r="R25" s="69"/>
      <c r="S25" s="69"/>
      <c r="T25" s="69"/>
      <c r="U25" s="69"/>
      <c r="V25" s="69"/>
      <c r="W25" s="69"/>
      <c r="X25" s="69"/>
      <c r="Y25" s="70" t="b">
        <f t="shared" si="0"/>
        <v>0</v>
      </c>
      <c r="Z25" s="46" t="b">
        <f>IF(R25="Taip",0,IF(R25="Ne",0.5*(VLOOKUP(E25,'Įkainiai ir sąrašas'!$F$3:$G$7,2,FALSE))))</f>
        <v>0</v>
      </c>
      <c r="AA25" s="46" t="b">
        <f>IF(S25="Taip",0,IF(S25="Ne",0.5*(VLOOKUP(F25,'Įkainiai ir sąrašas'!$F$3:$G$7,2,FALSE))))</f>
        <v>0</v>
      </c>
      <c r="AB25" s="46" t="b">
        <f>IF(T25="Taip",0,IF(T25="Ne",'Įkainiai ir sąrašas'!$G$8*L25))</f>
        <v>0</v>
      </c>
      <c r="AC25" s="46" t="b">
        <f>IF(U25="Taip",0,IF(U25="Ne",'Įkainiai ir sąrašas'!$G$8*M25))</f>
        <v>0</v>
      </c>
      <c r="AD25" s="46" t="b">
        <f>IF(V25="Taip",0,IF(V25="Ne",'Įkainiai ir sąrašas'!$G$9*L25))</f>
        <v>0</v>
      </c>
      <c r="AE25" s="46" t="b">
        <f>IF(W25="Taip",0,IF(W25="Ne",'Įkainiai ir sąrašas'!$G$9*M25))</f>
        <v>0</v>
      </c>
      <c r="AF25" s="46" t="e">
        <f>VLOOKUP(C25,'Įkainiai ir sąrašas'!$A$2:$D$177,3,FALSE)</f>
        <v>#N/A</v>
      </c>
      <c r="AG25" s="46" t="e">
        <f>VLOOKUP(D25,'Įkainiai ir sąrašas'!$A$2:$D$177,3,FALSE)</f>
        <v>#N/A</v>
      </c>
      <c r="AH25" s="46" t="e">
        <f t="shared" si="1"/>
        <v>#N/A</v>
      </c>
      <c r="AI25" s="46" t="e">
        <f t="shared" si="2"/>
        <v>#N/A</v>
      </c>
      <c r="AJ25" s="46" t="e">
        <f>VLOOKUP(D25,'Įkainiai ir sąrašas'!$A$2:$D$177,4,FALSE)</f>
        <v>#N/A</v>
      </c>
      <c r="AK25" s="46" t="e">
        <f t="shared" si="3"/>
        <v>#N/A</v>
      </c>
      <c r="AL25" s="46" t="e">
        <f t="shared" si="6"/>
        <v>#N/A</v>
      </c>
      <c r="AM25" s="71"/>
      <c r="AN25" s="3"/>
      <c r="AO25" s="3"/>
    </row>
    <row r="26" spans="1:41" x14ac:dyDescent="0.25">
      <c r="A26" s="72">
        <v>5</v>
      </c>
      <c r="B26" s="69"/>
      <c r="C26" s="69"/>
      <c r="D26" s="69"/>
      <c r="E26" s="44" t="e">
        <f>VLOOKUP(C26,'Įkainiai ir sąrašas'!$A$2:$D$177,2,FALSE)</f>
        <v>#N/A</v>
      </c>
      <c r="F26" s="44" t="e">
        <f>VLOOKUP(D26,'Įkainiai ir sąrašas'!$A$2:$D$177,2,FALSE)</f>
        <v>#N/A</v>
      </c>
      <c r="G26" s="68"/>
      <c r="H26" s="69"/>
      <c r="I26" s="68"/>
      <c r="J26" s="68"/>
      <c r="K26" s="68"/>
      <c r="L26" s="55">
        <f t="shared" si="4"/>
        <v>0.5</v>
      </c>
      <c r="M26" s="55">
        <f t="shared" si="4"/>
        <v>0.5</v>
      </c>
      <c r="N26" s="69"/>
      <c r="O26" s="69"/>
      <c r="P26" s="70" t="b">
        <f t="shared" si="5"/>
        <v>0</v>
      </c>
      <c r="Q26" s="70" t="b">
        <f t="shared" si="5"/>
        <v>0</v>
      </c>
      <c r="R26" s="69"/>
      <c r="S26" s="69"/>
      <c r="T26" s="69"/>
      <c r="U26" s="69"/>
      <c r="V26" s="69"/>
      <c r="W26" s="69"/>
      <c r="X26" s="69"/>
      <c r="Y26" s="70" t="b">
        <f t="shared" si="0"/>
        <v>0</v>
      </c>
      <c r="Z26" s="46" t="b">
        <f>IF(R26="Taip",0,IF(R26="Ne",0.5*(VLOOKUP(E26,'Įkainiai ir sąrašas'!$F$3:$G$7,2,FALSE))))</f>
        <v>0</v>
      </c>
      <c r="AA26" s="46" t="b">
        <f>IF(S26="Taip",0,IF(S26="Ne",0.5*(VLOOKUP(F26,'Įkainiai ir sąrašas'!$F$3:$G$7,2,FALSE))))</f>
        <v>0</v>
      </c>
      <c r="AB26" s="46" t="b">
        <f>IF(T26="Taip",0,IF(T26="Ne",'Įkainiai ir sąrašas'!$G$8*L26))</f>
        <v>0</v>
      </c>
      <c r="AC26" s="46" t="b">
        <f>IF(U26="Taip",0,IF(U26="Ne",'Įkainiai ir sąrašas'!$G$8*M26))</f>
        <v>0</v>
      </c>
      <c r="AD26" s="46" t="b">
        <f>IF(V26="Taip",0,IF(V26="Ne",'Įkainiai ir sąrašas'!$G$9*L26))</f>
        <v>0</v>
      </c>
      <c r="AE26" s="46" t="b">
        <f>IF(W26="Taip",0,IF(W26="Ne",'Įkainiai ir sąrašas'!$G$9*M26))</f>
        <v>0</v>
      </c>
      <c r="AF26" s="46" t="e">
        <f>VLOOKUP(C26,'Įkainiai ir sąrašas'!$A$2:$D$177,3,FALSE)</f>
        <v>#N/A</v>
      </c>
      <c r="AG26" s="46" t="e">
        <f>VLOOKUP(D26,'Įkainiai ir sąrašas'!$A$2:$D$177,3,FALSE)</f>
        <v>#N/A</v>
      </c>
      <c r="AH26" s="46" t="e">
        <f t="shared" si="1"/>
        <v>#N/A</v>
      </c>
      <c r="AI26" s="46" t="e">
        <f t="shared" si="2"/>
        <v>#N/A</v>
      </c>
      <c r="AJ26" s="46" t="e">
        <f>VLOOKUP(D26,'Įkainiai ir sąrašas'!$A$2:$D$177,4,FALSE)</f>
        <v>#N/A</v>
      </c>
      <c r="AK26" s="46" t="e">
        <f t="shared" si="3"/>
        <v>#N/A</v>
      </c>
      <c r="AL26" s="46" t="e">
        <f t="shared" si="6"/>
        <v>#N/A</v>
      </c>
      <c r="AM26" s="71"/>
      <c r="AN26" s="3"/>
      <c r="AO26" s="3"/>
    </row>
    <row r="27" spans="1:41" x14ac:dyDescent="0.25">
      <c r="A27" s="72">
        <v>6</v>
      </c>
      <c r="B27" s="69"/>
      <c r="C27" s="69"/>
      <c r="D27" s="69"/>
      <c r="E27" s="44" t="e">
        <f>VLOOKUP(C27,'Įkainiai ir sąrašas'!$A$2:$D$177,2,FALSE)</f>
        <v>#N/A</v>
      </c>
      <c r="F27" s="44" t="e">
        <f>VLOOKUP(D27,'Įkainiai ir sąrašas'!$A$2:$D$177,2,FALSE)</f>
        <v>#N/A</v>
      </c>
      <c r="G27" s="68"/>
      <c r="H27" s="69"/>
      <c r="I27" s="68"/>
      <c r="J27" s="68"/>
      <c r="K27" s="68"/>
      <c r="L27" s="55">
        <f t="shared" si="4"/>
        <v>0.5</v>
      </c>
      <c r="M27" s="55">
        <f t="shared" si="4"/>
        <v>0.5</v>
      </c>
      <c r="N27" s="69"/>
      <c r="O27" s="69"/>
      <c r="P27" s="70" t="b">
        <f t="shared" si="5"/>
        <v>0</v>
      </c>
      <c r="Q27" s="70" t="b">
        <f t="shared" si="5"/>
        <v>0</v>
      </c>
      <c r="R27" s="69"/>
      <c r="S27" s="69"/>
      <c r="T27" s="69"/>
      <c r="U27" s="69"/>
      <c r="V27" s="69"/>
      <c r="W27" s="69"/>
      <c r="X27" s="69"/>
      <c r="Y27" s="70" t="b">
        <f t="shared" si="0"/>
        <v>0</v>
      </c>
      <c r="Z27" s="46" t="b">
        <f>IF(R27="Taip",0,IF(R27="Ne",0.5*(VLOOKUP(E27,'Įkainiai ir sąrašas'!$F$3:$G$7,2,FALSE))))</f>
        <v>0</v>
      </c>
      <c r="AA27" s="46" t="b">
        <f>IF(S27="Taip",0,IF(S27="Ne",0.5*(VLOOKUP(F27,'Įkainiai ir sąrašas'!$F$3:$G$7,2,FALSE))))</f>
        <v>0</v>
      </c>
      <c r="AB27" s="46" t="b">
        <f>IF(T27="Taip",0,IF(T27="Ne",'Įkainiai ir sąrašas'!$G$8*L27))</f>
        <v>0</v>
      </c>
      <c r="AC27" s="46" t="b">
        <f>IF(U27="Taip",0,IF(U27="Ne",'Įkainiai ir sąrašas'!$G$8*M27))</f>
        <v>0</v>
      </c>
      <c r="AD27" s="46" t="b">
        <f>IF(V27="Taip",0,IF(V27="Ne",'Įkainiai ir sąrašas'!$G$9*L27))</f>
        <v>0</v>
      </c>
      <c r="AE27" s="46" t="b">
        <f>IF(W27="Taip",0,IF(W27="Ne",'Įkainiai ir sąrašas'!$G$9*M27))</f>
        <v>0</v>
      </c>
      <c r="AF27" s="46" t="e">
        <f>VLOOKUP(C27,'Įkainiai ir sąrašas'!$A$2:$D$177,3,FALSE)</f>
        <v>#N/A</v>
      </c>
      <c r="AG27" s="46" t="e">
        <f>VLOOKUP(D27,'Įkainiai ir sąrašas'!$A$2:$D$177,3,FALSE)</f>
        <v>#N/A</v>
      </c>
      <c r="AH27" s="46" t="e">
        <f t="shared" si="1"/>
        <v>#N/A</v>
      </c>
      <c r="AI27" s="46" t="e">
        <f t="shared" si="2"/>
        <v>#N/A</v>
      </c>
      <c r="AJ27" s="46" t="e">
        <f>VLOOKUP(D27,'Įkainiai ir sąrašas'!$A$2:$D$177,4,FALSE)</f>
        <v>#N/A</v>
      </c>
      <c r="AK27" s="46" t="e">
        <f t="shared" si="3"/>
        <v>#N/A</v>
      </c>
      <c r="AL27" s="46" t="e">
        <f t="shared" si="6"/>
        <v>#N/A</v>
      </c>
      <c r="AM27" s="71"/>
      <c r="AN27" s="3"/>
      <c r="AO27" s="3"/>
    </row>
    <row r="28" spans="1:41" x14ac:dyDescent="0.25">
      <c r="A28" s="72">
        <v>7</v>
      </c>
      <c r="B28" s="69"/>
      <c r="C28" s="69"/>
      <c r="D28" s="69"/>
      <c r="E28" s="44" t="e">
        <f>VLOOKUP(C28,'Įkainiai ir sąrašas'!$A$2:$D$177,2,FALSE)</f>
        <v>#N/A</v>
      </c>
      <c r="F28" s="44" t="e">
        <f>VLOOKUP(D28,'Įkainiai ir sąrašas'!$A$2:$D$177,2,FALSE)</f>
        <v>#N/A</v>
      </c>
      <c r="G28" s="68"/>
      <c r="H28" s="69"/>
      <c r="I28" s="68"/>
      <c r="J28" s="68"/>
      <c r="K28" s="68"/>
      <c r="L28" s="55">
        <f t="shared" si="4"/>
        <v>0.5</v>
      </c>
      <c r="M28" s="55">
        <f t="shared" si="4"/>
        <v>0.5</v>
      </c>
      <c r="N28" s="69"/>
      <c r="O28" s="69"/>
      <c r="P28" s="70" t="b">
        <f t="shared" si="5"/>
        <v>0</v>
      </c>
      <c r="Q28" s="70" t="b">
        <f t="shared" si="5"/>
        <v>0</v>
      </c>
      <c r="R28" s="69"/>
      <c r="S28" s="69"/>
      <c r="T28" s="69"/>
      <c r="U28" s="69"/>
      <c r="V28" s="69"/>
      <c r="W28" s="69"/>
      <c r="X28" s="69"/>
      <c r="Y28" s="70" t="b">
        <f t="shared" si="0"/>
        <v>0</v>
      </c>
      <c r="Z28" s="46" t="b">
        <f>IF(R28="Taip",0,IF(R28="Ne",0.5*(VLOOKUP(E28,'Įkainiai ir sąrašas'!$F$3:$G$7,2,FALSE))))</f>
        <v>0</v>
      </c>
      <c r="AA28" s="46" t="b">
        <f>IF(S28="Taip",0,IF(S28="Ne",0.5*(VLOOKUP(F28,'Įkainiai ir sąrašas'!$F$3:$G$7,2,FALSE))))</f>
        <v>0</v>
      </c>
      <c r="AB28" s="46" t="b">
        <f>IF(T28="Taip",0,IF(T28="Ne",'Įkainiai ir sąrašas'!$G$8*L28))</f>
        <v>0</v>
      </c>
      <c r="AC28" s="46" t="b">
        <f>IF(U28="Taip",0,IF(U28="Ne",'Įkainiai ir sąrašas'!$G$8*M28))</f>
        <v>0</v>
      </c>
      <c r="AD28" s="46" t="b">
        <f>IF(V28="Taip",0,IF(V28="Ne",'Įkainiai ir sąrašas'!$G$9*L28))</f>
        <v>0</v>
      </c>
      <c r="AE28" s="46" t="b">
        <f>IF(W28="Taip",0,IF(W28="Ne",'Įkainiai ir sąrašas'!$G$9*M28))</f>
        <v>0</v>
      </c>
      <c r="AF28" s="46" t="e">
        <f>VLOOKUP(C28,'Įkainiai ir sąrašas'!$A$2:$D$177,3,FALSE)</f>
        <v>#N/A</v>
      </c>
      <c r="AG28" s="46" t="e">
        <f>VLOOKUP(D28,'Įkainiai ir sąrašas'!$A$2:$D$177,3,FALSE)</f>
        <v>#N/A</v>
      </c>
      <c r="AH28" s="46" t="e">
        <f t="shared" si="1"/>
        <v>#N/A</v>
      </c>
      <c r="AI28" s="46" t="e">
        <f t="shared" si="2"/>
        <v>#N/A</v>
      </c>
      <c r="AJ28" s="46" t="e">
        <f>VLOOKUP(D28,'Įkainiai ir sąrašas'!$A$2:$D$177,4,FALSE)</f>
        <v>#N/A</v>
      </c>
      <c r="AK28" s="46" t="e">
        <f t="shared" si="3"/>
        <v>#N/A</v>
      </c>
      <c r="AL28" s="46" t="e">
        <f t="shared" si="6"/>
        <v>#N/A</v>
      </c>
      <c r="AM28" s="71"/>
      <c r="AN28" s="3"/>
      <c r="AO28" s="3"/>
    </row>
    <row r="29" spans="1:41" x14ac:dyDescent="0.25">
      <c r="A29" s="72">
        <v>8</v>
      </c>
      <c r="B29" s="69"/>
      <c r="C29" s="69"/>
      <c r="D29" s="69"/>
      <c r="E29" s="44" t="e">
        <f>VLOOKUP(C29,'Įkainiai ir sąrašas'!$A$2:$D$177,2,FALSE)</f>
        <v>#N/A</v>
      </c>
      <c r="F29" s="44" t="e">
        <f>VLOOKUP(D29,'Įkainiai ir sąrašas'!$A$2:$D$177,2,FALSE)</f>
        <v>#N/A</v>
      </c>
      <c r="G29" s="68"/>
      <c r="H29" s="69"/>
      <c r="I29" s="68"/>
      <c r="J29" s="68"/>
      <c r="K29" s="68"/>
      <c r="L29" s="55">
        <f t="shared" si="4"/>
        <v>0.5</v>
      </c>
      <c r="M29" s="55">
        <f t="shared" si="4"/>
        <v>0.5</v>
      </c>
      <c r="N29" s="69"/>
      <c r="O29" s="69"/>
      <c r="P29" s="70" t="b">
        <f t="shared" si="5"/>
        <v>0</v>
      </c>
      <c r="Q29" s="70" t="b">
        <f t="shared" si="5"/>
        <v>0</v>
      </c>
      <c r="R29" s="69"/>
      <c r="S29" s="69"/>
      <c r="T29" s="69"/>
      <c r="U29" s="69"/>
      <c r="V29" s="69"/>
      <c r="W29" s="69"/>
      <c r="X29" s="69"/>
      <c r="Y29" s="70" t="b">
        <f t="shared" si="0"/>
        <v>0</v>
      </c>
      <c r="Z29" s="46" t="b">
        <f>IF(R29="Taip",0,IF(R29="Ne",0.5*(VLOOKUP(E29,'Įkainiai ir sąrašas'!$F$3:$G$7,2,FALSE))))</f>
        <v>0</v>
      </c>
      <c r="AA29" s="46" t="b">
        <f>IF(S29="Taip",0,IF(S29="Ne",0.5*(VLOOKUP(F29,'Įkainiai ir sąrašas'!$F$3:$G$7,2,FALSE))))</f>
        <v>0</v>
      </c>
      <c r="AB29" s="46" t="b">
        <f>IF(T29="Taip",0,IF(T29="Ne",'Įkainiai ir sąrašas'!$G$8*L29))</f>
        <v>0</v>
      </c>
      <c r="AC29" s="46" t="b">
        <f>IF(U29="Taip",0,IF(U29="Ne",'Įkainiai ir sąrašas'!$G$8*M29))</f>
        <v>0</v>
      </c>
      <c r="AD29" s="46" t="b">
        <f>IF(V29="Taip",0,IF(V29="Ne",'Įkainiai ir sąrašas'!$G$9*L29))</f>
        <v>0</v>
      </c>
      <c r="AE29" s="46" t="b">
        <f>IF(W29="Taip",0,IF(W29="Ne",'Įkainiai ir sąrašas'!$G$9*M29))</f>
        <v>0</v>
      </c>
      <c r="AF29" s="46" t="e">
        <f>VLOOKUP(C29,'Įkainiai ir sąrašas'!$A$2:$D$177,3,FALSE)</f>
        <v>#N/A</v>
      </c>
      <c r="AG29" s="46" t="e">
        <f>VLOOKUP(D29,'Įkainiai ir sąrašas'!$A$2:$D$177,3,FALSE)</f>
        <v>#N/A</v>
      </c>
      <c r="AH29" s="46" t="e">
        <f t="shared" si="1"/>
        <v>#N/A</v>
      </c>
      <c r="AI29" s="46" t="e">
        <f t="shared" si="2"/>
        <v>#N/A</v>
      </c>
      <c r="AJ29" s="46" t="e">
        <f>VLOOKUP(D29,'Įkainiai ir sąrašas'!$A$2:$D$177,4,FALSE)</f>
        <v>#N/A</v>
      </c>
      <c r="AK29" s="46" t="e">
        <f t="shared" si="3"/>
        <v>#N/A</v>
      </c>
      <c r="AL29" s="46" t="e">
        <f t="shared" si="6"/>
        <v>#N/A</v>
      </c>
      <c r="AM29" s="71"/>
      <c r="AN29" s="3"/>
      <c r="AO29" s="3"/>
    </row>
    <row r="30" spans="1:41" x14ac:dyDescent="0.25">
      <c r="A30" s="72">
        <v>9</v>
      </c>
      <c r="B30" s="69"/>
      <c r="C30" s="69"/>
      <c r="D30" s="69"/>
      <c r="E30" s="44" t="e">
        <f>VLOOKUP(C30,'Įkainiai ir sąrašas'!$A$2:$D$177,2,FALSE)</f>
        <v>#N/A</v>
      </c>
      <c r="F30" s="44" t="e">
        <f>VLOOKUP(D30,'Įkainiai ir sąrašas'!$A$2:$D$177,2,FALSE)</f>
        <v>#N/A</v>
      </c>
      <c r="G30" s="68"/>
      <c r="H30" s="69"/>
      <c r="I30" s="68"/>
      <c r="J30" s="68"/>
      <c r="K30" s="68"/>
      <c r="L30" s="55">
        <f t="shared" si="4"/>
        <v>0.5</v>
      </c>
      <c r="M30" s="55">
        <f t="shared" si="4"/>
        <v>0.5</v>
      </c>
      <c r="N30" s="69"/>
      <c r="O30" s="69"/>
      <c r="P30" s="70" t="b">
        <f t="shared" si="5"/>
        <v>0</v>
      </c>
      <c r="Q30" s="70" t="b">
        <f t="shared" si="5"/>
        <v>0</v>
      </c>
      <c r="R30" s="69"/>
      <c r="S30" s="69"/>
      <c r="T30" s="69"/>
      <c r="U30" s="69"/>
      <c r="V30" s="69"/>
      <c r="W30" s="69"/>
      <c r="X30" s="69"/>
      <c r="Y30" s="70" t="b">
        <f t="shared" si="0"/>
        <v>0</v>
      </c>
      <c r="Z30" s="46" t="b">
        <f>IF(R30="Taip",0,IF(R30="Ne",0.5*(VLOOKUP(E30,'Įkainiai ir sąrašas'!$F$3:$G$7,2,FALSE))))</f>
        <v>0</v>
      </c>
      <c r="AA30" s="46" t="b">
        <f>IF(S30="Taip",0,IF(S30="Ne",0.5*(VLOOKUP(F30,'Įkainiai ir sąrašas'!$F$3:$G$7,2,FALSE))))</f>
        <v>0</v>
      </c>
      <c r="AB30" s="46" t="b">
        <f>IF(T30="Taip",0,IF(T30="Ne",'Įkainiai ir sąrašas'!$G$8*L30))</f>
        <v>0</v>
      </c>
      <c r="AC30" s="46" t="b">
        <f>IF(U30="Taip",0,IF(U30="Ne",'Įkainiai ir sąrašas'!$G$8*M30))</f>
        <v>0</v>
      </c>
      <c r="AD30" s="46" t="b">
        <f>IF(V30="Taip",0,IF(V30="Ne",'Įkainiai ir sąrašas'!$G$9*L30))</f>
        <v>0</v>
      </c>
      <c r="AE30" s="46" t="b">
        <f>IF(W30="Taip",0,IF(W30="Ne",'Įkainiai ir sąrašas'!$G$9*M30))</f>
        <v>0</v>
      </c>
      <c r="AF30" s="46" t="e">
        <f>VLOOKUP(C30,'Įkainiai ir sąrašas'!$A$2:$D$177,3,FALSE)</f>
        <v>#N/A</v>
      </c>
      <c r="AG30" s="46" t="e">
        <f>VLOOKUP(D30,'Įkainiai ir sąrašas'!$A$2:$D$177,3,FALSE)</f>
        <v>#N/A</v>
      </c>
      <c r="AH30" s="46" t="e">
        <f t="shared" si="1"/>
        <v>#N/A</v>
      </c>
      <c r="AI30" s="46" t="e">
        <f t="shared" si="2"/>
        <v>#N/A</v>
      </c>
      <c r="AJ30" s="46" t="e">
        <f>VLOOKUP(D30,'Įkainiai ir sąrašas'!$A$2:$D$177,4,FALSE)</f>
        <v>#N/A</v>
      </c>
      <c r="AK30" s="46" t="e">
        <f t="shared" si="3"/>
        <v>#N/A</v>
      </c>
      <c r="AL30" s="46" t="e">
        <f t="shared" si="6"/>
        <v>#N/A</v>
      </c>
      <c r="AM30" s="71"/>
      <c r="AN30" s="3"/>
      <c r="AO30" s="3"/>
    </row>
    <row r="31" spans="1:41" x14ac:dyDescent="0.25">
      <c r="A31" s="72">
        <v>10</v>
      </c>
      <c r="B31" s="69"/>
      <c r="C31" s="69"/>
      <c r="D31" s="69"/>
      <c r="E31" s="44" t="e">
        <f>VLOOKUP(C31,'Įkainiai ir sąrašas'!$A$2:$D$177,2,FALSE)</f>
        <v>#N/A</v>
      </c>
      <c r="F31" s="44" t="e">
        <f>VLOOKUP(D31,'Įkainiai ir sąrašas'!$A$2:$D$177,2,FALSE)</f>
        <v>#N/A</v>
      </c>
      <c r="G31" s="68"/>
      <c r="H31" s="69"/>
      <c r="I31" s="68"/>
      <c r="J31" s="68"/>
      <c r="K31" s="68"/>
      <c r="L31" s="55">
        <f t="shared" si="4"/>
        <v>0.5</v>
      </c>
      <c r="M31" s="55">
        <f t="shared" si="4"/>
        <v>0.5</v>
      </c>
      <c r="N31" s="69"/>
      <c r="O31" s="69"/>
      <c r="P31" s="70" t="b">
        <f t="shared" si="5"/>
        <v>0</v>
      </c>
      <c r="Q31" s="70" t="b">
        <f t="shared" si="5"/>
        <v>0</v>
      </c>
      <c r="R31" s="69"/>
      <c r="S31" s="69"/>
      <c r="T31" s="69"/>
      <c r="U31" s="69"/>
      <c r="V31" s="69"/>
      <c r="W31" s="69"/>
      <c r="X31" s="69"/>
      <c r="Y31" s="70" t="b">
        <f t="shared" si="0"/>
        <v>0</v>
      </c>
      <c r="Z31" s="46" t="b">
        <f>IF(R31="Taip",0,IF(R31="Ne",0.5*(VLOOKUP(E31,'Įkainiai ir sąrašas'!$F$3:$G$7,2,FALSE))))</f>
        <v>0</v>
      </c>
      <c r="AA31" s="46" t="b">
        <f>IF(S31="Taip",0,IF(S31="Ne",0.5*(VLOOKUP(F31,'Įkainiai ir sąrašas'!$F$3:$G$7,2,FALSE))))</f>
        <v>0</v>
      </c>
      <c r="AB31" s="46" t="b">
        <f>IF(T31="Taip",0,IF(T31="Ne",'Įkainiai ir sąrašas'!$G$8*L31))</f>
        <v>0</v>
      </c>
      <c r="AC31" s="46" t="b">
        <f>IF(U31="Taip",0,IF(U31="Ne",'Įkainiai ir sąrašas'!$G$8*M31))</f>
        <v>0</v>
      </c>
      <c r="AD31" s="46" t="b">
        <f>IF(V31="Taip",0,IF(V31="Ne",'Įkainiai ir sąrašas'!$G$9*L31))</f>
        <v>0</v>
      </c>
      <c r="AE31" s="46" t="b">
        <f>IF(W31="Taip",0,IF(W31="Ne",'Įkainiai ir sąrašas'!$G$9*M31))</f>
        <v>0</v>
      </c>
      <c r="AF31" s="46" t="e">
        <f>VLOOKUP(C31,'Įkainiai ir sąrašas'!$A$2:$D$177,3,FALSE)</f>
        <v>#N/A</v>
      </c>
      <c r="AG31" s="46" t="e">
        <f>VLOOKUP(D31,'Įkainiai ir sąrašas'!$A$2:$D$177,3,FALSE)</f>
        <v>#N/A</v>
      </c>
      <c r="AH31" s="46" t="e">
        <f t="shared" si="1"/>
        <v>#N/A</v>
      </c>
      <c r="AI31" s="46" t="e">
        <f t="shared" si="2"/>
        <v>#N/A</v>
      </c>
      <c r="AJ31" s="46" t="e">
        <f>VLOOKUP(D31,'Įkainiai ir sąrašas'!$A$2:$D$177,4,FALSE)</f>
        <v>#N/A</v>
      </c>
      <c r="AK31" s="46" t="e">
        <f t="shared" si="3"/>
        <v>#N/A</v>
      </c>
      <c r="AL31" s="46" t="e">
        <f t="shared" si="6"/>
        <v>#N/A</v>
      </c>
      <c r="AM31" s="71"/>
      <c r="AN31" s="3"/>
      <c r="AO31" s="3"/>
    </row>
    <row r="32" spans="1:41" x14ac:dyDescent="0.25">
      <c r="A32" s="72">
        <v>11</v>
      </c>
      <c r="B32" s="69"/>
      <c r="C32" s="69"/>
      <c r="D32" s="69"/>
      <c r="E32" s="44" t="e">
        <f>VLOOKUP(C32,'Įkainiai ir sąrašas'!$A$2:$D$177,2,FALSE)</f>
        <v>#N/A</v>
      </c>
      <c r="F32" s="44" t="e">
        <f>VLOOKUP(D32,'Įkainiai ir sąrašas'!$A$2:$D$177,2,FALSE)</f>
        <v>#N/A</v>
      </c>
      <c r="G32" s="68"/>
      <c r="H32" s="69"/>
      <c r="I32" s="68"/>
      <c r="J32" s="68"/>
      <c r="K32" s="68"/>
      <c r="L32" s="55">
        <f t="shared" si="4"/>
        <v>0.5</v>
      </c>
      <c r="M32" s="55">
        <f t="shared" si="4"/>
        <v>0.5</v>
      </c>
      <c r="N32" s="69"/>
      <c r="O32" s="69"/>
      <c r="P32" s="70" t="b">
        <f t="shared" si="5"/>
        <v>0</v>
      </c>
      <c r="Q32" s="70" t="b">
        <f t="shared" si="5"/>
        <v>0</v>
      </c>
      <c r="R32" s="69"/>
      <c r="S32" s="69"/>
      <c r="T32" s="69"/>
      <c r="U32" s="69"/>
      <c r="V32" s="69"/>
      <c r="W32" s="69"/>
      <c r="X32" s="69"/>
      <c r="Y32" s="70" t="b">
        <f t="shared" si="0"/>
        <v>0</v>
      </c>
      <c r="Z32" s="46" t="b">
        <f>IF(R32="Taip",0,IF(R32="Ne",0.5*(VLOOKUP(E32,'Įkainiai ir sąrašas'!$F$3:$G$7,2,FALSE))))</f>
        <v>0</v>
      </c>
      <c r="AA32" s="46" t="b">
        <f>IF(S32="Taip",0,IF(S32="Ne",0.5*(VLOOKUP(F32,'Įkainiai ir sąrašas'!$F$3:$G$7,2,FALSE))))</f>
        <v>0</v>
      </c>
      <c r="AB32" s="46" t="b">
        <f>IF(T32="Taip",0,IF(T32="Ne",'Įkainiai ir sąrašas'!$G$8*L32))</f>
        <v>0</v>
      </c>
      <c r="AC32" s="46" t="b">
        <f>IF(U32="Taip",0,IF(U32="Ne",'Įkainiai ir sąrašas'!$G$8*M32))</f>
        <v>0</v>
      </c>
      <c r="AD32" s="46" t="b">
        <f>IF(V32="Taip",0,IF(V32="Ne",'Įkainiai ir sąrašas'!$G$9*L32))</f>
        <v>0</v>
      </c>
      <c r="AE32" s="46" t="b">
        <f>IF(W32="Taip",0,IF(W32="Ne",'Įkainiai ir sąrašas'!$G$9*M32))</f>
        <v>0</v>
      </c>
      <c r="AF32" s="46" t="e">
        <f>VLOOKUP(C32,'Įkainiai ir sąrašas'!$A$2:$D$177,3,FALSE)</f>
        <v>#N/A</v>
      </c>
      <c r="AG32" s="46" t="e">
        <f>VLOOKUP(D32,'Įkainiai ir sąrašas'!$A$2:$D$177,3,FALSE)</f>
        <v>#N/A</v>
      </c>
      <c r="AH32" s="46" t="e">
        <f t="shared" si="1"/>
        <v>#N/A</v>
      </c>
      <c r="AI32" s="46" t="e">
        <f t="shared" si="2"/>
        <v>#N/A</v>
      </c>
      <c r="AJ32" s="46" t="e">
        <f>VLOOKUP(D32,'Įkainiai ir sąrašas'!$A$2:$D$177,4,FALSE)</f>
        <v>#N/A</v>
      </c>
      <c r="AK32" s="46" t="e">
        <f t="shared" si="3"/>
        <v>#N/A</v>
      </c>
      <c r="AL32" s="46" t="e">
        <f t="shared" si="6"/>
        <v>#N/A</v>
      </c>
      <c r="AM32" s="71"/>
      <c r="AN32" s="3"/>
      <c r="AO32" s="3"/>
    </row>
    <row r="33" spans="1:41" x14ac:dyDescent="0.25">
      <c r="A33" s="72">
        <v>12</v>
      </c>
      <c r="B33" s="69"/>
      <c r="C33" s="69"/>
      <c r="D33" s="69"/>
      <c r="E33" s="44" t="e">
        <f>VLOOKUP(C33,'Įkainiai ir sąrašas'!$A$2:$D$177,2,FALSE)</f>
        <v>#N/A</v>
      </c>
      <c r="F33" s="44" t="e">
        <f>VLOOKUP(D33,'Įkainiai ir sąrašas'!$A$2:$D$177,2,FALSE)</f>
        <v>#N/A</v>
      </c>
      <c r="G33" s="68"/>
      <c r="H33" s="69"/>
      <c r="I33" s="68"/>
      <c r="J33" s="68"/>
      <c r="K33" s="68"/>
      <c r="L33" s="55">
        <f t="shared" si="4"/>
        <v>0.5</v>
      </c>
      <c r="M33" s="55">
        <f t="shared" si="4"/>
        <v>0.5</v>
      </c>
      <c r="N33" s="69"/>
      <c r="O33" s="69"/>
      <c r="P33" s="70" t="b">
        <f t="shared" si="5"/>
        <v>0</v>
      </c>
      <c r="Q33" s="70" t="b">
        <f t="shared" si="5"/>
        <v>0</v>
      </c>
      <c r="R33" s="69"/>
      <c r="S33" s="69"/>
      <c r="T33" s="69"/>
      <c r="U33" s="69"/>
      <c r="V33" s="69"/>
      <c r="W33" s="69"/>
      <c r="X33" s="69"/>
      <c r="Y33" s="70" t="b">
        <f t="shared" si="0"/>
        <v>0</v>
      </c>
      <c r="Z33" s="46" t="b">
        <f>IF(R33="Taip",0,IF(R33="Ne",0.5*(VLOOKUP(E33,'Įkainiai ir sąrašas'!$F$3:$G$7,2,FALSE))))</f>
        <v>0</v>
      </c>
      <c r="AA33" s="46" t="b">
        <f>IF(S33="Taip",0,IF(S33="Ne",0.5*(VLOOKUP(F33,'Įkainiai ir sąrašas'!$F$3:$G$7,2,FALSE))))</f>
        <v>0</v>
      </c>
      <c r="AB33" s="46" t="b">
        <f>IF(T33="Taip",0,IF(T33="Ne",'Įkainiai ir sąrašas'!$G$8*L33))</f>
        <v>0</v>
      </c>
      <c r="AC33" s="46" t="b">
        <f>IF(U33="Taip",0,IF(U33="Ne",'Įkainiai ir sąrašas'!$G$8*M33))</f>
        <v>0</v>
      </c>
      <c r="AD33" s="46" t="b">
        <f>IF(V33="Taip",0,IF(V33="Ne",'Įkainiai ir sąrašas'!$G$9*L33))</f>
        <v>0</v>
      </c>
      <c r="AE33" s="46" t="b">
        <f>IF(W33="Taip",0,IF(W33="Ne",'Įkainiai ir sąrašas'!$G$9*M33))</f>
        <v>0</v>
      </c>
      <c r="AF33" s="46" t="e">
        <f>VLOOKUP(C33,'Įkainiai ir sąrašas'!$A$2:$D$177,3,FALSE)</f>
        <v>#N/A</v>
      </c>
      <c r="AG33" s="46" t="e">
        <f>VLOOKUP(D33,'Įkainiai ir sąrašas'!$A$2:$D$177,3,FALSE)</f>
        <v>#N/A</v>
      </c>
      <c r="AH33" s="46" t="e">
        <f t="shared" si="1"/>
        <v>#N/A</v>
      </c>
      <c r="AI33" s="46" t="e">
        <f t="shared" si="2"/>
        <v>#N/A</v>
      </c>
      <c r="AJ33" s="46" t="e">
        <f>VLOOKUP(D33,'Įkainiai ir sąrašas'!$A$2:$D$177,4,FALSE)</f>
        <v>#N/A</v>
      </c>
      <c r="AK33" s="46" t="e">
        <f t="shared" si="3"/>
        <v>#N/A</v>
      </c>
      <c r="AL33" s="46" t="e">
        <f t="shared" si="6"/>
        <v>#N/A</v>
      </c>
      <c r="AM33" s="71"/>
      <c r="AN33" s="3"/>
      <c r="AO33" s="3"/>
    </row>
    <row r="34" spans="1:41" x14ac:dyDescent="0.25">
      <c r="A34" s="72">
        <v>13</v>
      </c>
      <c r="B34" s="69"/>
      <c r="C34" s="69"/>
      <c r="D34" s="69"/>
      <c r="E34" s="44" t="e">
        <f>VLOOKUP(C34,'Įkainiai ir sąrašas'!$A$2:$D$177,2,FALSE)</f>
        <v>#N/A</v>
      </c>
      <c r="F34" s="44" t="e">
        <f>VLOOKUP(D34,'Įkainiai ir sąrašas'!$A$2:$D$177,2,FALSE)</f>
        <v>#N/A</v>
      </c>
      <c r="G34" s="68"/>
      <c r="H34" s="69"/>
      <c r="I34" s="68"/>
      <c r="J34" s="68"/>
      <c r="K34" s="68"/>
      <c r="L34" s="55">
        <f t="shared" si="4"/>
        <v>0.5</v>
      </c>
      <c r="M34" s="55">
        <f t="shared" si="4"/>
        <v>0.5</v>
      </c>
      <c r="N34" s="69"/>
      <c r="O34" s="69"/>
      <c r="P34" s="70" t="b">
        <f t="shared" si="5"/>
        <v>0</v>
      </c>
      <c r="Q34" s="70" t="b">
        <f t="shared" si="5"/>
        <v>0</v>
      </c>
      <c r="R34" s="69"/>
      <c r="S34" s="69"/>
      <c r="T34" s="69"/>
      <c r="U34" s="69"/>
      <c r="V34" s="69"/>
      <c r="W34" s="69"/>
      <c r="X34" s="69"/>
      <c r="Y34" s="70" t="b">
        <f t="shared" si="0"/>
        <v>0</v>
      </c>
      <c r="Z34" s="46" t="b">
        <f>IF(R34="Taip",0,IF(R34="Ne",0.5*(VLOOKUP(E34,'Įkainiai ir sąrašas'!$F$3:$G$7,2,FALSE))))</f>
        <v>0</v>
      </c>
      <c r="AA34" s="46" t="b">
        <f>IF(S34="Taip",0,IF(S34="Ne",0.5*(VLOOKUP(F34,'Įkainiai ir sąrašas'!$F$3:$G$7,2,FALSE))))</f>
        <v>0</v>
      </c>
      <c r="AB34" s="46" t="b">
        <f>IF(T34="Taip",0,IF(T34="Ne",'Įkainiai ir sąrašas'!$G$8*L34))</f>
        <v>0</v>
      </c>
      <c r="AC34" s="46" t="b">
        <f>IF(U34="Taip",0,IF(U34="Ne",'Įkainiai ir sąrašas'!$G$8*M34))</f>
        <v>0</v>
      </c>
      <c r="AD34" s="46" t="b">
        <f>IF(V34="Taip",0,IF(V34="Ne",'Įkainiai ir sąrašas'!$G$9*L34))</f>
        <v>0</v>
      </c>
      <c r="AE34" s="46" t="b">
        <f>IF(W34="Taip",0,IF(W34="Ne",'Įkainiai ir sąrašas'!$G$9*M34))</f>
        <v>0</v>
      </c>
      <c r="AF34" s="46" t="e">
        <f>VLOOKUP(C34,'Įkainiai ir sąrašas'!$A$2:$D$177,3,FALSE)</f>
        <v>#N/A</v>
      </c>
      <c r="AG34" s="46" t="e">
        <f>VLOOKUP(D34,'Įkainiai ir sąrašas'!$A$2:$D$177,3,FALSE)</f>
        <v>#N/A</v>
      </c>
      <c r="AH34" s="46" t="e">
        <f t="shared" si="1"/>
        <v>#N/A</v>
      </c>
      <c r="AI34" s="46" t="e">
        <f t="shared" si="2"/>
        <v>#N/A</v>
      </c>
      <c r="AJ34" s="46" t="e">
        <f>VLOOKUP(D34,'Įkainiai ir sąrašas'!$A$2:$D$177,4,FALSE)</f>
        <v>#N/A</v>
      </c>
      <c r="AK34" s="46" t="e">
        <f t="shared" si="3"/>
        <v>#N/A</v>
      </c>
      <c r="AL34" s="46" t="e">
        <f t="shared" si="6"/>
        <v>#N/A</v>
      </c>
      <c r="AM34" s="71"/>
      <c r="AN34" s="3"/>
      <c r="AO34" s="3"/>
    </row>
    <row r="35" spans="1:41" x14ac:dyDescent="0.25">
      <c r="A35" s="72">
        <v>14</v>
      </c>
      <c r="B35" s="69"/>
      <c r="C35" s="69"/>
      <c r="D35" s="69"/>
      <c r="E35" s="44" t="e">
        <f>VLOOKUP(C35,'Įkainiai ir sąrašas'!$A$2:$D$177,2,FALSE)</f>
        <v>#N/A</v>
      </c>
      <c r="F35" s="44" t="e">
        <f>VLOOKUP(D35,'Įkainiai ir sąrašas'!$A$2:$D$177,2,FALSE)</f>
        <v>#N/A</v>
      </c>
      <c r="G35" s="68"/>
      <c r="H35" s="69"/>
      <c r="I35" s="68"/>
      <c r="J35" s="68"/>
      <c r="K35" s="68"/>
      <c r="L35" s="55">
        <f t="shared" si="4"/>
        <v>0.5</v>
      </c>
      <c r="M35" s="55">
        <f t="shared" si="4"/>
        <v>0.5</v>
      </c>
      <c r="N35" s="69"/>
      <c r="O35" s="69"/>
      <c r="P35" s="70" t="b">
        <f t="shared" si="5"/>
        <v>0</v>
      </c>
      <c r="Q35" s="70" t="b">
        <f t="shared" si="5"/>
        <v>0</v>
      </c>
      <c r="R35" s="69"/>
      <c r="S35" s="69"/>
      <c r="T35" s="69"/>
      <c r="U35" s="69"/>
      <c r="V35" s="69"/>
      <c r="W35" s="69"/>
      <c r="X35" s="69"/>
      <c r="Y35" s="70" t="b">
        <f t="shared" si="0"/>
        <v>0</v>
      </c>
      <c r="Z35" s="46" t="b">
        <f>IF(R35="Taip",0,IF(R35="Ne",0.5*(VLOOKUP(E35,'Įkainiai ir sąrašas'!$F$3:$G$7,2,FALSE))))</f>
        <v>0</v>
      </c>
      <c r="AA35" s="46" t="b">
        <f>IF(S35="Taip",0,IF(S35="Ne",0.5*(VLOOKUP(F35,'Įkainiai ir sąrašas'!$F$3:$G$7,2,FALSE))))</f>
        <v>0</v>
      </c>
      <c r="AB35" s="46" t="b">
        <f>IF(T35="Taip",0,IF(T35="Ne",'Įkainiai ir sąrašas'!$G$8*L35))</f>
        <v>0</v>
      </c>
      <c r="AC35" s="46" t="b">
        <f>IF(U35="Taip",0,IF(U35="Ne",'Įkainiai ir sąrašas'!$G$8*M35))</f>
        <v>0</v>
      </c>
      <c r="AD35" s="46" t="b">
        <f>IF(V35="Taip",0,IF(V35="Ne",'Įkainiai ir sąrašas'!$G$9*L35))</f>
        <v>0</v>
      </c>
      <c r="AE35" s="46" t="b">
        <f>IF(W35="Taip",0,IF(W35="Ne",'Įkainiai ir sąrašas'!$G$9*M35))</f>
        <v>0</v>
      </c>
      <c r="AF35" s="46" t="e">
        <f>VLOOKUP(C35,'Įkainiai ir sąrašas'!$A$2:$D$177,3,FALSE)</f>
        <v>#N/A</v>
      </c>
      <c r="AG35" s="46" t="e">
        <f>VLOOKUP(D35,'Įkainiai ir sąrašas'!$A$2:$D$177,3,FALSE)</f>
        <v>#N/A</v>
      </c>
      <c r="AH35" s="46" t="e">
        <f t="shared" si="1"/>
        <v>#N/A</v>
      </c>
      <c r="AI35" s="46" t="e">
        <f t="shared" si="2"/>
        <v>#N/A</v>
      </c>
      <c r="AJ35" s="46" t="e">
        <f>VLOOKUP(D35,'Įkainiai ir sąrašas'!$A$2:$D$177,4,FALSE)</f>
        <v>#N/A</v>
      </c>
      <c r="AK35" s="46" t="e">
        <f t="shared" si="3"/>
        <v>#N/A</v>
      </c>
      <c r="AL35" s="46" t="e">
        <f t="shared" si="6"/>
        <v>#N/A</v>
      </c>
      <c r="AM35" s="71"/>
      <c r="AN35" s="3"/>
      <c r="AO35" s="3"/>
    </row>
    <row r="36" spans="1:41" x14ac:dyDescent="0.25">
      <c r="A36" s="72">
        <v>15</v>
      </c>
      <c r="B36" s="69"/>
      <c r="C36" s="69"/>
      <c r="D36" s="69"/>
      <c r="E36" s="44" t="e">
        <f>VLOOKUP(C36,'Įkainiai ir sąrašas'!$A$2:$D$177,2,FALSE)</f>
        <v>#N/A</v>
      </c>
      <c r="F36" s="44" t="e">
        <f>VLOOKUP(D36,'Įkainiai ir sąrašas'!$A$2:$D$177,2,FALSE)</f>
        <v>#N/A</v>
      </c>
      <c r="G36" s="68"/>
      <c r="H36" s="69"/>
      <c r="I36" s="68"/>
      <c r="J36" s="68"/>
      <c r="K36" s="68"/>
      <c r="L36" s="55">
        <f t="shared" si="4"/>
        <v>0.5</v>
      </c>
      <c r="M36" s="55">
        <f t="shared" si="4"/>
        <v>0.5</v>
      </c>
      <c r="N36" s="69"/>
      <c r="O36" s="69"/>
      <c r="P36" s="70" t="b">
        <f t="shared" si="5"/>
        <v>0</v>
      </c>
      <c r="Q36" s="70" t="b">
        <f t="shared" si="5"/>
        <v>0</v>
      </c>
      <c r="R36" s="69"/>
      <c r="S36" s="69"/>
      <c r="T36" s="69"/>
      <c r="U36" s="69"/>
      <c r="V36" s="69"/>
      <c r="W36" s="69"/>
      <c r="X36" s="69"/>
      <c r="Y36" s="70" t="b">
        <f t="shared" si="0"/>
        <v>0</v>
      </c>
      <c r="Z36" s="46" t="b">
        <f>IF(R36="Taip",0,IF(R36="Ne",0.5*(VLOOKUP(E36,'Įkainiai ir sąrašas'!$F$3:$G$7,2,FALSE))))</f>
        <v>0</v>
      </c>
      <c r="AA36" s="46" t="b">
        <f>IF(S36="Taip",0,IF(S36="Ne",0.5*(VLOOKUP(F36,'Įkainiai ir sąrašas'!$F$3:$G$7,2,FALSE))))</f>
        <v>0</v>
      </c>
      <c r="AB36" s="46" t="b">
        <f>IF(T36="Taip",0,IF(T36="Ne",'Įkainiai ir sąrašas'!$G$8*L36))</f>
        <v>0</v>
      </c>
      <c r="AC36" s="46" t="b">
        <f>IF(U36="Taip",0,IF(U36="Ne",'Įkainiai ir sąrašas'!$G$8*M36))</f>
        <v>0</v>
      </c>
      <c r="AD36" s="46" t="b">
        <f>IF(V36="Taip",0,IF(V36="Ne",'Įkainiai ir sąrašas'!$G$9*L36))</f>
        <v>0</v>
      </c>
      <c r="AE36" s="46" t="b">
        <f>IF(W36="Taip",0,IF(W36="Ne",'Įkainiai ir sąrašas'!$G$9*M36))</f>
        <v>0</v>
      </c>
      <c r="AF36" s="46" t="e">
        <f>VLOOKUP(C36,'Įkainiai ir sąrašas'!$A$2:$D$177,3,FALSE)</f>
        <v>#N/A</v>
      </c>
      <c r="AG36" s="46" t="e">
        <f>VLOOKUP(D36,'Įkainiai ir sąrašas'!$A$2:$D$177,3,FALSE)</f>
        <v>#N/A</v>
      </c>
      <c r="AH36" s="46" t="e">
        <f t="shared" si="1"/>
        <v>#N/A</v>
      </c>
      <c r="AI36" s="46" t="e">
        <f t="shared" si="2"/>
        <v>#N/A</v>
      </c>
      <c r="AJ36" s="46" t="e">
        <f>VLOOKUP(D36,'Įkainiai ir sąrašas'!$A$2:$D$177,4,FALSE)</f>
        <v>#N/A</v>
      </c>
      <c r="AK36" s="46" t="e">
        <f t="shared" si="3"/>
        <v>#N/A</v>
      </c>
      <c r="AL36" s="46" t="e">
        <f t="shared" si="6"/>
        <v>#N/A</v>
      </c>
      <c r="AM36" s="71"/>
      <c r="AN36" s="3"/>
      <c r="AO36" s="3"/>
    </row>
    <row r="37" spans="1:41" x14ac:dyDescent="0.25">
      <c r="A37" s="72">
        <v>16</v>
      </c>
      <c r="B37" s="69"/>
      <c r="C37" s="69"/>
      <c r="D37" s="69"/>
      <c r="E37" s="44" t="e">
        <f>VLOOKUP(C37,'Įkainiai ir sąrašas'!$A$2:$D$177,2,FALSE)</f>
        <v>#N/A</v>
      </c>
      <c r="F37" s="44" t="e">
        <f>VLOOKUP(D37,'Įkainiai ir sąrašas'!$A$2:$D$177,2,FALSE)</f>
        <v>#N/A</v>
      </c>
      <c r="G37" s="68"/>
      <c r="H37" s="69"/>
      <c r="I37" s="68"/>
      <c r="J37" s="68"/>
      <c r="K37" s="68"/>
      <c r="L37" s="55">
        <f t="shared" si="4"/>
        <v>0.5</v>
      </c>
      <c r="M37" s="55">
        <f t="shared" si="4"/>
        <v>0.5</v>
      </c>
      <c r="N37" s="69"/>
      <c r="O37" s="69"/>
      <c r="P37" s="70" t="b">
        <f t="shared" si="5"/>
        <v>0</v>
      </c>
      <c r="Q37" s="70" t="b">
        <f t="shared" si="5"/>
        <v>0</v>
      </c>
      <c r="R37" s="69"/>
      <c r="S37" s="69"/>
      <c r="T37" s="69"/>
      <c r="U37" s="69"/>
      <c r="V37" s="69"/>
      <c r="W37" s="69"/>
      <c r="X37" s="69"/>
      <c r="Y37" s="70" t="b">
        <f t="shared" si="0"/>
        <v>0</v>
      </c>
      <c r="Z37" s="46" t="b">
        <f>IF(R37="Taip",0,IF(R37="Ne",0.5*(VLOOKUP(E37,'Įkainiai ir sąrašas'!$F$3:$G$7,2,FALSE))))</f>
        <v>0</v>
      </c>
      <c r="AA37" s="46" t="b">
        <f>IF(S37="Taip",0,IF(S37="Ne",0.5*(VLOOKUP(F37,'Įkainiai ir sąrašas'!$F$3:$G$7,2,FALSE))))</f>
        <v>0</v>
      </c>
      <c r="AB37" s="46" t="b">
        <f>IF(T37="Taip",0,IF(T37="Ne",'Įkainiai ir sąrašas'!$G$8*L37))</f>
        <v>0</v>
      </c>
      <c r="AC37" s="46" t="b">
        <f>IF(U37="Taip",0,IF(U37="Ne",'Įkainiai ir sąrašas'!$G$8*M37))</f>
        <v>0</v>
      </c>
      <c r="AD37" s="46" t="b">
        <f>IF(V37="Taip",0,IF(V37="Ne",'Įkainiai ir sąrašas'!$G$9*L37))</f>
        <v>0</v>
      </c>
      <c r="AE37" s="46" t="b">
        <f>IF(W37="Taip",0,IF(W37="Ne",'Įkainiai ir sąrašas'!$G$9*M37))</f>
        <v>0</v>
      </c>
      <c r="AF37" s="46" t="e">
        <f>VLOOKUP(C37,'Įkainiai ir sąrašas'!$A$2:$D$177,3,FALSE)</f>
        <v>#N/A</v>
      </c>
      <c r="AG37" s="46" t="e">
        <f>VLOOKUP(D37,'Įkainiai ir sąrašas'!$A$2:$D$177,3,FALSE)</f>
        <v>#N/A</v>
      </c>
      <c r="AH37" s="46" t="e">
        <f t="shared" si="1"/>
        <v>#N/A</v>
      </c>
      <c r="AI37" s="46" t="e">
        <f t="shared" si="2"/>
        <v>#N/A</v>
      </c>
      <c r="AJ37" s="46" t="e">
        <f>VLOOKUP(D37,'Įkainiai ir sąrašas'!$A$2:$D$177,4,FALSE)</f>
        <v>#N/A</v>
      </c>
      <c r="AK37" s="46" t="e">
        <f t="shared" si="3"/>
        <v>#N/A</v>
      </c>
      <c r="AL37" s="46" t="e">
        <f t="shared" si="6"/>
        <v>#N/A</v>
      </c>
      <c r="AM37" s="71"/>
      <c r="AN37" s="3"/>
      <c r="AO37" s="3"/>
    </row>
    <row r="38" spans="1:41" x14ac:dyDescent="0.25">
      <c r="A38" s="72">
        <v>17</v>
      </c>
      <c r="B38" s="69"/>
      <c r="C38" s="69"/>
      <c r="D38" s="69"/>
      <c r="E38" s="44" t="e">
        <f>VLOOKUP(C38,'Įkainiai ir sąrašas'!$A$2:$D$177,2,FALSE)</f>
        <v>#N/A</v>
      </c>
      <c r="F38" s="44" t="e">
        <f>VLOOKUP(D38,'Įkainiai ir sąrašas'!$A$2:$D$177,2,FALSE)</f>
        <v>#N/A</v>
      </c>
      <c r="G38" s="68"/>
      <c r="H38" s="69"/>
      <c r="I38" s="68"/>
      <c r="J38" s="68"/>
      <c r="K38" s="68"/>
      <c r="L38" s="55">
        <f t="shared" si="4"/>
        <v>0.5</v>
      </c>
      <c r="M38" s="55">
        <f t="shared" si="4"/>
        <v>0.5</v>
      </c>
      <c r="N38" s="69"/>
      <c r="O38" s="69"/>
      <c r="P38" s="70" t="b">
        <f t="shared" si="5"/>
        <v>0</v>
      </c>
      <c r="Q38" s="70" t="b">
        <f t="shared" si="5"/>
        <v>0</v>
      </c>
      <c r="R38" s="69"/>
      <c r="S38" s="69"/>
      <c r="T38" s="69"/>
      <c r="U38" s="69"/>
      <c r="V38" s="69"/>
      <c r="W38" s="69"/>
      <c r="X38" s="69"/>
      <c r="Y38" s="70" t="b">
        <f t="shared" si="0"/>
        <v>0</v>
      </c>
      <c r="Z38" s="46" t="b">
        <f>IF(R38="Taip",0,IF(R38="Ne",0.5*(VLOOKUP(E38,'Įkainiai ir sąrašas'!$F$3:$G$7,2,FALSE))))</f>
        <v>0</v>
      </c>
      <c r="AA38" s="46" t="b">
        <f>IF(S38="Taip",0,IF(S38="Ne",0.5*(VLOOKUP(F38,'Įkainiai ir sąrašas'!$F$3:$G$7,2,FALSE))))</f>
        <v>0</v>
      </c>
      <c r="AB38" s="46" t="b">
        <f>IF(T38="Taip",0,IF(T38="Ne",'Įkainiai ir sąrašas'!$G$8*L38))</f>
        <v>0</v>
      </c>
      <c r="AC38" s="46" t="b">
        <f>IF(U38="Taip",0,IF(U38="Ne",'Įkainiai ir sąrašas'!$G$8*M38))</f>
        <v>0</v>
      </c>
      <c r="AD38" s="46" t="b">
        <f>IF(V38="Taip",0,IF(V38="Ne",'Įkainiai ir sąrašas'!$G$9*L38))</f>
        <v>0</v>
      </c>
      <c r="AE38" s="46" t="b">
        <f>IF(W38="Taip",0,IF(W38="Ne",'Įkainiai ir sąrašas'!$G$9*M38))</f>
        <v>0</v>
      </c>
      <c r="AF38" s="46" t="e">
        <f>VLOOKUP(C38,'Įkainiai ir sąrašas'!$A$2:$D$177,3,FALSE)</f>
        <v>#N/A</v>
      </c>
      <c r="AG38" s="46" t="e">
        <f>VLOOKUP(D38,'Įkainiai ir sąrašas'!$A$2:$D$177,3,FALSE)</f>
        <v>#N/A</v>
      </c>
      <c r="AH38" s="46" t="e">
        <f t="shared" si="1"/>
        <v>#N/A</v>
      </c>
      <c r="AI38" s="46" t="e">
        <f t="shared" si="2"/>
        <v>#N/A</v>
      </c>
      <c r="AJ38" s="46" t="e">
        <f>VLOOKUP(D38,'Įkainiai ir sąrašas'!$A$2:$D$177,4,FALSE)</f>
        <v>#N/A</v>
      </c>
      <c r="AK38" s="46" t="e">
        <f t="shared" si="3"/>
        <v>#N/A</v>
      </c>
      <c r="AL38" s="46" t="e">
        <f t="shared" si="6"/>
        <v>#N/A</v>
      </c>
      <c r="AM38" s="71"/>
      <c r="AN38" s="3"/>
      <c r="AO38" s="3"/>
    </row>
    <row r="39" spans="1:41" x14ac:dyDescent="0.25">
      <c r="A39" s="72">
        <v>18</v>
      </c>
      <c r="B39" s="69"/>
      <c r="C39" s="69"/>
      <c r="D39" s="69"/>
      <c r="E39" s="44" t="e">
        <f>VLOOKUP(C39,'Įkainiai ir sąrašas'!$A$2:$D$177,2,FALSE)</f>
        <v>#N/A</v>
      </c>
      <c r="F39" s="44" t="e">
        <f>VLOOKUP(D39,'Įkainiai ir sąrašas'!$A$2:$D$177,2,FALSE)</f>
        <v>#N/A</v>
      </c>
      <c r="G39" s="68"/>
      <c r="H39" s="69"/>
      <c r="I39" s="68"/>
      <c r="J39" s="68"/>
      <c r="K39" s="68"/>
      <c r="L39" s="55">
        <f t="shared" si="4"/>
        <v>0.5</v>
      </c>
      <c r="M39" s="55">
        <f t="shared" si="4"/>
        <v>0.5</v>
      </c>
      <c r="N39" s="69"/>
      <c r="O39" s="69"/>
      <c r="P39" s="70" t="b">
        <f t="shared" si="5"/>
        <v>0</v>
      </c>
      <c r="Q39" s="70" t="b">
        <f t="shared" si="5"/>
        <v>0</v>
      </c>
      <c r="R39" s="69"/>
      <c r="S39" s="69"/>
      <c r="T39" s="69"/>
      <c r="U39" s="69"/>
      <c r="V39" s="69"/>
      <c r="W39" s="69"/>
      <c r="X39" s="69"/>
      <c r="Y39" s="70" t="b">
        <f t="shared" si="0"/>
        <v>0</v>
      </c>
      <c r="Z39" s="46" t="b">
        <f>IF(R39="Taip",0,IF(R39="Ne",0.5*(VLOOKUP(E39,'Įkainiai ir sąrašas'!$F$3:$G$7,2,FALSE))))</f>
        <v>0</v>
      </c>
      <c r="AA39" s="46" t="b">
        <f>IF(S39="Taip",0,IF(S39="Ne",0.5*(VLOOKUP(F39,'Įkainiai ir sąrašas'!$F$3:$G$7,2,FALSE))))</f>
        <v>0</v>
      </c>
      <c r="AB39" s="46" t="b">
        <f>IF(T39="Taip",0,IF(T39="Ne",'Įkainiai ir sąrašas'!$G$8*L39))</f>
        <v>0</v>
      </c>
      <c r="AC39" s="46" t="b">
        <f>IF(U39="Taip",0,IF(U39="Ne",'Įkainiai ir sąrašas'!$G$8*M39))</f>
        <v>0</v>
      </c>
      <c r="AD39" s="46" t="b">
        <f>IF(V39="Taip",0,IF(V39="Ne",'Įkainiai ir sąrašas'!$G$9*L39))</f>
        <v>0</v>
      </c>
      <c r="AE39" s="46" t="b">
        <f>IF(W39="Taip",0,IF(W39="Ne",'Įkainiai ir sąrašas'!$G$9*M39))</f>
        <v>0</v>
      </c>
      <c r="AF39" s="46" t="e">
        <f>VLOOKUP(C39,'Įkainiai ir sąrašas'!$A$2:$D$177,3,FALSE)</f>
        <v>#N/A</v>
      </c>
      <c r="AG39" s="46" t="e">
        <f>VLOOKUP(D39,'Įkainiai ir sąrašas'!$A$2:$D$177,3,FALSE)</f>
        <v>#N/A</v>
      </c>
      <c r="AH39" s="46" t="e">
        <f t="shared" si="1"/>
        <v>#N/A</v>
      </c>
      <c r="AI39" s="46" t="e">
        <f t="shared" si="2"/>
        <v>#N/A</v>
      </c>
      <c r="AJ39" s="46" t="e">
        <f>VLOOKUP(D39,'Įkainiai ir sąrašas'!$A$2:$D$177,4,FALSE)</f>
        <v>#N/A</v>
      </c>
      <c r="AK39" s="46" t="e">
        <f t="shared" si="3"/>
        <v>#N/A</v>
      </c>
      <c r="AL39" s="46" t="e">
        <f t="shared" si="6"/>
        <v>#N/A</v>
      </c>
      <c r="AM39" s="71"/>
      <c r="AN39" s="3"/>
      <c r="AO39" s="3"/>
    </row>
    <row r="40" spans="1:41" x14ac:dyDescent="0.25">
      <c r="A40" s="72">
        <v>19</v>
      </c>
      <c r="B40" s="69"/>
      <c r="C40" s="69"/>
      <c r="D40" s="69"/>
      <c r="E40" s="44" t="e">
        <f>VLOOKUP(C40,'Įkainiai ir sąrašas'!$A$2:$D$177,2,FALSE)</f>
        <v>#N/A</v>
      </c>
      <c r="F40" s="44" t="e">
        <f>VLOOKUP(D40,'Įkainiai ir sąrašas'!$A$2:$D$177,2,FALSE)</f>
        <v>#N/A</v>
      </c>
      <c r="G40" s="68"/>
      <c r="H40" s="69"/>
      <c r="I40" s="68"/>
      <c r="J40" s="68"/>
      <c r="K40" s="68"/>
      <c r="L40" s="55">
        <f t="shared" si="4"/>
        <v>0.5</v>
      </c>
      <c r="M40" s="55">
        <f t="shared" si="4"/>
        <v>0.5</v>
      </c>
      <c r="N40" s="69"/>
      <c r="O40" s="69"/>
      <c r="P40" s="70" t="b">
        <f t="shared" si="5"/>
        <v>0</v>
      </c>
      <c r="Q40" s="70" t="b">
        <f t="shared" si="5"/>
        <v>0</v>
      </c>
      <c r="R40" s="69"/>
      <c r="S40" s="69"/>
      <c r="T40" s="69"/>
      <c r="U40" s="69"/>
      <c r="V40" s="69"/>
      <c r="W40" s="69"/>
      <c r="X40" s="69"/>
      <c r="Y40" s="70" t="b">
        <f t="shared" si="0"/>
        <v>0</v>
      </c>
      <c r="Z40" s="46" t="b">
        <f>IF(R40="Taip",0,IF(R40="Ne",0.5*(VLOOKUP(E40,'Įkainiai ir sąrašas'!$F$3:$G$7,2,FALSE))))</f>
        <v>0</v>
      </c>
      <c r="AA40" s="46" t="b">
        <f>IF(S40="Taip",0,IF(S40="Ne",0.5*(VLOOKUP(F40,'Įkainiai ir sąrašas'!$F$3:$G$7,2,FALSE))))</f>
        <v>0</v>
      </c>
      <c r="AB40" s="46" t="b">
        <f>IF(T40="Taip",0,IF(T40="Ne",'Įkainiai ir sąrašas'!$G$8*L40))</f>
        <v>0</v>
      </c>
      <c r="AC40" s="46" t="b">
        <f>IF(U40="Taip",0,IF(U40="Ne",'Įkainiai ir sąrašas'!$G$8*M40))</f>
        <v>0</v>
      </c>
      <c r="AD40" s="46" t="b">
        <f>IF(V40="Taip",0,IF(V40="Ne",'Įkainiai ir sąrašas'!$G$9*L40))</f>
        <v>0</v>
      </c>
      <c r="AE40" s="46" t="b">
        <f>IF(W40="Taip",0,IF(W40="Ne",'Įkainiai ir sąrašas'!$G$9*M40))</f>
        <v>0</v>
      </c>
      <c r="AF40" s="46" t="e">
        <f>VLOOKUP(C40,'Įkainiai ir sąrašas'!$A$2:$D$177,3,FALSE)</f>
        <v>#N/A</v>
      </c>
      <c r="AG40" s="46" t="e">
        <f>VLOOKUP(D40,'Įkainiai ir sąrašas'!$A$2:$D$177,3,FALSE)</f>
        <v>#N/A</v>
      </c>
      <c r="AH40" s="46" t="e">
        <f t="shared" si="1"/>
        <v>#N/A</v>
      </c>
      <c r="AI40" s="46" t="e">
        <f t="shared" si="2"/>
        <v>#N/A</v>
      </c>
      <c r="AJ40" s="46" t="e">
        <f>VLOOKUP(D40,'Įkainiai ir sąrašas'!$A$2:$D$177,4,FALSE)</f>
        <v>#N/A</v>
      </c>
      <c r="AK40" s="46" t="e">
        <f t="shared" si="3"/>
        <v>#N/A</v>
      </c>
      <c r="AL40" s="46" t="e">
        <f t="shared" si="6"/>
        <v>#N/A</v>
      </c>
      <c r="AM40" s="71"/>
      <c r="AN40" s="3"/>
      <c r="AO40" s="3"/>
    </row>
    <row r="41" spans="1:41" x14ac:dyDescent="0.25">
      <c r="A41" s="72">
        <v>20</v>
      </c>
      <c r="B41" s="69"/>
      <c r="C41" s="69"/>
      <c r="D41" s="69"/>
      <c r="E41" s="44" t="e">
        <f>VLOOKUP(C41,'Įkainiai ir sąrašas'!$A$2:$D$177,2,FALSE)</f>
        <v>#N/A</v>
      </c>
      <c r="F41" s="44" t="e">
        <f>VLOOKUP(D41,'Įkainiai ir sąrašas'!$A$2:$D$177,2,FALSE)</f>
        <v>#N/A</v>
      </c>
      <c r="G41" s="68"/>
      <c r="H41" s="69"/>
      <c r="I41" s="68"/>
      <c r="J41" s="68"/>
      <c r="K41" s="68"/>
      <c r="L41" s="55">
        <f t="shared" si="4"/>
        <v>0.5</v>
      </c>
      <c r="M41" s="55">
        <f t="shared" si="4"/>
        <v>0.5</v>
      </c>
      <c r="N41" s="69"/>
      <c r="O41" s="69"/>
      <c r="P41" s="70" t="b">
        <f t="shared" si="5"/>
        <v>0</v>
      </c>
      <c r="Q41" s="70" t="b">
        <f t="shared" si="5"/>
        <v>0</v>
      </c>
      <c r="R41" s="69"/>
      <c r="S41" s="69"/>
      <c r="T41" s="69"/>
      <c r="U41" s="69"/>
      <c r="V41" s="69"/>
      <c r="W41" s="69"/>
      <c r="X41" s="69"/>
      <c r="Y41" s="70" t="b">
        <f t="shared" si="0"/>
        <v>0</v>
      </c>
      <c r="Z41" s="46" t="b">
        <f>IF(R41="Taip",0,IF(R41="Ne",0.5*(VLOOKUP(E41,'Įkainiai ir sąrašas'!$F$3:$G$7,2,FALSE))))</f>
        <v>0</v>
      </c>
      <c r="AA41" s="46" t="b">
        <f>IF(S41="Taip",0,IF(S41="Ne",0.5*(VLOOKUP(F41,'Įkainiai ir sąrašas'!$F$3:$G$7,2,FALSE))))</f>
        <v>0</v>
      </c>
      <c r="AB41" s="46" t="b">
        <f>IF(T41="Taip",0,IF(T41="Ne",'Įkainiai ir sąrašas'!$G$8*L41))</f>
        <v>0</v>
      </c>
      <c r="AC41" s="46" t="b">
        <f>IF(U41="Taip",0,IF(U41="Ne",'Įkainiai ir sąrašas'!$G$8*M41))</f>
        <v>0</v>
      </c>
      <c r="AD41" s="46" t="b">
        <f>IF(V41="Taip",0,IF(V41="Ne",'Įkainiai ir sąrašas'!$G$9*L41))</f>
        <v>0</v>
      </c>
      <c r="AE41" s="46" t="b">
        <f>IF(W41="Taip",0,IF(W41="Ne",'Įkainiai ir sąrašas'!$G$9*M41))</f>
        <v>0</v>
      </c>
      <c r="AF41" s="46" t="e">
        <f>VLOOKUP(C41,'Įkainiai ir sąrašas'!$A$2:$D$177,3,FALSE)</f>
        <v>#N/A</v>
      </c>
      <c r="AG41" s="46" t="e">
        <f>VLOOKUP(D41,'Įkainiai ir sąrašas'!$A$2:$D$177,3,FALSE)</f>
        <v>#N/A</v>
      </c>
      <c r="AH41" s="46" t="e">
        <f t="shared" si="1"/>
        <v>#N/A</v>
      </c>
      <c r="AI41" s="46" t="e">
        <f t="shared" si="2"/>
        <v>#N/A</v>
      </c>
      <c r="AJ41" s="46" t="e">
        <f>VLOOKUP(D41,'Įkainiai ir sąrašas'!$A$2:$D$177,4,FALSE)</f>
        <v>#N/A</v>
      </c>
      <c r="AK41" s="46" t="e">
        <f t="shared" si="3"/>
        <v>#N/A</v>
      </c>
      <c r="AL41" s="46" t="e">
        <f t="shared" si="6"/>
        <v>#N/A</v>
      </c>
      <c r="AM41" s="71"/>
      <c r="AN41" s="3"/>
      <c r="AO41" s="3"/>
    </row>
    <row r="42" spans="1:41" x14ac:dyDescent="0.25">
      <c r="A42" s="72">
        <v>21</v>
      </c>
      <c r="B42" s="69"/>
      <c r="C42" s="69"/>
      <c r="D42" s="69"/>
      <c r="E42" s="44" t="e">
        <f>VLOOKUP(C42,'Įkainiai ir sąrašas'!$A$2:$D$177,2,FALSE)</f>
        <v>#N/A</v>
      </c>
      <c r="F42" s="44" t="e">
        <f>VLOOKUP(D42,'Įkainiai ir sąrašas'!$A$2:$D$177,2,FALSE)</f>
        <v>#N/A</v>
      </c>
      <c r="G42" s="68"/>
      <c r="H42" s="69"/>
      <c r="I42" s="68"/>
      <c r="J42" s="68"/>
      <c r="K42" s="68"/>
      <c r="L42" s="55">
        <f t="shared" si="4"/>
        <v>0.5</v>
      </c>
      <c r="M42" s="55">
        <f t="shared" si="4"/>
        <v>0.5</v>
      </c>
      <c r="N42" s="69"/>
      <c r="O42" s="69"/>
      <c r="P42" s="70" t="b">
        <f t="shared" si="5"/>
        <v>0</v>
      </c>
      <c r="Q42" s="70" t="b">
        <f t="shared" si="5"/>
        <v>0</v>
      </c>
      <c r="R42" s="69"/>
      <c r="S42" s="69"/>
      <c r="T42" s="69"/>
      <c r="U42" s="69"/>
      <c r="V42" s="69"/>
      <c r="W42" s="69"/>
      <c r="X42" s="69"/>
      <c r="Y42" s="70" t="b">
        <f t="shared" si="0"/>
        <v>0</v>
      </c>
      <c r="Z42" s="46" t="b">
        <f>IF(R42="Taip",0,IF(R42="Ne",0.5*(VLOOKUP(E42,'Įkainiai ir sąrašas'!$F$3:$G$7,2,FALSE))))</f>
        <v>0</v>
      </c>
      <c r="AA42" s="46" t="b">
        <f>IF(S42="Taip",0,IF(S42="Ne",0.5*(VLOOKUP(F42,'Įkainiai ir sąrašas'!$F$3:$G$7,2,FALSE))))</f>
        <v>0</v>
      </c>
      <c r="AB42" s="46" t="b">
        <f>IF(T42="Taip",0,IF(T42="Ne",'Įkainiai ir sąrašas'!$G$8*L42))</f>
        <v>0</v>
      </c>
      <c r="AC42" s="46" t="b">
        <f>IF(U42="Taip",0,IF(U42="Ne",'Įkainiai ir sąrašas'!$G$8*M42))</f>
        <v>0</v>
      </c>
      <c r="AD42" s="46" t="b">
        <f>IF(V42="Taip",0,IF(V42="Ne",'Įkainiai ir sąrašas'!$G$9*L42))</f>
        <v>0</v>
      </c>
      <c r="AE42" s="46" t="b">
        <f>IF(W42="Taip",0,IF(W42="Ne",'Įkainiai ir sąrašas'!$G$9*M42))</f>
        <v>0</v>
      </c>
      <c r="AF42" s="46" t="e">
        <f>VLOOKUP(C42,'Įkainiai ir sąrašas'!$A$2:$D$177,3,FALSE)</f>
        <v>#N/A</v>
      </c>
      <c r="AG42" s="46" t="e">
        <f>VLOOKUP(D42,'Įkainiai ir sąrašas'!$A$2:$D$177,3,FALSE)</f>
        <v>#N/A</v>
      </c>
      <c r="AH42" s="46" t="e">
        <f t="shared" si="1"/>
        <v>#N/A</v>
      </c>
      <c r="AI42" s="46" t="e">
        <f t="shared" si="2"/>
        <v>#N/A</v>
      </c>
      <c r="AJ42" s="46" t="e">
        <f>VLOOKUP(D42,'Įkainiai ir sąrašas'!$A$2:$D$177,4,FALSE)</f>
        <v>#N/A</v>
      </c>
      <c r="AK42" s="46" t="e">
        <f t="shared" si="3"/>
        <v>#N/A</v>
      </c>
      <c r="AL42" s="46" t="e">
        <f t="shared" si="6"/>
        <v>#N/A</v>
      </c>
      <c r="AM42" s="71"/>
      <c r="AN42" s="3"/>
      <c r="AO42" s="3"/>
    </row>
    <row r="43" spans="1:41" x14ac:dyDescent="0.25">
      <c r="A43" s="72">
        <v>22</v>
      </c>
      <c r="B43" s="69"/>
      <c r="C43" s="69"/>
      <c r="D43" s="69"/>
      <c r="E43" s="44" t="e">
        <f>VLOOKUP(C43,'Įkainiai ir sąrašas'!$A$2:$D$177,2,FALSE)</f>
        <v>#N/A</v>
      </c>
      <c r="F43" s="44" t="e">
        <f>VLOOKUP(D43,'Įkainiai ir sąrašas'!$A$2:$D$177,2,FALSE)</f>
        <v>#N/A</v>
      </c>
      <c r="G43" s="68"/>
      <c r="H43" s="69"/>
      <c r="I43" s="68"/>
      <c r="J43" s="68"/>
      <c r="K43" s="68"/>
      <c r="L43" s="55">
        <f t="shared" si="4"/>
        <v>0.5</v>
      </c>
      <c r="M43" s="55">
        <f t="shared" si="4"/>
        <v>0.5</v>
      </c>
      <c r="N43" s="69"/>
      <c r="O43" s="69"/>
      <c r="P43" s="70" t="b">
        <f t="shared" si="5"/>
        <v>0</v>
      </c>
      <c r="Q43" s="70" t="b">
        <f t="shared" si="5"/>
        <v>0</v>
      </c>
      <c r="R43" s="69"/>
      <c r="S43" s="69"/>
      <c r="T43" s="69"/>
      <c r="U43" s="69"/>
      <c r="V43" s="69"/>
      <c r="W43" s="69"/>
      <c r="X43" s="69"/>
      <c r="Y43" s="70" t="b">
        <f t="shared" si="0"/>
        <v>0</v>
      </c>
      <c r="Z43" s="46" t="b">
        <f>IF(R43="Taip",0,IF(R43="Ne",0.5*(VLOOKUP(E43,'Įkainiai ir sąrašas'!$F$3:$G$7,2,FALSE))))</f>
        <v>0</v>
      </c>
      <c r="AA43" s="46" t="b">
        <f>IF(S43="Taip",0,IF(S43="Ne",0.5*(VLOOKUP(F43,'Įkainiai ir sąrašas'!$F$3:$G$7,2,FALSE))))</f>
        <v>0</v>
      </c>
      <c r="AB43" s="46" t="b">
        <f>IF(T43="Taip",0,IF(T43="Ne",'Įkainiai ir sąrašas'!$G$8*L43))</f>
        <v>0</v>
      </c>
      <c r="AC43" s="46" t="b">
        <f>IF(U43="Taip",0,IF(U43="Ne",'Įkainiai ir sąrašas'!$G$8*M43))</f>
        <v>0</v>
      </c>
      <c r="AD43" s="46" t="b">
        <f>IF(V43="Taip",0,IF(V43="Ne",'Įkainiai ir sąrašas'!$G$9*L43))</f>
        <v>0</v>
      </c>
      <c r="AE43" s="46" t="b">
        <f>IF(W43="Taip",0,IF(W43="Ne",'Įkainiai ir sąrašas'!$G$9*M43))</f>
        <v>0</v>
      </c>
      <c r="AF43" s="46" t="e">
        <f>VLOOKUP(C43,'Įkainiai ir sąrašas'!$A$2:$D$177,3,FALSE)</f>
        <v>#N/A</v>
      </c>
      <c r="AG43" s="46" t="e">
        <f>VLOOKUP(D43,'Įkainiai ir sąrašas'!$A$2:$D$177,3,FALSE)</f>
        <v>#N/A</v>
      </c>
      <c r="AH43" s="46" t="e">
        <f t="shared" si="1"/>
        <v>#N/A</v>
      </c>
      <c r="AI43" s="46" t="e">
        <f t="shared" si="2"/>
        <v>#N/A</v>
      </c>
      <c r="AJ43" s="46" t="e">
        <f>VLOOKUP(D43,'Įkainiai ir sąrašas'!$A$2:$D$177,4,FALSE)</f>
        <v>#N/A</v>
      </c>
      <c r="AK43" s="46" t="e">
        <f t="shared" si="3"/>
        <v>#N/A</v>
      </c>
      <c r="AL43" s="46" t="e">
        <f t="shared" si="6"/>
        <v>#N/A</v>
      </c>
      <c r="AM43" s="71"/>
      <c r="AN43" s="3"/>
      <c r="AO43" s="3"/>
    </row>
    <row r="44" spans="1:41" x14ac:dyDescent="0.25">
      <c r="A44" s="72">
        <v>23</v>
      </c>
      <c r="B44" s="69"/>
      <c r="C44" s="69"/>
      <c r="D44" s="69"/>
      <c r="E44" s="44" t="e">
        <f>VLOOKUP(C44,'Įkainiai ir sąrašas'!$A$2:$D$177,2,FALSE)</f>
        <v>#N/A</v>
      </c>
      <c r="F44" s="44" t="e">
        <f>VLOOKUP(D44,'Įkainiai ir sąrašas'!$A$2:$D$177,2,FALSE)</f>
        <v>#N/A</v>
      </c>
      <c r="G44" s="68"/>
      <c r="H44" s="69"/>
      <c r="I44" s="68"/>
      <c r="J44" s="68"/>
      <c r="K44" s="68"/>
      <c r="L44" s="55">
        <f t="shared" si="4"/>
        <v>0.5</v>
      </c>
      <c r="M44" s="55">
        <f t="shared" si="4"/>
        <v>0.5</v>
      </c>
      <c r="N44" s="69"/>
      <c r="O44" s="69"/>
      <c r="P44" s="70" t="b">
        <f t="shared" si="5"/>
        <v>0</v>
      </c>
      <c r="Q44" s="70" t="b">
        <f t="shared" si="5"/>
        <v>0</v>
      </c>
      <c r="R44" s="69"/>
      <c r="S44" s="69"/>
      <c r="T44" s="69"/>
      <c r="U44" s="69"/>
      <c r="V44" s="69"/>
      <c r="W44" s="69"/>
      <c r="X44" s="69"/>
      <c r="Y44" s="70" t="b">
        <f t="shared" si="0"/>
        <v>0</v>
      </c>
      <c r="Z44" s="46" t="b">
        <f>IF(R44="Taip",0,IF(R44="Ne",0.5*(VLOOKUP(E44,'Įkainiai ir sąrašas'!$F$3:$G$7,2,FALSE))))</f>
        <v>0</v>
      </c>
      <c r="AA44" s="46" t="b">
        <f>IF(S44="Taip",0,IF(S44="Ne",0.5*(VLOOKUP(F44,'Įkainiai ir sąrašas'!$F$3:$G$7,2,FALSE))))</f>
        <v>0</v>
      </c>
      <c r="AB44" s="46" t="b">
        <f>IF(T44="Taip",0,IF(T44="Ne",'Įkainiai ir sąrašas'!$G$8*L44))</f>
        <v>0</v>
      </c>
      <c r="AC44" s="46" t="b">
        <f>IF(U44="Taip",0,IF(U44="Ne",'Įkainiai ir sąrašas'!$G$8*M44))</f>
        <v>0</v>
      </c>
      <c r="AD44" s="46" t="b">
        <f>IF(V44="Taip",0,IF(V44="Ne",'Įkainiai ir sąrašas'!$G$9*L44))</f>
        <v>0</v>
      </c>
      <c r="AE44" s="46" t="b">
        <f>IF(W44="Taip",0,IF(W44="Ne",'Įkainiai ir sąrašas'!$G$9*M44))</f>
        <v>0</v>
      </c>
      <c r="AF44" s="46" t="e">
        <f>VLOOKUP(C44,'Įkainiai ir sąrašas'!$A$2:$D$177,3,FALSE)</f>
        <v>#N/A</v>
      </c>
      <c r="AG44" s="46" t="e">
        <f>VLOOKUP(D44,'Įkainiai ir sąrašas'!$A$2:$D$177,3,FALSE)</f>
        <v>#N/A</v>
      </c>
      <c r="AH44" s="46" t="e">
        <f t="shared" si="1"/>
        <v>#N/A</v>
      </c>
      <c r="AI44" s="46" t="e">
        <f t="shared" si="2"/>
        <v>#N/A</v>
      </c>
      <c r="AJ44" s="46" t="e">
        <f>VLOOKUP(D44,'Įkainiai ir sąrašas'!$A$2:$D$177,4,FALSE)</f>
        <v>#N/A</v>
      </c>
      <c r="AK44" s="46" t="e">
        <f t="shared" si="3"/>
        <v>#N/A</v>
      </c>
      <c r="AL44" s="46" t="e">
        <f t="shared" si="6"/>
        <v>#N/A</v>
      </c>
      <c r="AM44" s="71"/>
      <c r="AN44" s="3"/>
      <c r="AO44" s="3"/>
    </row>
    <row r="45" spans="1:41" x14ac:dyDescent="0.25">
      <c r="A45" s="72">
        <v>24</v>
      </c>
      <c r="B45" s="69"/>
      <c r="C45" s="69"/>
      <c r="D45" s="69"/>
      <c r="E45" s="44" t="e">
        <f>VLOOKUP(C45,'Įkainiai ir sąrašas'!$A$2:$D$177,2,FALSE)</f>
        <v>#N/A</v>
      </c>
      <c r="F45" s="44" t="e">
        <f>VLOOKUP(D45,'Įkainiai ir sąrašas'!$A$2:$D$177,2,FALSE)</f>
        <v>#N/A</v>
      </c>
      <c r="G45" s="68"/>
      <c r="H45" s="69"/>
      <c r="I45" s="68"/>
      <c r="J45" s="68"/>
      <c r="K45" s="68"/>
      <c r="L45" s="55">
        <f t="shared" si="4"/>
        <v>0.5</v>
      </c>
      <c r="M45" s="55">
        <f t="shared" si="4"/>
        <v>0.5</v>
      </c>
      <c r="N45" s="69"/>
      <c r="O45" s="69"/>
      <c r="P45" s="70" t="b">
        <f t="shared" si="5"/>
        <v>0</v>
      </c>
      <c r="Q45" s="70" t="b">
        <f t="shared" si="5"/>
        <v>0</v>
      </c>
      <c r="R45" s="69"/>
      <c r="S45" s="69"/>
      <c r="T45" s="69"/>
      <c r="U45" s="69"/>
      <c r="V45" s="69"/>
      <c r="W45" s="69"/>
      <c r="X45" s="69"/>
      <c r="Y45" s="70" t="b">
        <f t="shared" si="0"/>
        <v>0</v>
      </c>
      <c r="Z45" s="46" t="b">
        <f>IF(R45="Taip",0,IF(R45="Ne",0.5*(VLOOKUP(E45,'Įkainiai ir sąrašas'!$F$3:$G$7,2,FALSE))))</f>
        <v>0</v>
      </c>
      <c r="AA45" s="46" t="b">
        <f>IF(S45="Taip",0,IF(S45="Ne",0.5*(VLOOKUP(F45,'Įkainiai ir sąrašas'!$F$3:$G$7,2,FALSE))))</f>
        <v>0</v>
      </c>
      <c r="AB45" s="46" t="b">
        <f>IF(T45="Taip",0,IF(T45="Ne",'Įkainiai ir sąrašas'!$G$8*L45))</f>
        <v>0</v>
      </c>
      <c r="AC45" s="46" t="b">
        <f>IF(U45="Taip",0,IF(U45="Ne",'Įkainiai ir sąrašas'!$G$8*M45))</f>
        <v>0</v>
      </c>
      <c r="AD45" s="46" t="b">
        <f>IF(V45="Taip",0,IF(V45="Ne",'Įkainiai ir sąrašas'!$G$9*L45))</f>
        <v>0</v>
      </c>
      <c r="AE45" s="46" t="b">
        <f>IF(W45="Taip",0,IF(W45="Ne",'Įkainiai ir sąrašas'!$G$9*M45))</f>
        <v>0</v>
      </c>
      <c r="AF45" s="46" t="e">
        <f>VLOOKUP(C45,'Įkainiai ir sąrašas'!$A$2:$D$177,3,FALSE)</f>
        <v>#N/A</v>
      </c>
      <c r="AG45" s="46" t="e">
        <f>VLOOKUP(D45,'Įkainiai ir sąrašas'!$A$2:$D$177,3,FALSE)</f>
        <v>#N/A</v>
      </c>
      <c r="AH45" s="46" t="e">
        <f t="shared" si="1"/>
        <v>#N/A</v>
      </c>
      <c r="AI45" s="46" t="e">
        <f t="shared" si="2"/>
        <v>#N/A</v>
      </c>
      <c r="AJ45" s="46" t="e">
        <f>VLOOKUP(D45,'Įkainiai ir sąrašas'!$A$2:$D$177,4,FALSE)</f>
        <v>#N/A</v>
      </c>
      <c r="AK45" s="46" t="e">
        <f t="shared" si="3"/>
        <v>#N/A</v>
      </c>
      <c r="AL45" s="46" t="e">
        <f t="shared" si="6"/>
        <v>#N/A</v>
      </c>
      <c r="AM45" s="71"/>
      <c r="AN45" s="3"/>
      <c r="AO45" s="3"/>
    </row>
    <row r="46" spans="1:41" x14ac:dyDescent="0.25">
      <c r="A46" s="72">
        <v>25</v>
      </c>
      <c r="B46" s="69"/>
      <c r="C46" s="69"/>
      <c r="D46" s="69"/>
      <c r="E46" s="44" t="e">
        <f>VLOOKUP(C46,'Įkainiai ir sąrašas'!$A$2:$D$177,2,FALSE)</f>
        <v>#N/A</v>
      </c>
      <c r="F46" s="44" t="e">
        <f>VLOOKUP(D46,'Įkainiai ir sąrašas'!$A$2:$D$177,2,FALSE)</f>
        <v>#N/A</v>
      </c>
      <c r="G46" s="68"/>
      <c r="H46" s="69"/>
      <c r="I46" s="68"/>
      <c r="J46" s="68"/>
      <c r="K46" s="68"/>
      <c r="L46" s="55">
        <f t="shared" si="4"/>
        <v>0.5</v>
      </c>
      <c r="M46" s="55">
        <f t="shared" si="4"/>
        <v>0.5</v>
      </c>
      <c r="N46" s="69"/>
      <c r="O46" s="69"/>
      <c r="P46" s="70" t="b">
        <f t="shared" si="5"/>
        <v>0</v>
      </c>
      <c r="Q46" s="70" t="b">
        <f t="shared" si="5"/>
        <v>0</v>
      </c>
      <c r="R46" s="69"/>
      <c r="S46" s="69"/>
      <c r="T46" s="69"/>
      <c r="U46" s="69"/>
      <c r="V46" s="69"/>
      <c r="W46" s="69"/>
      <c r="X46" s="69"/>
      <c r="Y46" s="70" t="b">
        <f t="shared" si="0"/>
        <v>0</v>
      </c>
      <c r="Z46" s="46" t="b">
        <f>IF(R46="Taip",0,IF(R46="Ne",0.5*(VLOOKUP(E46,'Įkainiai ir sąrašas'!$F$3:$G$7,2,FALSE))))</f>
        <v>0</v>
      </c>
      <c r="AA46" s="46" t="b">
        <f>IF(S46="Taip",0,IF(S46="Ne",0.5*(VLOOKUP(F46,'Įkainiai ir sąrašas'!$F$3:$G$7,2,FALSE))))</f>
        <v>0</v>
      </c>
      <c r="AB46" s="46" t="b">
        <f>IF(T46="Taip",0,IF(T46="Ne",'Įkainiai ir sąrašas'!$G$8*L46))</f>
        <v>0</v>
      </c>
      <c r="AC46" s="46" t="b">
        <f>IF(U46="Taip",0,IF(U46="Ne",'Įkainiai ir sąrašas'!$G$8*M46))</f>
        <v>0</v>
      </c>
      <c r="AD46" s="46" t="b">
        <f>IF(V46="Taip",0,IF(V46="Ne",'Įkainiai ir sąrašas'!$G$9*L46))</f>
        <v>0</v>
      </c>
      <c r="AE46" s="46" t="b">
        <f>IF(W46="Taip",0,IF(W46="Ne",'Įkainiai ir sąrašas'!$G$9*M46))</f>
        <v>0</v>
      </c>
      <c r="AF46" s="46" t="e">
        <f>VLOOKUP(C46,'Įkainiai ir sąrašas'!$A$2:$D$177,3,FALSE)</f>
        <v>#N/A</v>
      </c>
      <c r="AG46" s="46" t="e">
        <f>VLOOKUP(D46,'Įkainiai ir sąrašas'!$A$2:$D$177,3,FALSE)</f>
        <v>#N/A</v>
      </c>
      <c r="AH46" s="46" t="e">
        <f t="shared" si="1"/>
        <v>#N/A</v>
      </c>
      <c r="AI46" s="46" t="e">
        <f t="shared" si="2"/>
        <v>#N/A</v>
      </c>
      <c r="AJ46" s="46" t="e">
        <f>VLOOKUP(D46,'Įkainiai ir sąrašas'!$A$2:$D$177,4,FALSE)</f>
        <v>#N/A</v>
      </c>
      <c r="AK46" s="46" t="e">
        <f t="shared" si="3"/>
        <v>#N/A</v>
      </c>
      <c r="AL46" s="46" t="e">
        <f t="shared" si="6"/>
        <v>#N/A</v>
      </c>
      <c r="AM46" s="71"/>
      <c r="AN46" s="3"/>
      <c r="AO46" s="3"/>
    </row>
    <row r="47" spans="1:41" x14ac:dyDescent="0.25">
      <c r="A47" s="72">
        <v>26</v>
      </c>
      <c r="B47" s="69"/>
      <c r="C47" s="69"/>
      <c r="D47" s="69"/>
      <c r="E47" s="44" t="e">
        <f>VLOOKUP(C47,'Įkainiai ir sąrašas'!$A$2:$D$177,2,FALSE)</f>
        <v>#N/A</v>
      </c>
      <c r="F47" s="44" t="e">
        <f>VLOOKUP(D47,'Įkainiai ir sąrašas'!$A$2:$D$177,2,FALSE)</f>
        <v>#N/A</v>
      </c>
      <c r="G47" s="68"/>
      <c r="H47" s="69"/>
      <c r="I47" s="68"/>
      <c r="J47" s="68"/>
      <c r="K47" s="68"/>
      <c r="L47" s="55">
        <f t="shared" si="4"/>
        <v>0.5</v>
      </c>
      <c r="M47" s="55">
        <f t="shared" si="4"/>
        <v>0.5</v>
      </c>
      <c r="N47" s="69"/>
      <c r="O47" s="69"/>
      <c r="P47" s="70" t="b">
        <f t="shared" si="5"/>
        <v>0</v>
      </c>
      <c r="Q47" s="70" t="b">
        <f t="shared" si="5"/>
        <v>0</v>
      </c>
      <c r="R47" s="69"/>
      <c r="S47" s="69"/>
      <c r="T47" s="69"/>
      <c r="U47" s="69"/>
      <c r="V47" s="69"/>
      <c r="W47" s="69"/>
      <c r="X47" s="69"/>
      <c r="Y47" s="70" t="b">
        <f t="shared" si="0"/>
        <v>0</v>
      </c>
      <c r="Z47" s="46" t="b">
        <f>IF(R47="Taip",0,IF(R47="Ne",0.5*(VLOOKUP(E47,'Įkainiai ir sąrašas'!$F$3:$G$7,2,FALSE))))</f>
        <v>0</v>
      </c>
      <c r="AA47" s="46" t="b">
        <f>IF(S47="Taip",0,IF(S47="Ne",0.5*(VLOOKUP(F47,'Įkainiai ir sąrašas'!$F$3:$G$7,2,FALSE))))</f>
        <v>0</v>
      </c>
      <c r="AB47" s="46" t="b">
        <f>IF(T47="Taip",0,IF(T47="Ne",'Įkainiai ir sąrašas'!$G$8*L47))</f>
        <v>0</v>
      </c>
      <c r="AC47" s="46" t="b">
        <f>IF(U47="Taip",0,IF(U47="Ne",'Įkainiai ir sąrašas'!$G$8*M47))</f>
        <v>0</v>
      </c>
      <c r="AD47" s="46" t="b">
        <f>IF(V47="Taip",0,IF(V47="Ne",'Įkainiai ir sąrašas'!$G$9*L47))</f>
        <v>0</v>
      </c>
      <c r="AE47" s="46" t="b">
        <f>IF(W47="Taip",0,IF(W47="Ne",'Įkainiai ir sąrašas'!$G$9*M47))</f>
        <v>0</v>
      </c>
      <c r="AF47" s="46" t="e">
        <f>VLOOKUP(C47,'Įkainiai ir sąrašas'!$A$2:$D$177,3,FALSE)</f>
        <v>#N/A</v>
      </c>
      <c r="AG47" s="46" t="e">
        <f>VLOOKUP(D47,'Įkainiai ir sąrašas'!$A$2:$D$177,3,FALSE)</f>
        <v>#N/A</v>
      </c>
      <c r="AH47" s="46" t="e">
        <f t="shared" si="1"/>
        <v>#N/A</v>
      </c>
      <c r="AI47" s="46" t="e">
        <f t="shared" si="2"/>
        <v>#N/A</v>
      </c>
      <c r="AJ47" s="46" t="e">
        <f>VLOOKUP(D47,'Įkainiai ir sąrašas'!$A$2:$D$177,4,FALSE)</f>
        <v>#N/A</v>
      </c>
      <c r="AK47" s="46" t="e">
        <f t="shared" si="3"/>
        <v>#N/A</v>
      </c>
      <c r="AL47" s="46" t="e">
        <f t="shared" si="6"/>
        <v>#N/A</v>
      </c>
      <c r="AM47" s="71"/>
      <c r="AN47" s="3"/>
      <c r="AO47" s="3"/>
    </row>
    <row r="48" spans="1:41" x14ac:dyDescent="0.25">
      <c r="A48" s="72">
        <v>27</v>
      </c>
      <c r="B48" s="69"/>
      <c r="C48" s="69"/>
      <c r="D48" s="69"/>
      <c r="E48" s="44" t="e">
        <f>VLOOKUP(C48,'Įkainiai ir sąrašas'!$A$2:$D$177,2,FALSE)</f>
        <v>#N/A</v>
      </c>
      <c r="F48" s="44" t="e">
        <f>VLOOKUP(D48,'Įkainiai ir sąrašas'!$A$2:$D$177,2,FALSE)</f>
        <v>#N/A</v>
      </c>
      <c r="G48" s="68"/>
      <c r="H48" s="69"/>
      <c r="I48" s="68"/>
      <c r="J48" s="68"/>
      <c r="K48" s="68"/>
      <c r="L48" s="55">
        <f t="shared" si="4"/>
        <v>0.5</v>
      </c>
      <c r="M48" s="55">
        <f t="shared" si="4"/>
        <v>0.5</v>
      </c>
      <c r="N48" s="69"/>
      <c r="O48" s="69"/>
      <c r="P48" s="70" t="b">
        <f t="shared" si="5"/>
        <v>0</v>
      </c>
      <c r="Q48" s="70" t="b">
        <f t="shared" si="5"/>
        <v>0</v>
      </c>
      <c r="R48" s="69"/>
      <c r="S48" s="69"/>
      <c r="T48" s="69"/>
      <c r="U48" s="69"/>
      <c r="V48" s="69"/>
      <c r="W48" s="69"/>
      <c r="X48" s="69"/>
      <c r="Y48" s="70" t="b">
        <f t="shared" si="0"/>
        <v>0</v>
      </c>
      <c r="Z48" s="46" t="b">
        <f>IF(R48="Taip",0,IF(R48="Ne",0.5*(VLOOKUP(E48,'Įkainiai ir sąrašas'!$F$3:$G$7,2,FALSE))))</f>
        <v>0</v>
      </c>
      <c r="AA48" s="46" t="b">
        <f>IF(S48="Taip",0,IF(S48="Ne",0.5*(VLOOKUP(F48,'Įkainiai ir sąrašas'!$F$3:$G$7,2,FALSE))))</f>
        <v>0</v>
      </c>
      <c r="AB48" s="46" t="b">
        <f>IF(T48="Taip",0,IF(T48="Ne",'Įkainiai ir sąrašas'!$G$8*L48))</f>
        <v>0</v>
      </c>
      <c r="AC48" s="46" t="b">
        <f>IF(U48="Taip",0,IF(U48="Ne",'Įkainiai ir sąrašas'!$G$8*M48))</f>
        <v>0</v>
      </c>
      <c r="AD48" s="46" t="b">
        <f>IF(V48="Taip",0,IF(V48="Ne",'Įkainiai ir sąrašas'!$G$9*L48))</f>
        <v>0</v>
      </c>
      <c r="AE48" s="46" t="b">
        <f>IF(W48="Taip",0,IF(W48="Ne",'Įkainiai ir sąrašas'!$G$9*M48))</f>
        <v>0</v>
      </c>
      <c r="AF48" s="46" t="e">
        <f>VLOOKUP(C48,'Įkainiai ir sąrašas'!$A$2:$D$177,3,FALSE)</f>
        <v>#N/A</v>
      </c>
      <c r="AG48" s="46" t="e">
        <f>VLOOKUP(D48,'Įkainiai ir sąrašas'!$A$2:$D$177,3,FALSE)</f>
        <v>#N/A</v>
      </c>
      <c r="AH48" s="46" t="e">
        <f t="shared" si="1"/>
        <v>#N/A</v>
      </c>
      <c r="AI48" s="46" t="e">
        <f t="shared" si="2"/>
        <v>#N/A</v>
      </c>
      <c r="AJ48" s="46" t="e">
        <f>VLOOKUP(D48,'Įkainiai ir sąrašas'!$A$2:$D$177,4,FALSE)</f>
        <v>#N/A</v>
      </c>
      <c r="AK48" s="46" t="e">
        <f t="shared" si="3"/>
        <v>#N/A</v>
      </c>
      <c r="AL48" s="46" t="e">
        <f t="shared" si="6"/>
        <v>#N/A</v>
      </c>
      <c r="AM48" s="71"/>
      <c r="AN48" s="3"/>
      <c r="AO48" s="3"/>
    </row>
    <row r="49" spans="1:41" x14ac:dyDescent="0.25">
      <c r="A49" s="72">
        <v>28</v>
      </c>
      <c r="B49" s="69"/>
      <c r="C49" s="69"/>
      <c r="D49" s="69"/>
      <c r="E49" s="44" t="e">
        <f>VLOOKUP(C49,'Įkainiai ir sąrašas'!$A$2:$D$177,2,FALSE)</f>
        <v>#N/A</v>
      </c>
      <c r="F49" s="44" t="e">
        <f>VLOOKUP(D49,'Įkainiai ir sąrašas'!$A$2:$D$177,2,FALSE)</f>
        <v>#N/A</v>
      </c>
      <c r="G49" s="68"/>
      <c r="H49" s="69"/>
      <c r="I49" s="68"/>
      <c r="J49" s="68"/>
      <c r="K49" s="68"/>
      <c r="L49" s="55">
        <f t="shared" si="4"/>
        <v>0.5</v>
      </c>
      <c r="M49" s="55">
        <f t="shared" si="4"/>
        <v>0.5</v>
      </c>
      <c r="N49" s="69"/>
      <c r="O49" s="69"/>
      <c r="P49" s="70" t="b">
        <f t="shared" si="5"/>
        <v>0</v>
      </c>
      <c r="Q49" s="70" t="b">
        <f t="shared" si="5"/>
        <v>0</v>
      </c>
      <c r="R49" s="69"/>
      <c r="S49" s="69"/>
      <c r="T49" s="69"/>
      <c r="U49" s="69"/>
      <c r="V49" s="69"/>
      <c r="W49" s="69"/>
      <c r="X49" s="69"/>
      <c r="Y49" s="70" t="b">
        <f t="shared" si="0"/>
        <v>0</v>
      </c>
      <c r="Z49" s="46" t="b">
        <f>IF(R49="Taip",0,IF(R49="Ne",0.5*(VLOOKUP(E49,'Įkainiai ir sąrašas'!$F$3:$G$7,2,FALSE))))</f>
        <v>0</v>
      </c>
      <c r="AA49" s="46" t="b">
        <f>IF(S49="Taip",0,IF(S49="Ne",0.5*(VLOOKUP(F49,'Įkainiai ir sąrašas'!$F$3:$G$7,2,FALSE))))</f>
        <v>0</v>
      </c>
      <c r="AB49" s="46" t="b">
        <f>IF(T49="Taip",0,IF(T49="Ne",'Įkainiai ir sąrašas'!$G$8*L49))</f>
        <v>0</v>
      </c>
      <c r="AC49" s="46" t="b">
        <f>IF(U49="Taip",0,IF(U49="Ne",'Įkainiai ir sąrašas'!$G$8*M49))</f>
        <v>0</v>
      </c>
      <c r="AD49" s="46" t="b">
        <f>IF(V49="Taip",0,IF(V49="Ne",'Įkainiai ir sąrašas'!$G$9*L49))</f>
        <v>0</v>
      </c>
      <c r="AE49" s="46" t="b">
        <f>IF(W49="Taip",0,IF(W49="Ne",'Įkainiai ir sąrašas'!$G$9*M49))</f>
        <v>0</v>
      </c>
      <c r="AF49" s="46" t="e">
        <f>VLOOKUP(C49,'Įkainiai ir sąrašas'!$A$2:$D$177,3,FALSE)</f>
        <v>#N/A</v>
      </c>
      <c r="AG49" s="46" t="e">
        <f>VLOOKUP(D49,'Įkainiai ir sąrašas'!$A$2:$D$177,3,FALSE)</f>
        <v>#N/A</v>
      </c>
      <c r="AH49" s="46" t="e">
        <f t="shared" si="1"/>
        <v>#N/A</v>
      </c>
      <c r="AI49" s="46" t="e">
        <f t="shared" si="2"/>
        <v>#N/A</v>
      </c>
      <c r="AJ49" s="46" t="e">
        <f>VLOOKUP(D49,'Įkainiai ir sąrašas'!$A$2:$D$177,4,FALSE)</f>
        <v>#N/A</v>
      </c>
      <c r="AK49" s="46" t="e">
        <f t="shared" si="3"/>
        <v>#N/A</v>
      </c>
      <c r="AL49" s="46" t="e">
        <f t="shared" si="6"/>
        <v>#N/A</v>
      </c>
      <c r="AM49" s="71"/>
      <c r="AN49" s="3"/>
      <c r="AO49" s="3"/>
    </row>
    <row r="50" spans="1:41" x14ac:dyDescent="0.25">
      <c r="A50" s="72">
        <v>29</v>
      </c>
      <c r="B50" s="69"/>
      <c r="C50" s="69"/>
      <c r="D50" s="69"/>
      <c r="E50" s="44" t="e">
        <f>VLOOKUP(C50,'Įkainiai ir sąrašas'!$A$2:$D$177,2,FALSE)</f>
        <v>#N/A</v>
      </c>
      <c r="F50" s="44" t="e">
        <f>VLOOKUP(D50,'Įkainiai ir sąrašas'!$A$2:$D$177,2,FALSE)</f>
        <v>#N/A</v>
      </c>
      <c r="G50" s="68"/>
      <c r="H50" s="69"/>
      <c r="I50" s="68"/>
      <c r="J50" s="68"/>
      <c r="K50" s="68"/>
      <c r="L50" s="55">
        <f t="shared" si="4"/>
        <v>0.5</v>
      </c>
      <c r="M50" s="55">
        <f t="shared" si="4"/>
        <v>0.5</v>
      </c>
      <c r="N50" s="69"/>
      <c r="O50" s="69"/>
      <c r="P50" s="70" t="b">
        <f t="shared" si="5"/>
        <v>0</v>
      </c>
      <c r="Q50" s="70" t="b">
        <f t="shared" si="5"/>
        <v>0</v>
      </c>
      <c r="R50" s="69"/>
      <c r="S50" s="69"/>
      <c r="T50" s="69"/>
      <c r="U50" s="69"/>
      <c r="V50" s="69"/>
      <c r="W50" s="69"/>
      <c r="X50" s="69"/>
      <c r="Y50" s="70" t="b">
        <f t="shared" si="0"/>
        <v>0</v>
      </c>
      <c r="Z50" s="46" t="b">
        <f>IF(R50="Taip",0,IF(R50="Ne",0.5*(VLOOKUP(E50,'Įkainiai ir sąrašas'!$F$3:$G$7,2,FALSE))))</f>
        <v>0</v>
      </c>
      <c r="AA50" s="46" t="b">
        <f>IF(S50="Taip",0,IF(S50="Ne",0.5*(VLOOKUP(F50,'Įkainiai ir sąrašas'!$F$3:$G$7,2,FALSE))))</f>
        <v>0</v>
      </c>
      <c r="AB50" s="46" t="b">
        <f>IF(T50="Taip",0,IF(T50="Ne",'Įkainiai ir sąrašas'!$G$8*L50))</f>
        <v>0</v>
      </c>
      <c r="AC50" s="46" t="b">
        <f>IF(U50="Taip",0,IF(U50="Ne",'Įkainiai ir sąrašas'!$G$8*M50))</f>
        <v>0</v>
      </c>
      <c r="AD50" s="46" t="b">
        <f>IF(V50="Taip",0,IF(V50="Ne",'Įkainiai ir sąrašas'!$G$9*L50))</f>
        <v>0</v>
      </c>
      <c r="AE50" s="46" t="b">
        <f>IF(W50="Taip",0,IF(W50="Ne",'Įkainiai ir sąrašas'!$G$9*M50))</f>
        <v>0</v>
      </c>
      <c r="AF50" s="46" t="e">
        <f>VLOOKUP(C50,'Įkainiai ir sąrašas'!$A$2:$D$177,3,FALSE)</f>
        <v>#N/A</v>
      </c>
      <c r="AG50" s="46" t="e">
        <f>VLOOKUP(D50,'Įkainiai ir sąrašas'!$A$2:$D$177,3,FALSE)</f>
        <v>#N/A</v>
      </c>
      <c r="AH50" s="46" t="e">
        <f t="shared" si="1"/>
        <v>#N/A</v>
      </c>
      <c r="AI50" s="46" t="e">
        <f t="shared" si="2"/>
        <v>#N/A</v>
      </c>
      <c r="AJ50" s="46" t="e">
        <f>VLOOKUP(D50,'Įkainiai ir sąrašas'!$A$2:$D$177,4,FALSE)</f>
        <v>#N/A</v>
      </c>
      <c r="AK50" s="46" t="e">
        <f t="shared" si="3"/>
        <v>#N/A</v>
      </c>
      <c r="AL50" s="46" t="e">
        <f t="shared" si="6"/>
        <v>#N/A</v>
      </c>
      <c r="AM50" s="71"/>
      <c r="AN50" s="3"/>
      <c r="AO50" s="3"/>
    </row>
    <row r="51" spans="1:41" x14ac:dyDescent="0.25">
      <c r="A51" s="72">
        <v>30</v>
      </c>
      <c r="B51" s="69"/>
      <c r="C51" s="69"/>
      <c r="D51" s="69"/>
      <c r="E51" s="44" t="e">
        <f>VLOOKUP(C51,'Įkainiai ir sąrašas'!$A$2:$D$177,2,FALSE)</f>
        <v>#N/A</v>
      </c>
      <c r="F51" s="44" t="e">
        <f>VLOOKUP(D51,'Įkainiai ir sąrašas'!$A$2:$D$177,2,FALSE)</f>
        <v>#N/A</v>
      </c>
      <c r="G51" s="68"/>
      <c r="H51" s="69"/>
      <c r="I51" s="68"/>
      <c r="J51" s="68"/>
      <c r="K51" s="68"/>
      <c r="L51" s="55">
        <f t="shared" si="4"/>
        <v>0.5</v>
      </c>
      <c r="M51" s="55">
        <f t="shared" si="4"/>
        <v>0.5</v>
      </c>
      <c r="N51" s="69"/>
      <c r="O51" s="69"/>
      <c r="P51" s="70" t="b">
        <f t="shared" si="5"/>
        <v>0</v>
      </c>
      <c r="Q51" s="70" t="b">
        <f t="shared" si="5"/>
        <v>0</v>
      </c>
      <c r="R51" s="69"/>
      <c r="S51" s="69"/>
      <c r="T51" s="69"/>
      <c r="U51" s="69"/>
      <c r="V51" s="69"/>
      <c r="W51" s="69"/>
      <c r="X51" s="69"/>
      <c r="Y51" s="70" t="b">
        <f t="shared" si="0"/>
        <v>0</v>
      </c>
      <c r="Z51" s="46" t="b">
        <f>IF(R51="Taip",0,IF(R51="Ne",0.5*(VLOOKUP(E51,'Įkainiai ir sąrašas'!$F$3:$G$7,2,FALSE))))</f>
        <v>0</v>
      </c>
      <c r="AA51" s="46" t="b">
        <f>IF(S51="Taip",0,IF(S51="Ne",0.5*(VLOOKUP(F51,'Įkainiai ir sąrašas'!$F$3:$G$7,2,FALSE))))</f>
        <v>0</v>
      </c>
      <c r="AB51" s="46" t="b">
        <f>IF(T51="Taip",0,IF(T51="Ne",'Įkainiai ir sąrašas'!$G$8*L51))</f>
        <v>0</v>
      </c>
      <c r="AC51" s="46" t="b">
        <f>IF(U51="Taip",0,IF(U51="Ne",'Įkainiai ir sąrašas'!$G$8*M51))</f>
        <v>0</v>
      </c>
      <c r="AD51" s="46" t="b">
        <f>IF(V51="Taip",0,IF(V51="Ne",'Įkainiai ir sąrašas'!$G$9*L51))</f>
        <v>0</v>
      </c>
      <c r="AE51" s="46" t="b">
        <f>IF(W51="Taip",0,IF(W51="Ne",'Įkainiai ir sąrašas'!$G$9*M51))</f>
        <v>0</v>
      </c>
      <c r="AF51" s="46" t="e">
        <f>VLOOKUP(C51,'Įkainiai ir sąrašas'!$A$2:$D$177,3,FALSE)</f>
        <v>#N/A</v>
      </c>
      <c r="AG51" s="46" t="e">
        <f>VLOOKUP(D51,'Įkainiai ir sąrašas'!$A$2:$D$177,3,FALSE)</f>
        <v>#N/A</v>
      </c>
      <c r="AH51" s="46" t="e">
        <f t="shared" si="1"/>
        <v>#N/A</v>
      </c>
      <c r="AI51" s="46" t="e">
        <f t="shared" si="2"/>
        <v>#N/A</v>
      </c>
      <c r="AJ51" s="46" t="e">
        <f>VLOOKUP(D51,'Įkainiai ir sąrašas'!$A$2:$D$177,4,FALSE)</f>
        <v>#N/A</v>
      </c>
      <c r="AK51" s="46" t="e">
        <f t="shared" si="3"/>
        <v>#N/A</v>
      </c>
      <c r="AL51" s="46" t="e">
        <f t="shared" si="6"/>
        <v>#N/A</v>
      </c>
      <c r="AM51" s="71"/>
      <c r="AN51" s="3"/>
      <c r="AO51" s="3"/>
    </row>
    <row r="52" spans="1:41" x14ac:dyDescent="0.25">
      <c r="A52" s="72">
        <v>31</v>
      </c>
      <c r="B52" s="69"/>
      <c r="C52" s="69"/>
      <c r="D52" s="69"/>
      <c r="E52" s="44" t="e">
        <f>VLOOKUP(C52,'Įkainiai ir sąrašas'!$A$2:$D$177,2,FALSE)</f>
        <v>#N/A</v>
      </c>
      <c r="F52" s="44" t="e">
        <f>VLOOKUP(D52,'Įkainiai ir sąrašas'!$A$2:$D$177,2,FALSE)</f>
        <v>#N/A</v>
      </c>
      <c r="G52" s="68"/>
      <c r="H52" s="69"/>
      <c r="I52" s="68"/>
      <c r="J52" s="68"/>
      <c r="K52" s="68"/>
      <c r="L52" s="55">
        <f t="shared" si="4"/>
        <v>0.5</v>
      </c>
      <c r="M52" s="55">
        <f t="shared" si="4"/>
        <v>0.5</v>
      </c>
      <c r="N52" s="69"/>
      <c r="O52" s="69"/>
      <c r="P52" s="70" t="b">
        <f t="shared" si="5"/>
        <v>0</v>
      </c>
      <c r="Q52" s="70" t="b">
        <f t="shared" si="5"/>
        <v>0</v>
      </c>
      <c r="R52" s="69"/>
      <c r="S52" s="69"/>
      <c r="T52" s="69"/>
      <c r="U52" s="69"/>
      <c r="V52" s="69"/>
      <c r="W52" s="69"/>
      <c r="X52" s="69"/>
      <c r="Y52" s="70" t="b">
        <f t="shared" si="0"/>
        <v>0</v>
      </c>
      <c r="Z52" s="46" t="b">
        <f>IF(R52="Taip",0,IF(R52="Ne",0.5*(VLOOKUP(E52,'Įkainiai ir sąrašas'!$F$3:$G$7,2,FALSE))))</f>
        <v>0</v>
      </c>
      <c r="AA52" s="46" t="b">
        <f>IF(S52="Taip",0,IF(S52="Ne",0.5*(VLOOKUP(F52,'Įkainiai ir sąrašas'!$F$3:$G$7,2,FALSE))))</f>
        <v>0</v>
      </c>
      <c r="AB52" s="46" t="b">
        <f>IF(T52="Taip",0,IF(T52="Ne",'Įkainiai ir sąrašas'!$G$8*L52))</f>
        <v>0</v>
      </c>
      <c r="AC52" s="46" t="b">
        <f>IF(U52="Taip",0,IF(U52="Ne",'Įkainiai ir sąrašas'!$G$8*M52))</f>
        <v>0</v>
      </c>
      <c r="AD52" s="46" t="b">
        <f>IF(V52="Taip",0,IF(V52="Ne",'Įkainiai ir sąrašas'!$G$9*L52))</f>
        <v>0</v>
      </c>
      <c r="AE52" s="46" t="b">
        <f>IF(W52="Taip",0,IF(W52="Ne",'Įkainiai ir sąrašas'!$G$9*M52))</f>
        <v>0</v>
      </c>
      <c r="AF52" s="46" t="e">
        <f>VLOOKUP(C52,'Įkainiai ir sąrašas'!$A$2:$D$177,3,FALSE)</f>
        <v>#N/A</v>
      </c>
      <c r="AG52" s="46" t="e">
        <f>VLOOKUP(D52,'Įkainiai ir sąrašas'!$A$2:$D$177,3,FALSE)</f>
        <v>#N/A</v>
      </c>
      <c r="AH52" s="46" t="e">
        <f t="shared" si="1"/>
        <v>#N/A</v>
      </c>
      <c r="AI52" s="46" t="e">
        <f t="shared" si="2"/>
        <v>#N/A</v>
      </c>
      <c r="AJ52" s="46" t="e">
        <f>VLOOKUP(D52,'Įkainiai ir sąrašas'!$A$2:$D$177,4,FALSE)</f>
        <v>#N/A</v>
      </c>
      <c r="AK52" s="46" t="e">
        <f t="shared" si="3"/>
        <v>#N/A</v>
      </c>
      <c r="AL52" s="46" t="e">
        <f t="shared" si="6"/>
        <v>#N/A</v>
      </c>
      <c r="AM52" s="71"/>
      <c r="AN52" s="3"/>
      <c r="AO52" s="3"/>
    </row>
    <row r="53" spans="1:41" x14ac:dyDescent="0.25">
      <c r="A53" s="72">
        <v>32</v>
      </c>
      <c r="B53" s="69"/>
      <c r="C53" s="69"/>
      <c r="D53" s="69"/>
      <c r="E53" s="44" t="e">
        <f>VLOOKUP(C53,'Įkainiai ir sąrašas'!$A$2:$D$177,2,FALSE)</f>
        <v>#N/A</v>
      </c>
      <c r="F53" s="44" t="e">
        <f>VLOOKUP(D53,'Įkainiai ir sąrašas'!$A$2:$D$177,2,FALSE)</f>
        <v>#N/A</v>
      </c>
      <c r="G53" s="68"/>
      <c r="H53" s="69"/>
      <c r="I53" s="68"/>
      <c r="J53" s="68"/>
      <c r="K53" s="68"/>
      <c r="L53" s="55">
        <f t="shared" si="4"/>
        <v>0.5</v>
      </c>
      <c r="M53" s="55">
        <f t="shared" si="4"/>
        <v>0.5</v>
      </c>
      <c r="N53" s="69"/>
      <c r="O53" s="69"/>
      <c r="P53" s="70" t="b">
        <f t="shared" si="5"/>
        <v>0</v>
      </c>
      <c r="Q53" s="70" t="b">
        <f t="shared" si="5"/>
        <v>0</v>
      </c>
      <c r="R53" s="69"/>
      <c r="S53" s="69"/>
      <c r="T53" s="69"/>
      <c r="U53" s="69"/>
      <c r="V53" s="69"/>
      <c r="W53" s="69"/>
      <c r="X53" s="69"/>
      <c r="Y53" s="70" t="b">
        <f t="shared" si="0"/>
        <v>0</v>
      </c>
      <c r="Z53" s="46" t="b">
        <f>IF(R53="Taip",0,IF(R53="Ne",0.5*(VLOOKUP(E53,'Įkainiai ir sąrašas'!$F$3:$G$7,2,FALSE))))</f>
        <v>0</v>
      </c>
      <c r="AA53" s="46" t="b">
        <f>IF(S53="Taip",0,IF(S53="Ne",0.5*(VLOOKUP(F53,'Įkainiai ir sąrašas'!$F$3:$G$7,2,FALSE))))</f>
        <v>0</v>
      </c>
      <c r="AB53" s="46" t="b">
        <f>IF(T53="Taip",0,IF(T53="Ne",'Įkainiai ir sąrašas'!$G$8*L53))</f>
        <v>0</v>
      </c>
      <c r="AC53" s="46" t="b">
        <f>IF(U53="Taip",0,IF(U53="Ne",'Įkainiai ir sąrašas'!$G$8*M53))</f>
        <v>0</v>
      </c>
      <c r="AD53" s="46" t="b">
        <f>IF(V53="Taip",0,IF(V53="Ne",'Įkainiai ir sąrašas'!$G$9*L53))</f>
        <v>0</v>
      </c>
      <c r="AE53" s="46" t="b">
        <f>IF(W53="Taip",0,IF(W53="Ne",'Įkainiai ir sąrašas'!$G$9*M53))</f>
        <v>0</v>
      </c>
      <c r="AF53" s="46" t="e">
        <f>VLOOKUP(C53,'Įkainiai ir sąrašas'!$A$2:$D$177,3,FALSE)</f>
        <v>#N/A</v>
      </c>
      <c r="AG53" s="46" t="e">
        <f>VLOOKUP(D53,'Įkainiai ir sąrašas'!$A$2:$D$177,3,FALSE)</f>
        <v>#N/A</v>
      </c>
      <c r="AH53" s="46" t="e">
        <f t="shared" si="1"/>
        <v>#N/A</v>
      </c>
      <c r="AI53" s="46" t="e">
        <f t="shared" si="2"/>
        <v>#N/A</v>
      </c>
      <c r="AJ53" s="46" t="e">
        <f>VLOOKUP(D53,'Įkainiai ir sąrašas'!$A$2:$D$177,4,FALSE)</f>
        <v>#N/A</v>
      </c>
      <c r="AK53" s="46" t="e">
        <f t="shared" si="3"/>
        <v>#N/A</v>
      </c>
      <c r="AL53" s="46" t="e">
        <f t="shared" si="6"/>
        <v>#N/A</v>
      </c>
      <c r="AM53" s="71"/>
      <c r="AN53" s="3"/>
      <c r="AO53" s="3"/>
    </row>
    <row r="54" spans="1:41" x14ac:dyDescent="0.25">
      <c r="A54" s="72">
        <v>33</v>
      </c>
      <c r="B54" s="69"/>
      <c r="C54" s="69"/>
      <c r="D54" s="69"/>
      <c r="E54" s="44" t="e">
        <f>VLOOKUP(C54,'Įkainiai ir sąrašas'!$A$2:$D$177,2,FALSE)</f>
        <v>#N/A</v>
      </c>
      <c r="F54" s="44" t="e">
        <f>VLOOKUP(D54,'Įkainiai ir sąrašas'!$A$2:$D$177,2,FALSE)</f>
        <v>#N/A</v>
      </c>
      <c r="G54" s="68"/>
      <c r="H54" s="69"/>
      <c r="I54" s="68"/>
      <c r="J54" s="68"/>
      <c r="K54" s="68"/>
      <c r="L54" s="55">
        <f t="shared" si="4"/>
        <v>0.5</v>
      </c>
      <c r="M54" s="55">
        <f t="shared" si="4"/>
        <v>0.5</v>
      </c>
      <c r="N54" s="69"/>
      <c r="O54" s="69"/>
      <c r="P54" s="70" t="b">
        <f t="shared" si="5"/>
        <v>0</v>
      </c>
      <c r="Q54" s="70" t="b">
        <f t="shared" si="5"/>
        <v>0</v>
      </c>
      <c r="R54" s="69"/>
      <c r="S54" s="69"/>
      <c r="T54" s="69"/>
      <c r="U54" s="69"/>
      <c r="V54" s="69"/>
      <c r="W54" s="69"/>
      <c r="X54" s="69"/>
      <c r="Y54" s="70" t="b">
        <f t="shared" si="0"/>
        <v>0</v>
      </c>
      <c r="Z54" s="46" t="b">
        <f>IF(R54="Taip",0,IF(R54="Ne",0.5*(VLOOKUP(E54,'Įkainiai ir sąrašas'!$F$3:$G$7,2,FALSE))))</f>
        <v>0</v>
      </c>
      <c r="AA54" s="46" t="b">
        <f>IF(S54="Taip",0,IF(S54="Ne",0.5*(VLOOKUP(F54,'Įkainiai ir sąrašas'!$F$3:$G$7,2,FALSE))))</f>
        <v>0</v>
      </c>
      <c r="AB54" s="46" t="b">
        <f>IF(T54="Taip",0,IF(T54="Ne",'Įkainiai ir sąrašas'!$G$8*L54))</f>
        <v>0</v>
      </c>
      <c r="AC54" s="46" t="b">
        <f>IF(U54="Taip",0,IF(U54="Ne",'Įkainiai ir sąrašas'!$G$8*M54))</f>
        <v>0</v>
      </c>
      <c r="AD54" s="46" t="b">
        <f>IF(V54="Taip",0,IF(V54="Ne",'Įkainiai ir sąrašas'!$G$9*L54))</f>
        <v>0</v>
      </c>
      <c r="AE54" s="46" t="b">
        <f>IF(W54="Taip",0,IF(W54="Ne",'Įkainiai ir sąrašas'!$G$9*M54))</f>
        <v>0</v>
      </c>
      <c r="AF54" s="46" t="e">
        <f>VLOOKUP(C54,'Įkainiai ir sąrašas'!$A$2:$D$177,3,FALSE)</f>
        <v>#N/A</v>
      </c>
      <c r="AG54" s="46" t="e">
        <f>VLOOKUP(D54,'Įkainiai ir sąrašas'!$A$2:$D$177,3,FALSE)</f>
        <v>#N/A</v>
      </c>
      <c r="AH54" s="46" t="e">
        <f t="shared" si="1"/>
        <v>#N/A</v>
      </c>
      <c r="AI54" s="46" t="e">
        <f t="shared" si="2"/>
        <v>#N/A</v>
      </c>
      <c r="AJ54" s="46" t="e">
        <f>VLOOKUP(D54,'Įkainiai ir sąrašas'!$A$2:$D$177,4,FALSE)</f>
        <v>#N/A</v>
      </c>
      <c r="AK54" s="46" t="e">
        <f t="shared" si="3"/>
        <v>#N/A</v>
      </c>
      <c r="AL54" s="46" t="e">
        <f t="shared" si="6"/>
        <v>#N/A</v>
      </c>
      <c r="AM54" s="71"/>
      <c r="AN54" s="3"/>
      <c r="AO54" s="3"/>
    </row>
    <row r="55" spans="1:41" x14ac:dyDescent="0.25">
      <c r="A55" s="72">
        <v>34</v>
      </c>
      <c r="B55" s="69"/>
      <c r="C55" s="69"/>
      <c r="D55" s="69"/>
      <c r="E55" s="44" t="e">
        <f>VLOOKUP(C55,'Įkainiai ir sąrašas'!$A$2:$D$177,2,FALSE)</f>
        <v>#N/A</v>
      </c>
      <c r="F55" s="44" t="e">
        <f>VLOOKUP(D55,'Įkainiai ir sąrašas'!$A$2:$D$177,2,FALSE)</f>
        <v>#N/A</v>
      </c>
      <c r="G55" s="68"/>
      <c r="H55" s="69"/>
      <c r="I55" s="68"/>
      <c r="J55" s="68"/>
      <c r="K55" s="68"/>
      <c r="L55" s="55">
        <f t="shared" si="4"/>
        <v>0.5</v>
      </c>
      <c r="M55" s="55">
        <f t="shared" si="4"/>
        <v>0.5</v>
      </c>
      <c r="N55" s="69"/>
      <c r="O55" s="69"/>
      <c r="P55" s="70" t="b">
        <f t="shared" si="5"/>
        <v>0</v>
      </c>
      <c r="Q55" s="70" t="b">
        <f t="shared" si="5"/>
        <v>0</v>
      </c>
      <c r="R55" s="69"/>
      <c r="S55" s="69"/>
      <c r="T55" s="69"/>
      <c r="U55" s="69"/>
      <c r="V55" s="69"/>
      <c r="W55" s="69"/>
      <c r="X55" s="69"/>
      <c r="Y55" s="70" t="b">
        <f t="shared" si="0"/>
        <v>0</v>
      </c>
      <c r="Z55" s="46" t="b">
        <f>IF(R55="Taip",0,IF(R55="Ne",0.5*(VLOOKUP(E55,'Įkainiai ir sąrašas'!$F$3:$G$7,2,FALSE))))</f>
        <v>0</v>
      </c>
      <c r="AA55" s="46" t="b">
        <f>IF(S55="Taip",0,IF(S55="Ne",0.5*(VLOOKUP(F55,'Įkainiai ir sąrašas'!$F$3:$G$7,2,FALSE))))</f>
        <v>0</v>
      </c>
      <c r="AB55" s="46" t="b">
        <f>IF(T55="Taip",0,IF(T55="Ne",'Įkainiai ir sąrašas'!$G$8*L55))</f>
        <v>0</v>
      </c>
      <c r="AC55" s="46" t="b">
        <f>IF(U55="Taip",0,IF(U55="Ne",'Įkainiai ir sąrašas'!$G$8*M55))</f>
        <v>0</v>
      </c>
      <c r="AD55" s="46" t="b">
        <f>IF(V55="Taip",0,IF(V55="Ne",'Įkainiai ir sąrašas'!$G$9*L55))</f>
        <v>0</v>
      </c>
      <c r="AE55" s="46" t="b">
        <f>IF(W55="Taip",0,IF(W55="Ne",'Įkainiai ir sąrašas'!$G$9*M55))</f>
        <v>0</v>
      </c>
      <c r="AF55" s="46" t="e">
        <f>VLOOKUP(C55,'Įkainiai ir sąrašas'!$A$2:$D$177,3,FALSE)</f>
        <v>#N/A</v>
      </c>
      <c r="AG55" s="46" t="e">
        <f>VLOOKUP(D55,'Įkainiai ir sąrašas'!$A$2:$D$177,3,FALSE)</f>
        <v>#N/A</v>
      </c>
      <c r="AH55" s="46" t="e">
        <f t="shared" si="1"/>
        <v>#N/A</v>
      </c>
      <c r="AI55" s="46" t="e">
        <f t="shared" si="2"/>
        <v>#N/A</v>
      </c>
      <c r="AJ55" s="46" t="e">
        <f>VLOOKUP(D55,'Įkainiai ir sąrašas'!$A$2:$D$177,4,FALSE)</f>
        <v>#N/A</v>
      </c>
      <c r="AK55" s="46" t="e">
        <f t="shared" si="3"/>
        <v>#N/A</v>
      </c>
      <c r="AL55" s="46" t="e">
        <f t="shared" si="6"/>
        <v>#N/A</v>
      </c>
      <c r="AM55" s="71"/>
      <c r="AN55" s="3"/>
      <c r="AO55" s="3"/>
    </row>
    <row r="56" spans="1:41" x14ac:dyDescent="0.25">
      <c r="A56" s="72">
        <v>35</v>
      </c>
      <c r="B56" s="69"/>
      <c r="C56" s="69"/>
      <c r="D56" s="69"/>
      <c r="E56" s="44" t="e">
        <f>VLOOKUP(C56,'Įkainiai ir sąrašas'!$A$2:$D$177,2,FALSE)</f>
        <v>#N/A</v>
      </c>
      <c r="F56" s="44" t="e">
        <f>VLOOKUP(D56,'Įkainiai ir sąrašas'!$A$2:$D$177,2,FALSE)</f>
        <v>#N/A</v>
      </c>
      <c r="G56" s="68"/>
      <c r="H56" s="69"/>
      <c r="I56" s="68"/>
      <c r="J56" s="68"/>
      <c r="K56" s="68"/>
      <c r="L56" s="55">
        <f t="shared" si="4"/>
        <v>0.5</v>
      </c>
      <c r="M56" s="55">
        <f t="shared" si="4"/>
        <v>0.5</v>
      </c>
      <c r="N56" s="69"/>
      <c r="O56" s="69"/>
      <c r="P56" s="70" t="b">
        <f t="shared" si="5"/>
        <v>0</v>
      </c>
      <c r="Q56" s="70" t="b">
        <f t="shared" si="5"/>
        <v>0</v>
      </c>
      <c r="R56" s="69"/>
      <c r="S56" s="69"/>
      <c r="T56" s="69"/>
      <c r="U56" s="69"/>
      <c r="V56" s="69"/>
      <c r="W56" s="69"/>
      <c r="X56" s="69"/>
      <c r="Y56" s="70" t="b">
        <f t="shared" si="0"/>
        <v>0</v>
      </c>
      <c r="Z56" s="46" t="b">
        <f>IF(R56="Taip",0,IF(R56="Ne",0.5*(VLOOKUP(E56,'Įkainiai ir sąrašas'!$F$3:$G$7,2,FALSE))))</f>
        <v>0</v>
      </c>
      <c r="AA56" s="46" t="b">
        <f>IF(S56="Taip",0,IF(S56="Ne",0.5*(VLOOKUP(F56,'Įkainiai ir sąrašas'!$F$3:$G$7,2,FALSE))))</f>
        <v>0</v>
      </c>
      <c r="AB56" s="46" t="b">
        <f>IF(T56="Taip",0,IF(T56="Ne",'Įkainiai ir sąrašas'!$G$8*L56))</f>
        <v>0</v>
      </c>
      <c r="AC56" s="46" t="b">
        <f>IF(U56="Taip",0,IF(U56="Ne",'Įkainiai ir sąrašas'!$G$8*M56))</f>
        <v>0</v>
      </c>
      <c r="AD56" s="46" t="b">
        <f>IF(V56="Taip",0,IF(V56="Ne",'Įkainiai ir sąrašas'!$G$9*L56))</f>
        <v>0</v>
      </c>
      <c r="AE56" s="46" t="b">
        <f>IF(W56="Taip",0,IF(W56="Ne",'Įkainiai ir sąrašas'!$G$9*M56))</f>
        <v>0</v>
      </c>
      <c r="AF56" s="46" t="e">
        <f>VLOOKUP(C56,'Įkainiai ir sąrašas'!$A$2:$D$177,3,FALSE)</f>
        <v>#N/A</v>
      </c>
      <c r="AG56" s="46" t="e">
        <f>VLOOKUP(D56,'Įkainiai ir sąrašas'!$A$2:$D$177,3,FALSE)</f>
        <v>#N/A</v>
      </c>
      <c r="AH56" s="46" t="e">
        <f t="shared" si="1"/>
        <v>#N/A</v>
      </c>
      <c r="AI56" s="46" t="e">
        <f t="shared" si="2"/>
        <v>#N/A</v>
      </c>
      <c r="AJ56" s="46" t="e">
        <f>VLOOKUP(D56,'Įkainiai ir sąrašas'!$A$2:$D$177,4,FALSE)</f>
        <v>#N/A</v>
      </c>
      <c r="AK56" s="46" t="e">
        <f t="shared" si="3"/>
        <v>#N/A</v>
      </c>
      <c r="AL56" s="46" t="e">
        <f t="shared" si="6"/>
        <v>#N/A</v>
      </c>
      <c r="AM56" s="71"/>
      <c r="AN56" s="3"/>
      <c r="AO56" s="3"/>
    </row>
    <row r="57" spans="1:41" x14ac:dyDescent="0.25">
      <c r="A57" s="72">
        <v>36</v>
      </c>
      <c r="B57" s="69"/>
      <c r="C57" s="69"/>
      <c r="D57" s="69"/>
      <c r="E57" s="44" t="e">
        <f>VLOOKUP(C57,'Įkainiai ir sąrašas'!$A$2:$D$177,2,FALSE)</f>
        <v>#N/A</v>
      </c>
      <c r="F57" s="44" t="e">
        <f>VLOOKUP(D57,'Įkainiai ir sąrašas'!$A$2:$D$177,2,FALSE)</f>
        <v>#N/A</v>
      </c>
      <c r="G57" s="68"/>
      <c r="H57" s="69"/>
      <c r="I57" s="68"/>
      <c r="J57" s="68"/>
      <c r="K57" s="68"/>
      <c r="L57" s="55">
        <f t="shared" si="4"/>
        <v>0.5</v>
      </c>
      <c r="M57" s="55">
        <f t="shared" si="4"/>
        <v>0.5</v>
      </c>
      <c r="N57" s="69"/>
      <c r="O57" s="69"/>
      <c r="P57" s="70" t="b">
        <f t="shared" si="5"/>
        <v>0</v>
      </c>
      <c r="Q57" s="70" t="b">
        <f t="shared" si="5"/>
        <v>0</v>
      </c>
      <c r="R57" s="69"/>
      <c r="S57" s="69"/>
      <c r="T57" s="69"/>
      <c r="U57" s="69"/>
      <c r="V57" s="69"/>
      <c r="W57" s="69"/>
      <c r="X57" s="69"/>
      <c r="Y57" s="70" t="b">
        <f t="shared" si="0"/>
        <v>0</v>
      </c>
      <c r="Z57" s="46" t="b">
        <f>IF(R57="Taip",0,IF(R57="Ne",0.5*(VLOOKUP(E57,'Įkainiai ir sąrašas'!$F$3:$G$7,2,FALSE))))</f>
        <v>0</v>
      </c>
      <c r="AA57" s="46" t="b">
        <f>IF(S57="Taip",0,IF(S57="Ne",0.5*(VLOOKUP(F57,'Įkainiai ir sąrašas'!$F$3:$G$7,2,FALSE))))</f>
        <v>0</v>
      </c>
      <c r="AB57" s="46" t="b">
        <f>IF(T57="Taip",0,IF(T57="Ne",'Įkainiai ir sąrašas'!$G$8*L57))</f>
        <v>0</v>
      </c>
      <c r="AC57" s="46" t="b">
        <f>IF(U57="Taip",0,IF(U57="Ne",'Įkainiai ir sąrašas'!$G$8*M57))</f>
        <v>0</v>
      </c>
      <c r="AD57" s="46" t="b">
        <f>IF(V57="Taip",0,IF(V57="Ne",'Įkainiai ir sąrašas'!$G$9*L57))</f>
        <v>0</v>
      </c>
      <c r="AE57" s="46" t="b">
        <f>IF(W57="Taip",0,IF(W57="Ne",'Įkainiai ir sąrašas'!$G$9*M57))</f>
        <v>0</v>
      </c>
      <c r="AF57" s="46" t="e">
        <f>VLOOKUP(C57,'Įkainiai ir sąrašas'!$A$2:$D$177,3,FALSE)</f>
        <v>#N/A</v>
      </c>
      <c r="AG57" s="46" t="e">
        <f>VLOOKUP(D57,'Įkainiai ir sąrašas'!$A$2:$D$177,3,FALSE)</f>
        <v>#N/A</v>
      </c>
      <c r="AH57" s="46" t="e">
        <f t="shared" si="1"/>
        <v>#N/A</v>
      </c>
      <c r="AI57" s="46" t="e">
        <f t="shared" si="2"/>
        <v>#N/A</v>
      </c>
      <c r="AJ57" s="46" t="e">
        <f>VLOOKUP(D57,'Įkainiai ir sąrašas'!$A$2:$D$177,4,FALSE)</f>
        <v>#N/A</v>
      </c>
      <c r="AK57" s="46" t="e">
        <f t="shared" si="3"/>
        <v>#N/A</v>
      </c>
      <c r="AL57" s="46" t="e">
        <f t="shared" si="6"/>
        <v>#N/A</v>
      </c>
      <c r="AM57" s="71"/>
      <c r="AN57" s="3"/>
      <c r="AO57" s="3"/>
    </row>
    <row r="58" spans="1:41" x14ac:dyDescent="0.25">
      <c r="A58" s="72">
        <v>37</v>
      </c>
      <c r="B58" s="69"/>
      <c r="C58" s="69"/>
      <c r="D58" s="69"/>
      <c r="E58" s="44" t="e">
        <f>VLOOKUP(C58,'Įkainiai ir sąrašas'!$A$2:$D$177,2,FALSE)</f>
        <v>#N/A</v>
      </c>
      <c r="F58" s="44" t="e">
        <f>VLOOKUP(D58,'Įkainiai ir sąrašas'!$A$2:$D$177,2,FALSE)</f>
        <v>#N/A</v>
      </c>
      <c r="G58" s="68"/>
      <c r="H58" s="69"/>
      <c r="I58" s="68"/>
      <c r="J58" s="68"/>
      <c r="K58" s="68"/>
      <c r="L58" s="55">
        <f t="shared" si="4"/>
        <v>0.5</v>
      </c>
      <c r="M58" s="55">
        <f t="shared" si="4"/>
        <v>0.5</v>
      </c>
      <c r="N58" s="69"/>
      <c r="O58" s="69"/>
      <c r="P58" s="70" t="b">
        <f t="shared" si="5"/>
        <v>0</v>
      </c>
      <c r="Q58" s="70" t="b">
        <f t="shared" si="5"/>
        <v>0</v>
      </c>
      <c r="R58" s="69"/>
      <c r="S58" s="69"/>
      <c r="T58" s="69"/>
      <c r="U58" s="69"/>
      <c r="V58" s="69"/>
      <c r="W58" s="69"/>
      <c r="X58" s="69"/>
      <c r="Y58" s="70" t="b">
        <f t="shared" si="0"/>
        <v>0</v>
      </c>
      <c r="Z58" s="46" t="b">
        <f>IF(R58="Taip",0,IF(R58="Ne",0.5*(VLOOKUP(E58,'Įkainiai ir sąrašas'!$F$3:$G$7,2,FALSE))))</f>
        <v>0</v>
      </c>
      <c r="AA58" s="46" t="b">
        <f>IF(S58="Taip",0,IF(S58="Ne",0.5*(VLOOKUP(F58,'Įkainiai ir sąrašas'!$F$3:$G$7,2,FALSE))))</f>
        <v>0</v>
      </c>
      <c r="AB58" s="46" t="b">
        <f>IF(T58="Taip",0,IF(T58="Ne",'Įkainiai ir sąrašas'!$G$8*L58))</f>
        <v>0</v>
      </c>
      <c r="AC58" s="46" t="b">
        <f>IF(U58="Taip",0,IF(U58="Ne",'Įkainiai ir sąrašas'!$G$8*M58))</f>
        <v>0</v>
      </c>
      <c r="AD58" s="46" t="b">
        <f>IF(V58="Taip",0,IF(V58="Ne",'Įkainiai ir sąrašas'!$G$9*L58))</f>
        <v>0</v>
      </c>
      <c r="AE58" s="46" t="b">
        <f>IF(W58="Taip",0,IF(W58="Ne",'Įkainiai ir sąrašas'!$G$9*M58))</f>
        <v>0</v>
      </c>
      <c r="AF58" s="46" t="e">
        <f>VLOOKUP(C58,'Įkainiai ir sąrašas'!$A$2:$D$177,3,FALSE)</f>
        <v>#N/A</v>
      </c>
      <c r="AG58" s="46" t="e">
        <f>VLOOKUP(D58,'Įkainiai ir sąrašas'!$A$2:$D$177,3,FALSE)</f>
        <v>#N/A</v>
      </c>
      <c r="AH58" s="46" t="e">
        <f t="shared" si="1"/>
        <v>#N/A</v>
      </c>
      <c r="AI58" s="46" t="e">
        <f t="shared" si="2"/>
        <v>#N/A</v>
      </c>
      <c r="AJ58" s="46" t="e">
        <f>VLOOKUP(D58,'Įkainiai ir sąrašas'!$A$2:$D$177,4,FALSE)</f>
        <v>#N/A</v>
      </c>
      <c r="AK58" s="46" t="e">
        <f t="shared" si="3"/>
        <v>#N/A</v>
      </c>
      <c r="AL58" s="46" t="e">
        <f t="shared" si="6"/>
        <v>#N/A</v>
      </c>
      <c r="AM58" s="71"/>
      <c r="AN58" s="3"/>
      <c r="AO58" s="3"/>
    </row>
    <row r="59" spans="1:41" x14ac:dyDescent="0.25">
      <c r="A59" s="72">
        <v>38</v>
      </c>
      <c r="B59" s="69"/>
      <c r="C59" s="69"/>
      <c r="D59" s="69"/>
      <c r="E59" s="44" t="e">
        <f>VLOOKUP(C59,'Įkainiai ir sąrašas'!$A$2:$D$177,2,FALSE)</f>
        <v>#N/A</v>
      </c>
      <c r="F59" s="44" t="e">
        <f>VLOOKUP(D59,'Įkainiai ir sąrašas'!$A$2:$D$177,2,FALSE)</f>
        <v>#N/A</v>
      </c>
      <c r="G59" s="68"/>
      <c r="H59" s="69"/>
      <c r="I59" s="68"/>
      <c r="J59" s="68"/>
      <c r="K59" s="68"/>
      <c r="L59" s="55">
        <f t="shared" si="4"/>
        <v>0.5</v>
      </c>
      <c r="M59" s="55">
        <f t="shared" si="4"/>
        <v>0.5</v>
      </c>
      <c r="N59" s="69"/>
      <c r="O59" s="69"/>
      <c r="P59" s="70" t="b">
        <f t="shared" si="5"/>
        <v>0</v>
      </c>
      <c r="Q59" s="70" t="b">
        <f t="shared" si="5"/>
        <v>0</v>
      </c>
      <c r="R59" s="69"/>
      <c r="S59" s="69"/>
      <c r="T59" s="69"/>
      <c r="U59" s="69"/>
      <c r="V59" s="69"/>
      <c r="W59" s="69"/>
      <c r="X59" s="69"/>
      <c r="Y59" s="70" t="b">
        <f t="shared" si="0"/>
        <v>0</v>
      </c>
      <c r="Z59" s="46" t="b">
        <f>IF(R59="Taip",0,IF(R59="Ne",0.5*(VLOOKUP(E59,'Įkainiai ir sąrašas'!$F$3:$G$7,2,FALSE))))</f>
        <v>0</v>
      </c>
      <c r="AA59" s="46" t="b">
        <f>IF(S59="Taip",0,IF(S59="Ne",0.5*(VLOOKUP(F59,'Įkainiai ir sąrašas'!$F$3:$G$7,2,FALSE))))</f>
        <v>0</v>
      </c>
      <c r="AB59" s="46" t="b">
        <f>IF(T59="Taip",0,IF(T59="Ne",'Įkainiai ir sąrašas'!$G$8*L59))</f>
        <v>0</v>
      </c>
      <c r="AC59" s="46" t="b">
        <f>IF(U59="Taip",0,IF(U59="Ne",'Įkainiai ir sąrašas'!$G$8*M59))</f>
        <v>0</v>
      </c>
      <c r="AD59" s="46" t="b">
        <f>IF(V59="Taip",0,IF(V59="Ne",'Įkainiai ir sąrašas'!$G$9*L59))</f>
        <v>0</v>
      </c>
      <c r="AE59" s="46" t="b">
        <f>IF(W59="Taip",0,IF(W59="Ne",'Įkainiai ir sąrašas'!$G$9*M59))</f>
        <v>0</v>
      </c>
      <c r="AF59" s="46" t="e">
        <f>VLOOKUP(C59,'Įkainiai ir sąrašas'!$A$2:$D$177,3,FALSE)</f>
        <v>#N/A</v>
      </c>
      <c r="AG59" s="46" t="e">
        <f>VLOOKUP(D59,'Įkainiai ir sąrašas'!$A$2:$D$177,3,FALSE)</f>
        <v>#N/A</v>
      </c>
      <c r="AH59" s="46" t="e">
        <f t="shared" si="1"/>
        <v>#N/A</v>
      </c>
      <c r="AI59" s="46" t="e">
        <f t="shared" si="2"/>
        <v>#N/A</v>
      </c>
      <c r="AJ59" s="46" t="e">
        <f>VLOOKUP(D59,'Įkainiai ir sąrašas'!$A$2:$D$177,4,FALSE)</f>
        <v>#N/A</v>
      </c>
      <c r="AK59" s="46" t="e">
        <f t="shared" si="3"/>
        <v>#N/A</v>
      </c>
      <c r="AL59" s="46" t="e">
        <f t="shared" si="6"/>
        <v>#N/A</v>
      </c>
      <c r="AM59" s="71"/>
      <c r="AN59" s="3"/>
      <c r="AO59" s="3"/>
    </row>
    <row r="60" spans="1:41" x14ac:dyDescent="0.25">
      <c r="A60" s="72">
        <v>39</v>
      </c>
      <c r="B60" s="69"/>
      <c r="C60" s="69"/>
      <c r="D60" s="69"/>
      <c r="E60" s="44" t="e">
        <f>VLOOKUP(C60,'Įkainiai ir sąrašas'!$A$2:$D$177,2,FALSE)</f>
        <v>#N/A</v>
      </c>
      <c r="F60" s="44" t="e">
        <f>VLOOKUP(D60,'Įkainiai ir sąrašas'!$A$2:$D$177,2,FALSE)</f>
        <v>#N/A</v>
      </c>
      <c r="G60" s="68"/>
      <c r="H60" s="69"/>
      <c r="I60" s="68"/>
      <c r="J60" s="68"/>
      <c r="K60" s="68"/>
      <c r="L60" s="55">
        <f t="shared" si="4"/>
        <v>0.5</v>
      </c>
      <c r="M60" s="55">
        <f t="shared" si="4"/>
        <v>0.5</v>
      </c>
      <c r="N60" s="69"/>
      <c r="O60" s="69"/>
      <c r="P60" s="70" t="b">
        <f t="shared" si="5"/>
        <v>0</v>
      </c>
      <c r="Q60" s="70" t="b">
        <f t="shared" si="5"/>
        <v>0</v>
      </c>
      <c r="R60" s="69"/>
      <c r="S60" s="69"/>
      <c r="T60" s="69"/>
      <c r="U60" s="69"/>
      <c r="V60" s="69"/>
      <c r="W60" s="69"/>
      <c r="X60" s="69"/>
      <c r="Y60" s="70" t="b">
        <f t="shared" si="0"/>
        <v>0</v>
      </c>
      <c r="Z60" s="46" t="b">
        <f>IF(R60="Taip",0,IF(R60="Ne",0.5*(VLOOKUP(E60,'Įkainiai ir sąrašas'!$F$3:$G$7,2,FALSE))))</f>
        <v>0</v>
      </c>
      <c r="AA60" s="46" t="b">
        <f>IF(S60="Taip",0,IF(S60="Ne",0.5*(VLOOKUP(F60,'Įkainiai ir sąrašas'!$F$3:$G$7,2,FALSE))))</f>
        <v>0</v>
      </c>
      <c r="AB60" s="46" t="b">
        <f>IF(T60="Taip",0,IF(T60="Ne",'Įkainiai ir sąrašas'!$G$8*L60))</f>
        <v>0</v>
      </c>
      <c r="AC60" s="46" t="b">
        <f>IF(U60="Taip",0,IF(U60="Ne",'Įkainiai ir sąrašas'!$G$8*M60))</f>
        <v>0</v>
      </c>
      <c r="AD60" s="46" t="b">
        <f>IF(V60="Taip",0,IF(V60="Ne",'Įkainiai ir sąrašas'!$G$9*L60))</f>
        <v>0</v>
      </c>
      <c r="AE60" s="46" t="b">
        <f>IF(W60="Taip",0,IF(W60="Ne",'Įkainiai ir sąrašas'!$G$9*M60))</f>
        <v>0</v>
      </c>
      <c r="AF60" s="46" t="e">
        <f>VLOOKUP(C60,'Įkainiai ir sąrašas'!$A$2:$D$177,3,FALSE)</f>
        <v>#N/A</v>
      </c>
      <c r="AG60" s="46" t="e">
        <f>VLOOKUP(D60,'Įkainiai ir sąrašas'!$A$2:$D$177,3,FALSE)</f>
        <v>#N/A</v>
      </c>
      <c r="AH60" s="46" t="e">
        <f t="shared" si="1"/>
        <v>#N/A</v>
      </c>
      <c r="AI60" s="46" t="e">
        <f t="shared" si="2"/>
        <v>#N/A</v>
      </c>
      <c r="AJ60" s="46" t="e">
        <f>VLOOKUP(D60,'Įkainiai ir sąrašas'!$A$2:$D$177,4,FALSE)</f>
        <v>#N/A</v>
      </c>
      <c r="AK60" s="46" t="e">
        <f t="shared" si="3"/>
        <v>#N/A</v>
      </c>
      <c r="AL60" s="46" t="e">
        <f t="shared" si="6"/>
        <v>#N/A</v>
      </c>
      <c r="AM60" s="71"/>
      <c r="AN60" s="3"/>
      <c r="AO60" s="3"/>
    </row>
    <row r="61" spans="1:41" x14ac:dyDescent="0.25">
      <c r="A61" s="72">
        <v>40</v>
      </c>
      <c r="B61" s="69"/>
      <c r="C61" s="69"/>
      <c r="D61" s="69"/>
      <c r="E61" s="44" t="e">
        <f>VLOOKUP(C61,'Įkainiai ir sąrašas'!$A$2:$D$177,2,FALSE)</f>
        <v>#N/A</v>
      </c>
      <c r="F61" s="44" t="e">
        <f>VLOOKUP(D61,'Įkainiai ir sąrašas'!$A$2:$D$177,2,FALSE)</f>
        <v>#N/A</v>
      </c>
      <c r="G61" s="68"/>
      <c r="H61" s="69"/>
      <c r="I61" s="68"/>
      <c r="J61" s="68"/>
      <c r="K61" s="68"/>
      <c r="L61" s="55">
        <f t="shared" si="4"/>
        <v>0.5</v>
      </c>
      <c r="M61" s="55">
        <f t="shared" si="4"/>
        <v>0.5</v>
      </c>
      <c r="N61" s="69"/>
      <c r="O61" s="69"/>
      <c r="P61" s="70" t="b">
        <f t="shared" si="5"/>
        <v>0</v>
      </c>
      <c r="Q61" s="70" t="b">
        <f t="shared" si="5"/>
        <v>0</v>
      </c>
      <c r="R61" s="69"/>
      <c r="S61" s="69"/>
      <c r="T61" s="69"/>
      <c r="U61" s="69"/>
      <c r="V61" s="69"/>
      <c r="W61" s="69"/>
      <c r="X61" s="69"/>
      <c r="Y61" s="70" t="b">
        <f t="shared" si="0"/>
        <v>0</v>
      </c>
      <c r="Z61" s="46" t="b">
        <f>IF(R61="Taip",0,IF(R61="Ne",0.5*(VLOOKUP(E61,'Įkainiai ir sąrašas'!$F$3:$G$7,2,FALSE))))</f>
        <v>0</v>
      </c>
      <c r="AA61" s="46" t="b">
        <f>IF(S61="Taip",0,IF(S61="Ne",0.5*(VLOOKUP(F61,'Įkainiai ir sąrašas'!$F$3:$G$7,2,FALSE))))</f>
        <v>0</v>
      </c>
      <c r="AB61" s="46" t="b">
        <f>IF(T61="Taip",0,IF(T61="Ne",'Įkainiai ir sąrašas'!$G$8*L61))</f>
        <v>0</v>
      </c>
      <c r="AC61" s="46" t="b">
        <f>IF(U61="Taip",0,IF(U61="Ne",'Įkainiai ir sąrašas'!$G$8*M61))</f>
        <v>0</v>
      </c>
      <c r="AD61" s="46" t="b">
        <f>IF(V61="Taip",0,IF(V61="Ne",'Įkainiai ir sąrašas'!$G$9*L61))</f>
        <v>0</v>
      </c>
      <c r="AE61" s="46" t="b">
        <f>IF(W61="Taip",0,IF(W61="Ne",'Įkainiai ir sąrašas'!$G$9*M61))</f>
        <v>0</v>
      </c>
      <c r="AF61" s="46" t="e">
        <f>VLOOKUP(C61,'Įkainiai ir sąrašas'!$A$2:$D$177,3,FALSE)</f>
        <v>#N/A</v>
      </c>
      <c r="AG61" s="46" t="e">
        <f>VLOOKUP(D61,'Įkainiai ir sąrašas'!$A$2:$D$177,3,FALSE)</f>
        <v>#N/A</v>
      </c>
      <c r="AH61" s="46" t="e">
        <f t="shared" si="1"/>
        <v>#N/A</v>
      </c>
      <c r="AI61" s="46" t="e">
        <f t="shared" si="2"/>
        <v>#N/A</v>
      </c>
      <c r="AJ61" s="46" t="e">
        <f>VLOOKUP(D61,'Įkainiai ir sąrašas'!$A$2:$D$177,4,FALSE)</f>
        <v>#N/A</v>
      </c>
      <c r="AK61" s="46" t="e">
        <f t="shared" si="3"/>
        <v>#N/A</v>
      </c>
      <c r="AL61" s="46" t="e">
        <f t="shared" si="6"/>
        <v>#N/A</v>
      </c>
      <c r="AM61" s="71"/>
      <c r="AN61" s="3"/>
      <c r="AO61" s="3"/>
    </row>
    <row r="62" spans="1:41" x14ac:dyDescent="0.25">
      <c r="A62" s="72">
        <v>41</v>
      </c>
      <c r="B62" s="69"/>
      <c r="C62" s="69"/>
      <c r="D62" s="69"/>
      <c r="E62" s="44" t="e">
        <f>VLOOKUP(C62,'Įkainiai ir sąrašas'!$A$2:$D$177,2,FALSE)</f>
        <v>#N/A</v>
      </c>
      <c r="F62" s="44" t="e">
        <f>VLOOKUP(D62,'Įkainiai ir sąrašas'!$A$2:$D$177,2,FALSE)</f>
        <v>#N/A</v>
      </c>
      <c r="G62" s="69"/>
      <c r="H62" s="69"/>
      <c r="I62" s="69"/>
      <c r="J62" s="69"/>
      <c r="K62" s="69"/>
      <c r="L62" s="55">
        <f t="shared" si="4"/>
        <v>0.5</v>
      </c>
      <c r="M62" s="55">
        <f t="shared" si="4"/>
        <v>0.5</v>
      </c>
      <c r="N62" s="69"/>
      <c r="O62" s="69"/>
      <c r="P62" s="70" t="b">
        <f t="shared" si="5"/>
        <v>0</v>
      </c>
      <c r="Q62" s="70" t="b">
        <f t="shared" si="5"/>
        <v>0</v>
      </c>
      <c r="R62" s="69"/>
      <c r="S62" s="69"/>
      <c r="T62" s="69"/>
      <c r="U62" s="69"/>
      <c r="V62" s="69"/>
      <c r="W62" s="69"/>
      <c r="X62" s="69"/>
      <c r="Y62" s="70" t="b">
        <f t="shared" si="0"/>
        <v>0</v>
      </c>
      <c r="Z62" s="46" t="b">
        <f>IF(R62="Taip",0,IF(R62="Ne",0.5*(VLOOKUP(E62,'Įkainiai ir sąrašas'!$F$3:$G$7,2,FALSE))))</f>
        <v>0</v>
      </c>
      <c r="AA62" s="46" t="b">
        <f>IF(S62="Taip",0,IF(S62="Ne",0.5*(VLOOKUP(F62,'Įkainiai ir sąrašas'!$F$3:$G$7,2,FALSE))))</f>
        <v>0</v>
      </c>
      <c r="AB62" s="46" t="b">
        <f>IF(T62="Taip",0,IF(T62="Ne",'Įkainiai ir sąrašas'!$G$8*L62))</f>
        <v>0</v>
      </c>
      <c r="AC62" s="46" t="b">
        <f>IF(U62="Taip",0,IF(U62="Ne",'Įkainiai ir sąrašas'!$G$8*M62))</f>
        <v>0</v>
      </c>
      <c r="AD62" s="46" t="b">
        <f>IF(V62="Taip",0,IF(V62="Ne",'Įkainiai ir sąrašas'!$G$9*L62))</f>
        <v>0</v>
      </c>
      <c r="AE62" s="46" t="b">
        <f>IF(W62="Taip",0,IF(W62="Ne",'Įkainiai ir sąrašas'!$G$9*M62))</f>
        <v>0</v>
      </c>
      <c r="AF62" s="46" t="e">
        <f>VLOOKUP(C62,'Įkainiai ir sąrašas'!$A$2:$D$177,3,FALSE)</f>
        <v>#N/A</v>
      </c>
      <c r="AG62" s="46" t="e">
        <f>VLOOKUP(D62,'Įkainiai ir sąrašas'!$A$2:$D$177,3,FALSE)</f>
        <v>#N/A</v>
      </c>
      <c r="AH62" s="46" t="e">
        <f t="shared" si="1"/>
        <v>#N/A</v>
      </c>
      <c r="AI62" s="46" t="e">
        <f t="shared" si="2"/>
        <v>#N/A</v>
      </c>
      <c r="AJ62" s="46" t="e">
        <f>VLOOKUP(D62,'Įkainiai ir sąrašas'!$A$2:$D$177,4,FALSE)</f>
        <v>#N/A</v>
      </c>
      <c r="AK62" s="46" t="e">
        <f t="shared" si="3"/>
        <v>#N/A</v>
      </c>
      <c r="AL62" s="46" t="e">
        <f t="shared" si="6"/>
        <v>#N/A</v>
      </c>
      <c r="AM62" s="71"/>
      <c r="AN62" s="3"/>
      <c r="AO62" s="3"/>
    </row>
    <row r="63" spans="1:41" x14ac:dyDescent="0.25">
      <c r="A63" s="72">
        <v>42</v>
      </c>
      <c r="B63" s="69"/>
      <c r="C63" s="69"/>
      <c r="D63" s="69"/>
      <c r="E63" s="44" t="e">
        <f>VLOOKUP(C63,'Įkainiai ir sąrašas'!$A$2:$D$177,2,FALSE)</f>
        <v>#N/A</v>
      </c>
      <c r="F63" s="44" t="e">
        <f>VLOOKUP(D63,'Įkainiai ir sąrašas'!$A$2:$D$177,2,FALSE)</f>
        <v>#N/A</v>
      </c>
      <c r="G63" s="69"/>
      <c r="H63" s="69"/>
      <c r="I63" s="69"/>
      <c r="J63" s="69"/>
      <c r="K63" s="69"/>
      <c r="L63" s="55">
        <f t="shared" si="4"/>
        <v>0.5</v>
      </c>
      <c r="M63" s="55">
        <f t="shared" si="4"/>
        <v>0.5</v>
      </c>
      <c r="N63" s="69"/>
      <c r="O63" s="69"/>
      <c r="P63" s="70" t="b">
        <f t="shared" si="5"/>
        <v>0</v>
      </c>
      <c r="Q63" s="70" t="b">
        <f t="shared" si="5"/>
        <v>0</v>
      </c>
      <c r="R63" s="69"/>
      <c r="S63" s="69"/>
      <c r="T63" s="69"/>
      <c r="U63" s="69"/>
      <c r="V63" s="69"/>
      <c r="W63" s="69"/>
      <c r="X63" s="69"/>
      <c r="Y63" s="70" t="b">
        <f t="shared" si="0"/>
        <v>0</v>
      </c>
      <c r="Z63" s="46" t="b">
        <f>IF(R63="Taip",0,IF(R63="Ne",0.5*(VLOOKUP(E63,'Įkainiai ir sąrašas'!$F$3:$G$7,2,FALSE))))</f>
        <v>0</v>
      </c>
      <c r="AA63" s="46" t="b">
        <f>IF(S63="Taip",0,IF(S63="Ne",0.5*(VLOOKUP(F63,'Įkainiai ir sąrašas'!$F$3:$G$7,2,FALSE))))</f>
        <v>0</v>
      </c>
      <c r="AB63" s="46" t="b">
        <f>IF(T63="Taip",0,IF(T63="Ne",'Įkainiai ir sąrašas'!$G$8*L63))</f>
        <v>0</v>
      </c>
      <c r="AC63" s="46" t="b">
        <f>IF(U63="Taip",0,IF(U63="Ne",'Įkainiai ir sąrašas'!$G$8*M63))</f>
        <v>0</v>
      </c>
      <c r="AD63" s="46" t="b">
        <f>IF(V63="Taip",0,IF(V63="Ne",'Įkainiai ir sąrašas'!$G$9*L63))</f>
        <v>0</v>
      </c>
      <c r="AE63" s="46" t="b">
        <f>IF(W63="Taip",0,IF(W63="Ne",'Įkainiai ir sąrašas'!$G$9*M63))</f>
        <v>0</v>
      </c>
      <c r="AF63" s="46" t="e">
        <f>VLOOKUP(C63,'Įkainiai ir sąrašas'!$A$2:$D$177,3,FALSE)</f>
        <v>#N/A</v>
      </c>
      <c r="AG63" s="46" t="e">
        <f>VLOOKUP(D63,'Įkainiai ir sąrašas'!$A$2:$D$177,3,FALSE)</f>
        <v>#N/A</v>
      </c>
      <c r="AH63" s="46" t="e">
        <f t="shared" si="1"/>
        <v>#N/A</v>
      </c>
      <c r="AI63" s="46" t="e">
        <f t="shared" si="2"/>
        <v>#N/A</v>
      </c>
      <c r="AJ63" s="46" t="e">
        <f>VLOOKUP(D63,'Įkainiai ir sąrašas'!$A$2:$D$177,4,FALSE)</f>
        <v>#N/A</v>
      </c>
      <c r="AK63" s="46" t="e">
        <f t="shared" si="3"/>
        <v>#N/A</v>
      </c>
      <c r="AL63" s="46" t="e">
        <f t="shared" si="6"/>
        <v>#N/A</v>
      </c>
      <c r="AM63" s="71"/>
      <c r="AN63" s="3"/>
      <c r="AO63" s="3"/>
    </row>
    <row r="64" spans="1:41" x14ac:dyDescent="0.25">
      <c r="A64" s="72">
        <v>43</v>
      </c>
      <c r="B64" s="69"/>
      <c r="C64" s="69"/>
      <c r="D64" s="69"/>
      <c r="E64" s="44" t="e">
        <f>VLOOKUP(C64,'Įkainiai ir sąrašas'!$A$2:$D$177,2,FALSE)</f>
        <v>#N/A</v>
      </c>
      <c r="F64" s="44" t="e">
        <f>VLOOKUP(D64,'Įkainiai ir sąrašas'!$A$2:$D$177,2,FALSE)</f>
        <v>#N/A</v>
      </c>
      <c r="G64" s="69"/>
      <c r="H64" s="69"/>
      <c r="I64" s="69"/>
      <c r="J64" s="69"/>
      <c r="K64" s="69"/>
      <c r="L64" s="55">
        <f t="shared" si="4"/>
        <v>0.5</v>
      </c>
      <c r="M64" s="55">
        <f t="shared" si="4"/>
        <v>0.5</v>
      </c>
      <c r="N64" s="69"/>
      <c r="O64" s="69"/>
      <c r="P64" s="70" t="b">
        <f t="shared" si="5"/>
        <v>0</v>
      </c>
      <c r="Q64" s="70" t="b">
        <f t="shared" si="5"/>
        <v>0</v>
      </c>
      <c r="R64" s="69"/>
      <c r="S64" s="69"/>
      <c r="T64" s="69"/>
      <c r="U64" s="69"/>
      <c r="V64" s="69"/>
      <c r="W64" s="69"/>
      <c r="X64" s="69"/>
      <c r="Y64" s="70" t="b">
        <f t="shared" si="0"/>
        <v>0</v>
      </c>
      <c r="Z64" s="46" t="b">
        <f>IF(R64="Taip",0,IF(R64="Ne",0.5*(VLOOKUP(E64,'Įkainiai ir sąrašas'!$F$3:$G$7,2,FALSE))))</f>
        <v>0</v>
      </c>
      <c r="AA64" s="46" t="b">
        <f>IF(S64="Taip",0,IF(S64="Ne",0.5*(VLOOKUP(F64,'Įkainiai ir sąrašas'!$F$3:$G$7,2,FALSE))))</f>
        <v>0</v>
      </c>
      <c r="AB64" s="46" t="b">
        <f>IF(T64="Taip",0,IF(T64="Ne",'Įkainiai ir sąrašas'!$G$8*L64))</f>
        <v>0</v>
      </c>
      <c r="AC64" s="46" t="b">
        <f>IF(U64="Taip",0,IF(U64="Ne",'Įkainiai ir sąrašas'!$G$8*M64))</f>
        <v>0</v>
      </c>
      <c r="AD64" s="46" t="b">
        <f>IF(V64="Taip",0,IF(V64="Ne",'Įkainiai ir sąrašas'!$G$9*L64))</f>
        <v>0</v>
      </c>
      <c r="AE64" s="46" t="b">
        <f>IF(W64="Taip",0,IF(W64="Ne",'Įkainiai ir sąrašas'!$G$9*M64))</f>
        <v>0</v>
      </c>
      <c r="AF64" s="46" t="e">
        <f>VLOOKUP(C64,'Įkainiai ir sąrašas'!$A$2:$D$177,3,FALSE)</f>
        <v>#N/A</v>
      </c>
      <c r="AG64" s="46" t="e">
        <f>VLOOKUP(D64,'Įkainiai ir sąrašas'!$A$2:$D$177,3,FALSE)</f>
        <v>#N/A</v>
      </c>
      <c r="AH64" s="46" t="e">
        <f t="shared" si="1"/>
        <v>#N/A</v>
      </c>
      <c r="AI64" s="46" t="e">
        <f t="shared" si="2"/>
        <v>#N/A</v>
      </c>
      <c r="AJ64" s="46" t="e">
        <f>VLOOKUP(D64,'Įkainiai ir sąrašas'!$A$2:$D$177,4,FALSE)</f>
        <v>#N/A</v>
      </c>
      <c r="AK64" s="46" t="e">
        <f t="shared" si="3"/>
        <v>#N/A</v>
      </c>
      <c r="AL64" s="46" t="e">
        <f t="shared" si="6"/>
        <v>#N/A</v>
      </c>
      <c r="AM64" s="71"/>
      <c r="AN64" s="3"/>
      <c r="AO64" s="3"/>
    </row>
    <row r="65" spans="1:45" x14ac:dyDescent="0.25">
      <c r="A65" s="72">
        <v>44</v>
      </c>
      <c r="B65" s="69"/>
      <c r="C65" s="69"/>
      <c r="D65" s="69"/>
      <c r="E65" s="44" t="e">
        <f>VLOOKUP(C65,'Įkainiai ir sąrašas'!$A$2:$D$177,2,FALSE)</f>
        <v>#N/A</v>
      </c>
      <c r="F65" s="44" t="e">
        <f>VLOOKUP(D65,'Įkainiai ir sąrašas'!$A$2:$D$177,2,FALSE)</f>
        <v>#N/A</v>
      </c>
      <c r="G65" s="69"/>
      <c r="H65" s="69"/>
      <c r="I65" s="69"/>
      <c r="J65" s="69"/>
      <c r="K65" s="69"/>
      <c r="L65" s="55">
        <f t="shared" si="4"/>
        <v>0.5</v>
      </c>
      <c r="M65" s="55">
        <f t="shared" si="4"/>
        <v>0.5</v>
      </c>
      <c r="N65" s="69"/>
      <c r="O65" s="69"/>
      <c r="P65" s="70" t="b">
        <f t="shared" si="5"/>
        <v>0</v>
      </c>
      <c r="Q65" s="70" t="b">
        <f t="shared" si="5"/>
        <v>0</v>
      </c>
      <c r="R65" s="69"/>
      <c r="S65" s="69"/>
      <c r="T65" s="69"/>
      <c r="U65" s="69"/>
      <c r="V65" s="69"/>
      <c r="W65" s="69"/>
      <c r="X65" s="69"/>
      <c r="Y65" s="70" t="b">
        <f t="shared" si="0"/>
        <v>0</v>
      </c>
      <c r="Z65" s="46" t="b">
        <f>IF(R65="Taip",0,IF(R65="Ne",0.5*(VLOOKUP(E65,'Įkainiai ir sąrašas'!$F$3:$G$7,2,FALSE))))</f>
        <v>0</v>
      </c>
      <c r="AA65" s="46" t="b">
        <f>IF(S65="Taip",0,IF(S65="Ne",0.5*(VLOOKUP(F65,'Įkainiai ir sąrašas'!$F$3:$G$7,2,FALSE))))</f>
        <v>0</v>
      </c>
      <c r="AB65" s="46" t="b">
        <f>IF(T65="Taip",0,IF(T65="Ne",'Įkainiai ir sąrašas'!$G$8*L65))</f>
        <v>0</v>
      </c>
      <c r="AC65" s="46" t="b">
        <f>IF(U65="Taip",0,IF(U65="Ne",'Įkainiai ir sąrašas'!$G$8*M65))</f>
        <v>0</v>
      </c>
      <c r="AD65" s="46" t="b">
        <f>IF(V65="Taip",0,IF(V65="Ne",'Įkainiai ir sąrašas'!$G$9*L65))</f>
        <v>0</v>
      </c>
      <c r="AE65" s="46" t="b">
        <f>IF(W65="Taip",0,IF(W65="Ne",'Įkainiai ir sąrašas'!$G$9*M65))</f>
        <v>0</v>
      </c>
      <c r="AF65" s="46" t="e">
        <f>VLOOKUP(C65,'Įkainiai ir sąrašas'!$A$2:$D$177,3,FALSE)</f>
        <v>#N/A</v>
      </c>
      <c r="AG65" s="46" t="e">
        <f>VLOOKUP(D65,'Įkainiai ir sąrašas'!$A$2:$D$177,3,FALSE)</f>
        <v>#N/A</v>
      </c>
      <c r="AH65" s="46" t="e">
        <f t="shared" si="1"/>
        <v>#N/A</v>
      </c>
      <c r="AI65" s="46" t="e">
        <f t="shared" si="2"/>
        <v>#N/A</v>
      </c>
      <c r="AJ65" s="46" t="e">
        <f>VLOOKUP(D65,'Įkainiai ir sąrašas'!$A$2:$D$177,4,FALSE)</f>
        <v>#N/A</v>
      </c>
      <c r="AK65" s="46" t="e">
        <f t="shared" si="3"/>
        <v>#N/A</v>
      </c>
      <c r="AL65" s="46" t="e">
        <f t="shared" si="6"/>
        <v>#N/A</v>
      </c>
      <c r="AM65" s="71"/>
      <c r="AN65" s="3"/>
      <c r="AO65" s="3"/>
    </row>
    <row r="66" spans="1:45" x14ac:dyDescent="0.25">
      <c r="A66" s="72">
        <v>45</v>
      </c>
      <c r="B66" s="69"/>
      <c r="C66" s="69"/>
      <c r="D66" s="69"/>
      <c r="E66" s="44" t="e">
        <f>VLOOKUP(C66,'Įkainiai ir sąrašas'!$A$2:$D$177,2,FALSE)</f>
        <v>#N/A</v>
      </c>
      <c r="F66" s="44" t="e">
        <f>VLOOKUP(D66,'Įkainiai ir sąrašas'!$A$2:$D$177,2,FALSE)</f>
        <v>#N/A</v>
      </c>
      <c r="G66" s="69"/>
      <c r="H66" s="69"/>
      <c r="I66" s="69"/>
      <c r="J66" s="69"/>
      <c r="K66" s="69"/>
      <c r="L66" s="55">
        <f t="shared" si="4"/>
        <v>0.5</v>
      </c>
      <c r="M66" s="55">
        <f t="shared" si="4"/>
        <v>0.5</v>
      </c>
      <c r="N66" s="69"/>
      <c r="O66" s="69"/>
      <c r="P66" s="70" t="b">
        <f t="shared" si="5"/>
        <v>0</v>
      </c>
      <c r="Q66" s="70" t="b">
        <f t="shared" si="5"/>
        <v>0</v>
      </c>
      <c r="R66" s="69"/>
      <c r="S66" s="69"/>
      <c r="T66" s="69"/>
      <c r="U66" s="69"/>
      <c r="V66" s="69"/>
      <c r="W66" s="69"/>
      <c r="X66" s="69"/>
      <c r="Y66" s="70" t="b">
        <f t="shared" si="0"/>
        <v>0</v>
      </c>
      <c r="Z66" s="46" t="b">
        <f>IF(R66="Taip",0,IF(R66="Ne",0.5*(VLOOKUP(E66,'Įkainiai ir sąrašas'!$F$3:$G$7,2,FALSE))))</f>
        <v>0</v>
      </c>
      <c r="AA66" s="46" t="b">
        <f>IF(S66="Taip",0,IF(S66="Ne",0.5*(VLOOKUP(F66,'Įkainiai ir sąrašas'!$F$3:$G$7,2,FALSE))))</f>
        <v>0</v>
      </c>
      <c r="AB66" s="46" t="b">
        <f>IF(T66="Taip",0,IF(T66="Ne",'Įkainiai ir sąrašas'!$G$8*L66))</f>
        <v>0</v>
      </c>
      <c r="AC66" s="46" t="b">
        <f>IF(U66="Taip",0,IF(U66="Ne",'Įkainiai ir sąrašas'!$G$8*M66))</f>
        <v>0</v>
      </c>
      <c r="AD66" s="46" t="b">
        <f>IF(V66="Taip",0,IF(V66="Ne",'Įkainiai ir sąrašas'!$G$9*L66))</f>
        <v>0</v>
      </c>
      <c r="AE66" s="46" t="b">
        <f>IF(W66="Taip",0,IF(W66="Ne",'Įkainiai ir sąrašas'!$G$9*M66))</f>
        <v>0</v>
      </c>
      <c r="AF66" s="46" t="e">
        <f>VLOOKUP(C66,'Įkainiai ir sąrašas'!$A$2:$D$177,3,FALSE)</f>
        <v>#N/A</v>
      </c>
      <c r="AG66" s="46" t="e">
        <f>VLOOKUP(D66,'Įkainiai ir sąrašas'!$A$2:$D$177,3,FALSE)</f>
        <v>#N/A</v>
      </c>
      <c r="AH66" s="46" t="e">
        <f t="shared" si="1"/>
        <v>#N/A</v>
      </c>
      <c r="AI66" s="46" t="e">
        <f t="shared" si="2"/>
        <v>#N/A</v>
      </c>
      <c r="AJ66" s="46" t="e">
        <f>VLOOKUP(D66,'Įkainiai ir sąrašas'!$A$2:$D$177,4,FALSE)</f>
        <v>#N/A</v>
      </c>
      <c r="AK66" s="46" t="e">
        <f t="shared" si="3"/>
        <v>#N/A</v>
      </c>
      <c r="AL66" s="46" t="e">
        <f t="shared" si="6"/>
        <v>#N/A</v>
      </c>
      <c r="AM66" s="71"/>
      <c r="AN66" s="3"/>
      <c r="AO66" s="3"/>
    </row>
    <row r="67" spans="1:45" x14ac:dyDescent="0.25">
      <c r="A67" s="72">
        <v>46</v>
      </c>
      <c r="B67" s="69"/>
      <c r="C67" s="69"/>
      <c r="D67" s="69"/>
      <c r="E67" s="44" t="e">
        <f>VLOOKUP(C67,'Įkainiai ir sąrašas'!$A$2:$D$177,2,FALSE)</f>
        <v>#N/A</v>
      </c>
      <c r="F67" s="44" t="e">
        <f>VLOOKUP(D67,'Įkainiai ir sąrašas'!$A$2:$D$177,2,FALSE)</f>
        <v>#N/A</v>
      </c>
      <c r="G67" s="69"/>
      <c r="H67" s="69"/>
      <c r="I67" s="69"/>
      <c r="J67" s="69"/>
      <c r="K67" s="69"/>
      <c r="L67" s="55">
        <f t="shared" si="4"/>
        <v>0.5</v>
      </c>
      <c r="M67" s="55">
        <f t="shared" si="4"/>
        <v>0.5</v>
      </c>
      <c r="N67" s="69"/>
      <c r="O67" s="69"/>
      <c r="P67" s="70" t="b">
        <f t="shared" si="5"/>
        <v>0</v>
      </c>
      <c r="Q67" s="70" t="b">
        <f t="shared" si="5"/>
        <v>0</v>
      </c>
      <c r="R67" s="69"/>
      <c r="S67" s="69"/>
      <c r="T67" s="69"/>
      <c r="U67" s="69"/>
      <c r="V67" s="69"/>
      <c r="W67" s="69"/>
      <c r="X67" s="69"/>
      <c r="Y67" s="70" t="b">
        <f t="shared" si="0"/>
        <v>0</v>
      </c>
      <c r="Z67" s="46" t="b">
        <f>IF(R67="Taip",0,IF(R67="Ne",0.5*(VLOOKUP(E67,'Įkainiai ir sąrašas'!$F$3:$G$7,2,FALSE))))</f>
        <v>0</v>
      </c>
      <c r="AA67" s="46" t="b">
        <f>IF(S67="Taip",0,IF(S67="Ne",0.5*(VLOOKUP(F67,'Įkainiai ir sąrašas'!$F$3:$G$7,2,FALSE))))</f>
        <v>0</v>
      </c>
      <c r="AB67" s="46" t="b">
        <f>IF(T67="Taip",0,IF(T67="Ne",'Įkainiai ir sąrašas'!$G$8*L67))</f>
        <v>0</v>
      </c>
      <c r="AC67" s="46" t="b">
        <f>IF(U67="Taip",0,IF(U67="Ne",'Įkainiai ir sąrašas'!$G$8*M67))</f>
        <v>0</v>
      </c>
      <c r="AD67" s="46" t="b">
        <f>IF(V67="Taip",0,IF(V67="Ne",'Įkainiai ir sąrašas'!$G$9*L67))</f>
        <v>0</v>
      </c>
      <c r="AE67" s="46" t="b">
        <f>IF(W67="Taip",0,IF(W67="Ne",'Įkainiai ir sąrašas'!$G$9*M67))</f>
        <v>0</v>
      </c>
      <c r="AF67" s="46" t="e">
        <f>VLOOKUP(C67,'Įkainiai ir sąrašas'!$A$2:$D$177,3,FALSE)</f>
        <v>#N/A</v>
      </c>
      <c r="AG67" s="46" t="e">
        <f>VLOOKUP(D67,'Įkainiai ir sąrašas'!$A$2:$D$177,3,FALSE)</f>
        <v>#N/A</v>
      </c>
      <c r="AH67" s="46" t="e">
        <f t="shared" si="1"/>
        <v>#N/A</v>
      </c>
      <c r="AI67" s="46" t="e">
        <f t="shared" si="2"/>
        <v>#N/A</v>
      </c>
      <c r="AJ67" s="46" t="e">
        <f>VLOOKUP(D67,'Įkainiai ir sąrašas'!$A$2:$D$177,4,FALSE)</f>
        <v>#N/A</v>
      </c>
      <c r="AK67" s="46" t="e">
        <f t="shared" si="3"/>
        <v>#N/A</v>
      </c>
      <c r="AL67" s="46" t="e">
        <f t="shared" si="6"/>
        <v>#N/A</v>
      </c>
      <c r="AM67" s="71"/>
      <c r="AN67" s="3"/>
      <c r="AO67" s="3"/>
    </row>
    <row r="68" spans="1:45" x14ac:dyDescent="0.25">
      <c r="A68" s="72">
        <v>47</v>
      </c>
      <c r="B68" s="69"/>
      <c r="C68" s="69"/>
      <c r="D68" s="69"/>
      <c r="E68" s="44" t="e">
        <f>VLOOKUP(C68,'Įkainiai ir sąrašas'!$A$2:$D$177,2,FALSE)</f>
        <v>#N/A</v>
      </c>
      <c r="F68" s="44" t="e">
        <f>VLOOKUP(D68,'Įkainiai ir sąrašas'!$A$2:$D$177,2,FALSE)</f>
        <v>#N/A</v>
      </c>
      <c r="G68" s="69"/>
      <c r="H68" s="69"/>
      <c r="I68" s="69"/>
      <c r="J68" s="69"/>
      <c r="K68" s="69"/>
      <c r="L68" s="55">
        <f t="shared" si="4"/>
        <v>0.5</v>
      </c>
      <c r="M68" s="55">
        <f t="shared" si="4"/>
        <v>0.5</v>
      </c>
      <c r="N68" s="69"/>
      <c r="O68" s="69"/>
      <c r="P68" s="70" t="b">
        <f t="shared" si="5"/>
        <v>0</v>
      </c>
      <c r="Q68" s="70" t="b">
        <f t="shared" si="5"/>
        <v>0</v>
      </c>
      <c r="R68" s="69"/>
      <c r="S68" s="69"/>
      <c r="T68" s="69"/>
      <c r="U68" s="69"/>
      <c r="V68" s="69"/>
      <c r="W68" s="69"/>
      <c r="X68" s="69"/>
      <c r="Y68" s="70" t="b">
        <f t="shared" si="0"/>
        <v>0</v>
      </c>
      <c r="Z68" s="46" t="b">
        <f>IF(R68="Taip",0,IF(R68="Ne",0.5*(VLOOKUP(E68,'Įkainiai ir sąrašas'!$F$3:$G$7,2,FALSE))))</f>
        <v>0</v>
      </c>
      <c r="AA68" s="46" t="b">
        <f>IF(S68="Taip",0,IF(S68="Ne",0.5*(VLOOKUP(F68,'Įkainiai ir sąrašas'!$F$3:$G$7,2,FALSE))))</f>
        <v>0</v>
      </c>
      <c r="AB68" s="46" t="b">
        <f>IF(T68="Taip",0,IF(T68="Ne",'Įkainiai ir sąrašas'!$G$8*L68))</f>
        <v>0</v>
      </c>
      <c r="AC68" s="46" t="b">
        <f>IF(U68="Taip",0,IF(U68="Ne",'Įkainiai ir sąrašas'!$G$8*M68))</f>
        <v>0</v>
      </c>
      <c r="AD68" s="46" t="b">
        <f>IF(V68="Taip",0,IF(V68="Ne",'Įkainiai ir sąrašas'!$G$9*L68))</f>
        <v>0</v>
      </c>
      <c r="AE68" s="46" t="b">
        <f>IF(W68="Taip",0,IF(W68="Ne",'Įkainiai ir sąrašas'!$G$9*M68))</f>
        <v>0</v>
      </c>
      <c r="AF68" s="46" t="e">
        <f>VLOOKUP(C68,'Įkainiai ir sąrašas'!$A$2:$D$177,3,FALSE)</f>
        <v>#N/A</v>
      </c>
      <c r="AG68" s="46" t="e">
        <f>VLOOKUP(D68,'Įkainiai ir sąrašas'!$A$2:$D$177,3,FALSE)</f>
        <v>#N/A</v>
      </c>
      <c r="AH68" s="46" t="e">
        <f t="shared" si="1"/>
        <v>#N/A</v>
      </c>
      <c r="AI68" s="46" t="e">
        <f t="shared" si="2"/>
        <v>#N/A</v>
      </c>
      <c r="AJ68" s="46" t="e">
        <f>VLOOKUP(D68,'Įkainiai ir sąrašas'!$A$2:$D$177,4,FALSE)</f>
        <v>#N/A</v>
      </c>
      <c r="AK68" s="46" t="e">
        <f t="shared" si="3"/>
        <v>#N/A</v>
      </c>
      <c r="AL68" s="46" t="e">
        <f t="shared" si="6"/>
        <v>#N/A</v>
      </c>
      <c r="AM68" s="71"/>
      <c r="AN68" s="3"/>
      <c r="AO68" s="3"/>
    </row>
    <row r="69" spans="1:45" x14ac:dyDescent="0.25">
      <c r="A69" s="72">
        <v>48</v>
      </c>
      <c r="B69" s="69"/>
      <c r="C69" s="69"/>
      <c r="D69" s="69"/>
      <c r="E69" s="44" t="e">
        <f>VLOOKUP(C69,'Įkainiai ir sąrašas'!$A$2:$D$177,2,FALSE)</f>
        <v>#N/A</v>
      </c>
      <c r="F69" s="44" t="e">
        <f>VLOOKUP(D69,'Įkainiai ir sąrašas'!$A$2:$D$177,2,FALSE)</f>
        <v>#N/A</v>
      </c>
      <c r="G69" s="69"/>
      <c r="H69" s="69"/>
      <c r="I69" s="69"/>
      <c r="J69" s="69"/>
      <c r="K69" s="69"/>
      <c r="L69" s="55">
        <f t="shared" si="4"/>
        <v>0.5</v>
      </c>
      <c r="M69" s="55">
        <f t="shared" si="4"/>
        <v>0.5</v>
      </c>
      <c r="N69" s="69"/>
      <c r="O69" s="69"/>
      <c r="P69" s="70" t="b">
        <f t="shared" si="5"/>
        <v>0</v>
      </c>
      <c r="Q69" s="70" t="b">
        <f t="shared" si="5"/>
        <v>0</v>
      </c>
      <c r="R69" s="69"/>
      <c r="S69" s="69"/>
      <c r="T69" s="69"/>
      <c r="U69" s="69"/>
      <c r="V69" s="69"/>
      <c r="W69" s="69"/>
      <c r="X69" s="69"/>
      <c r="Y69" s="70" t="b">
        <f t="shared" si="0"/>
        <v>0</v>
      </c>
      <c r="Z69" s="46" t="b">
        <f>IF(R69="Taip",0,IF(R69="Ne",0.5*(VLOOKUP(E69,'Įkainiai ir sąrašas'!$F$3:$G$7,2,FALSE))))</f>
        <v>0</v>
      </c>
      <c r="AA69" s="46" t="b">
        <f>IF(S69="Taip",0,IF(S69="Ne",0.5*(VLOOKUP(F69,'Įkainiai ir sąrašas'!$F$3:$G$7,2,FALSE))))</f>
        <v>0</v>
      </c>
      <c r="AB69" s="46" t="b">
        <f>IF(T69="Taip",0,IF(T69="Ne",'Įkainiai ir sąrašas'!$G$8*L69))</f>
        <v>0</v>
      </c>
      <c r="AC69" s="46" t="b">
        <f>IF(U69="Taip",0,IF(U69="Ne",'Įkainiai ir sąrašas'!$G$8*M69))</f>
        <v>0</v>
      </c>
      <c r="AD69" s="46" t="b">
        <f>IF(V69="Taip",0,IF(V69="Ne",'Įkainiai ir sąrašas'!$G$9*L69))</f>
        <v>0</v>
      </c>
      <c r="AE69" s="46" t="b">
        <f>IF(W69="Taip",0,IF(W69="Ne",'Įkainiai ir sąrašas'!$G$9*M69))</f>
        <v>0</v>
      </c>
      <c r="AF69" s="46" t="e">
        <f>VLOOKUP(C69,'Įkainiai ir sąrašas'!$A$2:$D$177,3,FALSE)</f>
        <v>#N/A</v>
      </c>
      <c r="AG69" s="46" t="e">
        <f>VLOOKUP(D69,'Įkainiai ir sąrašas'!$A$2:$D$177,3,FALSE)</f>
        <v>#N/A</v>
      </c>
      <c r="AH69" s="46" t="e">
        <f t="shared" si="1"/>
        <v>#N/A</v>
      </c>
      <c r="AI69" s="46" t="e">
        <f t="shared" si="2"/>
        <v>#N/A</v>
      </c>
      <c r="AJ69" s="46" t="e">
        <f>VLOOKUP(D69,'Įkainiai ir sąrašas'!$A$2:$D$177,4,FALSE)</f>
        <v>#N/A</v>
      </c>
      <c r="AK69" s="46" t="e">
        <f t="shared" si="3"/>
        <v>#N/A</v>
      </c>
      <c r="AL69" s="46" t="e">
        <f t="shared" si="6"/>
        <v>#N/A</v>
      </c>
      <c r="AM69" s="71"/>
      <c r="AN69" s="3"/>
      <c r="AO69" s="3"/>
    </row>
    <row r="70" spans="1:45" x14ac:dyDescent="0.25">
      <c r="A70" s="72">
        <v>49</v>
      </c>
      <c r="B70" s="69"/>
      <c r="C70" s="69"/>
      <c r="D70" s="69"/>
      <c r="E70" s="44" t="e">
        <f>VLOOKUP(C70,'Įkainiai ir sąrašas'!$A$2:$D$177,2,FALSE)</f>
        <v>#N/A</v>
      </c>
      <c r="F70" s="44" t="e">
        <f>VLOOKUP(D70,'Įkainiai ir sąrašas'!$A$2:$D$177,2,FALSE)</f>
        <v>#N/A</v>
      </c>
      <c r="G70" s="69"/>
      <c r="H70" s="69"/>
      <c r="I70" s="69"/>
      <c r="J70" s="69"/>
      <c r="K70" s="69"/>
      <c r="L70" s="55">
        <f t="shared" si="4"/>
        <v>0.5</v>
      </c>
      <c r="M70" s="55">
        <f t="shared" si="4"/>
        <v>0.5</v>
      </c>
      <c r="N70" s="69"/>
      <c r="O70" s="69"/>
      <c r="P70" s="70" t="b">
        <f t="shared" si="5"/>
        <v>0</v>
      </c>
      <c r="Q70" s="70" t="b">
        <f t="shared" si="5"/>
        <v>0</v>
      </c>
      <c r="R70" s="69"/>
      <c r="S70" s="69"/>
      <c r="T70" s="69"/>
      <c r="U70" s="69"/>
      <c r="V70" s="69"/>
      <c r="W70" s="69"/>
      <c r="X70" s="69"/>
      <c r="Y70" s="70" t="b">
        <f t="shared" si="0"/>
        <v>0</v>
      </c>
      <c r="Z70" s="46" t="b">
        <f>IF(R70="Taip",0,IF(R70="Ne",0.5*(VLOOKUP(E70,'Įkainiai ir sąrašas'!$F$3:$G$7,2,FALSE))))</f>
        <v>0</v>
      </c>
      <c r="AA70" s="46" t="b">
        <f>IF(S70="Taip",0,IF(S70="Ne",0.5*(VLOOKUP(F70,'Įkainiai ir sąrašas'!$F$3:$G$7,2,FALSE))))</f>
        <v>0</v>
      </c>
      <c r="AB70" s="46" t="b">
        <f>IF(T70="Taip",0,IF(T70="Ne",'Įkainiai ir sąrašas'!$G$8*L70))</f>
        <v>0</v>
      </c>
      <c r="AC70" s="46" t="b">
        <f>IF(U70="Taip",0,IF(U70="Ne",'Įkainiai ir sąrašas'!$G$8*M70))</f>
        <v>0</v>
      </c>
      <c r="AD70" s="46" t="b">
        <f>IF(V70="Taip",0,IF(V70="Ne",'Įkainiai ir sąrašas'!$G$9*L70))</f>
        <v>0</v>
      </c>
      <c r="AE70" s="46" t="b">
        <f>IF(W70="Taip",0,IF(W70="Ne",'Įkainiai ir sąrašas'!$G$9*M70))</f>
        <v>0</v>
      </c>
      <c r="AF70" s="46" t="e">
        <f>VLOOKUP(C70,'Įkainiai ir sąrašas'!$A$2:$D$177,3,FALSE)</f>
        <v>#N/A</v>
      </c>
      <c r="AG70" s="46" t="e">
        <f>VLOOKUP(D70,'Įkainiai ir sąrašas'!$A$2:$D$177,3,FALSE)</f>
        <v>#N/A</v>
      </c>
      <c r="AH70" s="46" t="e">
        <f t="shared" si="1"/>
        <v>#N/A</v>
      </c>
      <c r="AI70" s="46" t="e">
        <f t="shared" si="2"/>
        <v>#N/A</v>
      </c>
      <c r="AJ70" s="46" t="e">
        <f>VLOOKUP(D70,'Įkainiai ir sąrašas'!$A$2:$D$177,4,FALSE)</f>
        <v>#N/A</v>
      </c>
      <c r="AK70" s="46" t="e">
        <f t="shared" si="3"/>
        <v>#N/A</v>
      </c>
      <c r="AL70" s="46" t="e">
        <f t="shared" si="6"/>
        <v>#N/A</v>
      </c>
      <c r="AM70" s="71"/>
      <c r="AN70" s="3"/>
      <c r="AO70" s="3"/>
    </row>
    <row r="71" spans="1:45" ht="15.75" thickBot="1" x14ac:dyDescent="0.3">
      <c r="A71" s="72">
        <v>50</v>
      </c>
      <c r="B71" s="69"/>
      <c r="C71" s="69"/>
      <c r="D71" s="69"/>
      <c r="E71" s="44" t="e">
        <f>VLOOKUP(C71,'Įkainiai ir sąrašas'!$A$2:$D$177,2,FALSE)</f>
        <v>#N/A</v>
      </c>
      <c r="F71" s="44" t="e">
        <f>VLOOKUP(D71,'Įkainiai ir sąrašas'!$A$2:$D$177,2,FALSE)</f>
        <v>#N/A</v>
      </c>
      <c r="G71" s="69"/>
      <c r="H71" s="69"/>
      <c r="I71" s="69"/>
      <c r="J71" s="69"/>
      <c r="K71" s="69"/>
      <c r="L71" s="55">
        <f t="shared" si="4"/>
        <v>0.5</v>
      </c>
      <c r="M71" s="55">
        <f t="shared" si="4"/>
        <v>0.5</v>
      </c>
      <c r="N71" s="69"/>
      <c r="O71" s="69"/>
      <c r="P71" s="70" t="b">
        <f t="shared" si="5"/>
        <v>0</v>
      </c>
      <c r="Q71" s="70" t="b">
        <f t="shared" si="5"/>
        <v>0</v>
      </c>
      <c r="R71" s="69"/>
      <c r="S71" s="69"/>
      <c r="T71" s="69"/>
      <c r="U71" s="69"/>
      <c r="V71" s="69"/>
      <c r="W71" s="69"/>
      <c r="X71" s="69"/>
      <c r="Y71" s="70" t="b">
        <f t="shared" si="0"/>
        <v>0</v>
      </c>
      <c r="Z71" s="46" t="b">
        <f>IF(R71="Taip",0,IF(R71="Ne",0.5*(VLOOKUP(E71,'Įkainiai ir sąrašas'!$F$3:$G$7,2,FALSE))))</f>
        <v>0</v>
      </c>
      <c r="AA71" s="46" t="b">
        <f>IF(S71="Taip",0,IF(S71="Ne",0.5*(VLOOKUP(F71,'Įkainiai ir sąrašas'!$F$3:$G$7,2,FALSE))))</f>
        <v>0</v>
      </c>
      <c r="AB71" s="46" t="b">
        <f>IF(T71="Taip",0,IF(T71="Ne",'Įkainiai ir sąrašas'!$G$8*L71))</f>
        <v>0</v>
      </c>
      <c r="AC71" s="46" t="b">
        <f>IF(U71="Taip",0,IF(U71="Ne",'Įkainiai ir sąrašas'!$G$8*M71))</f>
        <v>0</v>
      </c>
      <c r="AD71" s="46" t="b">
        <f>IF(V71="Taip",0,IF(V71="Ne",'Įkainiai ir sąrašas'!$G$9*L71))</f>
        <v>0</v>
      </c>
      <c r="AE71" s="46" t="b">
        <f>IF(W71="Taip",0,IF(W71="Ne",'Įkainiai ir sąrašas'!$G$9*M71))</f>
        <v>0</v>
      </c>
      <c r="AF71" s="46" t="e">
        <f>VLOOKUP(C71,'Įkainiai ir sąrašas'!$A$2:$D$177,3,FALSE)</f>
        <v>#N/A</v>
      </c>
      <c r="AG71" s="46" t="e">
        <f>VLOOKUP(D71,'Įkainiai ir sąrašas'!$A$2:$D$177,3,FALSE)</f>
        <v>#N/A</v>
      </c>
      <c r="AH71" s="46" t="e">
        <f t="shared" si="1"/>
        <v>#N/A</v>
      </c>
      <c r="AI71" s="46" t="e">
        <f t="shared" si="2"/>
        <v>#N/A</v>
      </c>
      <c r="AJ71" s="46" t="e">
        <f>VLOOKUP(D71,'Įkainiai ir sąrašas'!$A$2:$D$177,4,FALSE)</f>
        <v>#N/A</v>
      </c>
      <c r="AK71" s="46" t="e">
        <f t="shared" si="3"/>
        <v>#N/A</v>
      </c>
      <c r="AL71" s="46" t="e">
        <f t="shared" si="6"/>
        <v>#N/A</v>
      </c>
      <c r="AM71" s="71"/>
      <c r="AN71" s="3"/>
      <c r="AO71" s="3"/>
    </row>
    <row r="72" spans="1:45" ht="15.75" thickBot="1" x14ac:dyDescent="0.3">
      <c r="A72" s="103" t="s">
        <v>23</v>
      </c>
      <c r="B72" s="104"/>
      <c r="C72" s="105"/>
      <c r="D72" s="24"/>
      <c r="E72" s="15"/>
      <c r="F72" s="15"/>
      <c r="G72" s="15"/>
      <c r="H72" s="15"/>
      <c r="I72" s="15"/>
      <c r="J72" s="15"/>
      <c r="K72" s="15"/>
      <c r="L72" s="15"/>
      <c r="M72" s="15"/>
      <c r="N72" s="15"/>
      <c r="O72" s="15"/>
      <c r="P72" s="15"/>
      <c r="Q72" s="15"/>
      <c r="R72" s="15"/>
      <c r="S72" s="15"/>
      <c r="T72" s="15"/>
      <c r="U72" s="15"/>
      <c r="V72" s="15"/>
      <c r="W72" s="15"/>
      <c r="X72" s="15"/>
      <c r="Y72" s="15"/>
      <c r="Z72" s="16">
        <f t="shared" ref="Z72:AE72" si="7">SUM(Z22:Z71)</f>
        <v>1269.5</v>
      </c>
      <c r="AA72" s="16">
        <f t="shared" si="7"/>
        <v>1701</v>
      </c>
      <c r="AB72" s="17">
        <f t="shared" si="7"/>
        <v>2.4700000000000002</v>
      </c>
      <c r="AC72" s="17">
        <f t="shared" si="7"/>
        <v>44.46</v>
      </c>
      <c r="AD72" s="16">
        <f t="shared" si="7"/>
        <v>0.105</v>
      </c>
      <c r="AE72" s="16">
        <f t="shared" si="7"/>
        <v>1.89</v>
      </c>
      <c r="AF72" s="18"/>
      <c r="AG72" s="18"/>
      <c r="AH72" s="16" t="e">
        <f>SUM(AH22:AH71)</f>
        <v>#VALUE!</v>
      </c>
      <c r="AI72" s="16" t="e">
        <f>SUM(AI22:AI71)</f>
        <v>#N/A</v>
      </c>
      <c r="AJ72" s="18"/>
      <c r="AK72" s="16" t="e">
        <f>SUM(AK22:AK71)</f>
        <v>#VALUE!</v>
      </c>
      <c r="AL72" s="17" t="e">
        <f>SUM(AL22:AL71)</f>
        <v>#REF!</v>
      </c>
      <c r="AM72" s="19"/>
      <c r="AN72" s="1"/>
      <c r="AO72" s="3"/>
    </row>
    <row r="73" spans="1:45" ht="38.25" customHeight="1" x14ac:dyDescent="0.25">
      <c r="A73" s="132" t="s">
        <v>260</v>
      </c>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3"/>
      <c r="AO73" s="3"/>
    </row>
    <row r="74" spans="1:45" ht="45" customHeight="1" x14ac:dyDescent="0.25">
      <c r="A74" s="98" t="s">
        <v>279</v>
      </c>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3"/>
      <c r="AO74" s="3"/>
    </row>
    <row r="75" spans="1:45" x14ac:dyDescent="0.25">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3"/>
      <c r="AO75" s="3"/>
    </row>
    <row r="76" spans="1:45" ht="66.75" customHeight="1" x14ac:dyDescent="0.25">
      <c r="A76" s="99" t="s">
        <v>287</v>
      </c>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3"/>
      <c r="AO76" s="3"/>
    </row>
    <row r="77" spans="1:45" ht="15.75" customHeight="1" x14ac:dyDescent="0.25">
      <c r="A77" s="95"/>
      <c r="B77" s="95"/>
      <c r="C77" s="95"/>
      <c r="D77" s="95"/>
      <c r="E77" s="95"/>
      <c r="F77" s="95"/>
      <c r="G77" s="95"/>
      <c r="H77" s="49"/>
      <c r="I77" s="49"/>
      <c r="J77" s="49"/>
      <c r="K77" s="48"/>
      <c r="L77" s="48"/>
      <c r="M77" s="48"/>
      <c r="N77" s="48"/>
      <c r="O77" s="48"/>
      <c r="P77" s="48"/>
      <c r="Q77" s="48"/>
      <c r="R77" s="48"/>
      <c r="S77" s="48"/>
      <c r="T77" s="48"/>
      <c r="U77" s="48"/>
      <c r="V77" s="48"/>
      <c r="W77" s="56"/>
      <c r="X77" s="56"/>
      <c r="Y77" s="48"/>
      <c r="Z77" s="48"/>
      <c r="AA77" s="48"/>
      <c r="AB77" s="48"/>
      <c r="AC77" s="48"/>
      <c r="AD77" s="48"/>
      <c r="AE77" s="48"/>
      <c r="AF77" s="48"/>
      <c r="AG77" s="48"/>
      <c r="AH77" s="48"/>
      <c r="AI77" s="48"/>
      <c r="AJ77" s="48"/>
      <c r="AK77" s="95"/>
      <c r="AL77" s="95"/>
      <c r="AM77" s="95"/>
      <c r="AN77" s="11"/>
      <c r="AO77" s="3"/>
      <c r="AP77" s="23"/>
      <c r="AQ77" s="23"/>
      <c r="AR77" s="23"/>
      <c r="AS77" s="23"/>
    </row>
    <row r="78" spans="1:45" x14ac:dyDescent="0.25">
      <c r="A78" s="131" t="s">
        <v>288</v>
      </c>
      <c r="B78" s="131"/>
      <c r="C78" s="131"/>
      <c r="D78" s="131"/>
      <c r="E78" s="131"/>
      <c r="F78" s="131"/>
      <c r="G78" s="131"/>
      <c r="H78" s="49"/>
      <c r="I78" s="49"/>
      <c r="J78" s="49"/>
      <c r="K78" s="48"/>
      <c r="L78" s="48"/>
      <c r="M78" s="48"/>
      <c r="N78" s="48"/>
      <c r="O78" s="48"/>
      <c r="P78" s="48"/>
      <c r="Q78" s="48"/>
      <c r="R78" s="48"/>
      <c r="S78" s="48"/>
      <c r="T78" s="48"/>
      <c r="U78" s="48"/>
      <c r="V78" s="48"/>
      <c r="W78" s="57"/>
      <c r="X78" s="57"/>
      <c r="Y78" s="48"/>
      <c r="Z78" s="48"/>
      <c r="AA78" s="48"/>
      <c r="AB78" s="48"/>
      <c r="AC78" s="48"/>
      <c r="AD78" s="48"/>
      <c r="AE78" s="48"/>
      <c r="AF78" s="48"/>
      <c r="AG78" s="48"/>
      <c r="AH78" s="48"/>
      <c r="AI78" s="48"/>
      <c r="AJ78" s="48"/>
      <c r="AK78" s="96" t="s">
        <v>224</v>
      </c>
      <c r="AL78" s="96"/>
      <c r="AM78" s="96"/>
      <c r="AN78" s="11"/>
      <c r="AO78" s="3"/>
      <c r="AP78" s="23"/>
      <c r="AQ78" s="23"/>
      <c r="AR78" s="23"/>
      <c r="AS78" s="23"/>
    </row>
    <row r="79" spans="1:45" x14ac:dyDescent="0.25">
      <c r="A79" s="49"/>
      <c r="B79" s="49"/>
      <c r="C79" s="49"/>
      <c r="D79" s="49"/>
      <c r="E79" s="49"/>
      <c r="F79" s="49"/>
      <c r="G79" s="49"/>
      <c r="H79" s="49"/>
      <c r="I79" s="49"/>
      <c r="J79" s="49"/>
      <c r="K79" s="48"/>
      <c r="L79" s="48"/>
      <c r="M79" s="48"/>
      <c r="N79" s="48"/>
      <c r="O79" s="48"/>
      <c r="P79" s="48"/>
      <c r="Q79" s="48"/>
      <c r="R79" s="48"/>
      <c r="S79" s="48"/>
      <c r="T79" s="48"/>
      <c r="U79" s="48"/>
      <c r="V79" s="48"/>
      <c r="W79" s="58"/>
      <c r="X79" s="58"/>
      <c r="Y79" s="48"/>
      <c r="Z79" s="48"/>
      <c r="AA79" s="48"/>
      <c r="AB79" s="48"/>
      <c r="AC79" s="48"/>
      <c r="AD79" s="48"/>
      <c r="AE79" s="48"/>
      <c r="AF79" s="48"/>
      <c r="AG79" s="48"/>
      <c r="AH79" s="48"/>
      <c r="AI79" s="48"/>
      <c r="AJ79" s="48"/>
      <c r="AK79" s="49"/>
      <c r="AL79" s="49"/>
      <c r="AM79" s="49"/>
      <c r="AN79" s="3"/>
      <c r="AO79" s="3"/>
      <c r="AP79" s="23"/>
      <c r="AQ79" s="23"/>
      <c r="AR79" s="23"/>
      <c r="AS79" s="23"/>
    </row>
    <row r="80" spans="1:45" x14ac:dyDescent="0.25">
      <c r="A80" s="49"/>
      <c r="B80" s="49"/>
      <c r="C80" s="49"/>
      <c r="D80" s="49"/>
      <c r="E80" s="49"/>
      <c r="F80" s="49"/>
      <c r="G80" s="49"/>
      <c r="H80" s="49"/>
      <c r="I80" s="49"/>
      <c r="J80" s="49"/>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9"/>
      <c r="AL80" s="49"/>
      <c r="AM80" s="49"/>
      <c r="AN80" s="3"/>
      <c r="AO80" s="3"/>
      <c r="AP80" s="23"/>
      <c r="AQ80" s="23"/>
      <c r="AR80" s="23"/>
      <c r="AS80" s="23"/>
    </row>
    <row r="81" spans="1:45" x14ac:dyDescent="0.25">
      <c r="A81" s="49"/>
      <c r="B81" s="49"/>
      <c r="C81" s="49"/>
      <c r="D81" s="49"/>
      <c r="E81" s="49"/>
      <c r="F81" s="49"/>
      <c r="G81" s="49"/>
      <c r="H81" s="49"/>
      <c r="I81" s="49"/>
      <c r="J81" s="49"/>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9"/>
      <c r="AL81" s="49"/>
      <c r="AM81" s="49"/>
      <c r="AN81" s="3"/>
      <c r="AO81" s="3"/>
      <c r="AP81" s="23"/>
      <c r="AQ81" s="23"/>
      <c r="AR81" s="23"/>
      <c r="AS81" s="23"/>
    </row>
    <row r="82" spans="1:45" x14ac:dyDescent="0.25">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9"/>
      <c r="AL82" s="49"/>
      <c r="AM82" s="49"/>
      <c r="AN82" s="3"/>
      <c r="AO82" s="3"/>
      <c r="AP82" s="23"/>
      <c r="AQ82" s="23"/>
      <c r="AR82" s="23"/>
      <c r="AS82" s="23"/>
    </row>
    <row r="83" spans="1:45" x14ac:dyDescent="0.25">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3"/>
      <c r="AO83" s="3"/>
    </row>
    <row r="84" spans="1:45" x14ac:dyDescent="0.25">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3"/>
      <c r="AO84" s="3"/>
    </row>
    <row r="85" spans="1:45" x14ac:dyDescent="0.25">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3"/>
      <c r="AO85" s="3"/>
    </row>
    <row r="86" spans="1:45" x14ac:dyDescent="0.25">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3"/>
      <c r="AO86" s="3"/>
    </row>
    <row r="87" spans="1:45" x14ac:dyDescent="0.25">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3"/>
      <c r="AO87" s="3"/>
    </row>
    <row r="88" spans="1:45" x14ac:dyDescent="0.25">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3"/>
      <c r="AO88" s="3"/>
    </row>
    <row r="89" spans="1:45" x14ac:dyDescent="0.25">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3"/>
      <c r="AO89" s="3"/>
    </row>
    <row r="90" spans="1:45" x14ac:dyDescent="0.2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3"/>
      <c r="AO90" s="3"/>
    </row>
    <row r="91" spans="1:45" x14ac:dyDescent="0.25">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3"/>
      <c r="AO91" s="3"/>
    </row>
    <row r="92" spans="1:45" x14ac:dyDescent="0.25">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3"/>
      <c r="AO92" s="3"/>
    </row>
    <row r="93" spans="1:45" x14ac:dyDescent="0.25">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3"/>
      <c r="AO93" s="3"/>
    </row>
    <row r="94" spans="1:45" x14ac:dyDescent="0.25">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3"/>
      <c r="AO94" s="3"/>
    </row>
    <row r="95" spans="1:45" x14ac:dyDescent="0.25">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3"/>
      <c r="AO95" s="3"/>
    </row>
    <row r="96" spans="1:45" x14ac:dyDescent="0.25">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3"/>
      <c r="AO96" s="3"/>
    </row>
    <row r="97" spans="1:41" x14ac:dyDescent="0.25">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3"/>
      <c r="AO97" s="3"/>
    </row>
    <row r="98" spans="1:41" x14ac:dyDescent="0.25">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3"/>
      <c r="AO98" s="3"/>
    </row>
    <row r="99" spans="1:41" x14ac:dyDescent="0.25">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3"/>
      <c r="AO99" s="3"/>
    </row>
    <row r="100" spans="1:41" x14ac:dyDescent="0.25">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3"/>
      <c r="AO100" s="3"/>
    </row>
    <row r="101" spans="1:41" x14ac:dyDescent="0.25">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3"/>
      <c r="AO101" s="3"/>
    </row>
    <row r="102" spans="1:41" x14ac:dyDescent="0.25">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3"/>
      <c r="AO102" s="3"/>
    </row>
    <row r="103" spans="1:41" x14ac:dyDescent="0.25">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3"/>
      <c r="AO103" s="3"/>
    </row>
    <row r="104" spans="1:41" x14ac:dyDescent="0.25">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3"/>
      <c r="AO104" s="3"/>
    </row>
    <row r="105" spans="1:41" x14ac:dyDescent="0.25">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3"/>
      <c r="AO105" s="3"/>
    </row>
    <row r="106" spans="1:41" x14ac:dyDescent="0.25">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3"/>
      <c r="AO106" s="3"/>
    </row>
    <row r="107" spans="1:41" x14ac:dyDescent="0.25">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3"/>
      <c r="AO107" s="3"/>
    </row>
    <row r="108" spans="1:41" x14ac:dyDescent="0.25">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3"/>
      <c r="AO108" s="3"/>
    </row>
    <row r="109" spans="1:41" x14ac:dyDescent="0.25">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3"/>
      <c r="AO109" s="3"/>
    </row>
    <row r="110" spans="1:41" x14ac:dyDescent="0.25">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3"/>
      <c r="AO110" s="3"/>
    </row>
    <row r="111" spans="1:41" x14ac:dyDescent="0.25">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3"/>
      <c r="AO111" s="3"/>
    </row>
    <row r="112" spans="1:41" x14ac:dyDescent="0.25">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3"/>
      <c r="AO112" s="3"/>
    </row>
    <row r="113" spans="1:41" x14ac:dyDescent="0.25">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3"/>
      <c r="AO113" s="3"/>
    </row>
    <row r="114" spans="1:41" x14ac:dyDescent="0.25">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3"/>
      <c r="AO114" s="3"/>
    </row>
    <row r="115" spans="1:41" x14ac:dyDescent="0.25">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3"/>
      <c r="AO115" s="3"/>
    </row>
    <row r="116" spans="1:41" x14ac:dyDescent="0.25">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3"/>
      <c r="AO116" s="3"/>
    </row>
    <row r="117" spans="1:41" x14ac:dyDescent="0.25">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3"/>
      <c r="AO117" s="3"/>
    </row>
    <row r="118" spans="1:41" x14ac:dyDescent="0.25">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3"/>
      <c r="AO118" s="3"/>
    </row>
    <row r="119" spans="1:41" x14ac:dyDescent="0.25">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3"/>
      <c r="AO119" s="3"/>
    </row>
    <row r="120" spans="1:41" x14ac:dyDescent="0.25">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3"/>
      <c r="AO120" s="3"/>
    </row>
    <row r="121" spans="1:41" x14ac:dyDescent="0.25">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3"/>
      <c r="AO121" s="3"/>
    </row>
    <row r="122" spans="1:41" x14ac:dyDescent="0.25">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3"/>
      <c r="AO122" s="3"/>
    </row>
    <row r="123" spans="1:41" x14ac:dyDescent="0.25">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3"/>
      <c r="AO123" s="3"/>
    </row>
    <row r="124" spans="1:41" x14ac:dyDescent="0.25">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3"/>
      <c r="AO124" s="3"/>
    </row>
    <row r="125" spans="1:41" x14ac:dyDescent="0.25">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3"/>
      <c r="AO125" s="3"/>
    </row>
    <row r="126" spans="1:41" x14ac:dyDescent="0.25">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3"/>
      <c r="AO126" s="3"/>
    </row>
    <row r="127" spans="1:41" x14ac:dyDescent="0.25">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3"/>
      <c r="AO127" s="3"/>
    </row>
    <row r="128" spans="1:41" x14ac:dyDescent="0.25">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3"/>
      <c r="AO128" s="3"/>
    </row>
    <row r="129" spans="1:41" x14ac:dyDescent="0.25">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3"/>
      <c r="AO129" s="3"/>
    </row>
    <row r="130" spans="1:41" x14ac:dyDescent="0.25">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3"/>
      <c r="AO130" s="3"/>
    </row>
    <row r="131" spans="1:41" x14ac:dyDescent="0.2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3"/>
      <c r="AO131" s="3"/>
    </row>
    <row r="132" spans="1:41" x14ac:dyDescent="0.25">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3"/>
      <c r="AO132" s="3"/>
    </row>
    <row r="133" spans="1:41" x14ac:dyDescent="0.25">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3"/>
      <c r="AO133" s="3"/>
    </row>
    <row r="134" spans="1:41" x14ac:dyDescent="0.25">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3"/>
      <c r="AO134" s="3"/>
    </row>
    <row r="135" spans="1:41" x14ac:dyDescent="0.25">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3"/>
      <c r="AO135" s="3"/>
    </row>
    <row r="136" spans="1:41" x14ac:dyDescent="0.25">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3"/>
      <c r="AO136" s="3"/>
    </row>
    <row r="137" spans="1:41" x14ac:dyDescent="0.25">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3"/>
      <c r="AO137" s="3"/>
    </row>
    <row r="138" spans="1:41" x14ac:dyDescent="0.25">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3"/>
      <c r="AO138" s="3"/>
    </row>
    <row r="139" spans="1:41" x14ac:dyDescent="0.25">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3"/>
      <c r="AO139" s="3"/>
    </row>
    <row r="140" spans="1:41" x14ac:dyDescent="0.25">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3"/>
      <c r="AO140" s="3"/>
    </row>
    <row r="141" spans="1:41" x14ac:dyDescent="0.25">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3"/>
      <c r="AO141" s="3"/>
    </row>
    <row r="142" spans="1:41" x14ac:dyDescent="0.25">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3"/>
      <c r="AO142" s="3"/>
    </row>
    <row r="143" spans="1:41" x14ac:dyDescent="0.25">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3"/>
      <c r="AO143" s="3"/>
    </row>
    <row r="144" spans="1:41" x14ac:dyDescent="0.25">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3"/>
      <c r="AO144" s="3"/>
    </row>
    <row r="145" spans="1:41" x14ac:dyDescent="0.25">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3"/>
      <c r="AO145" s="3"/>
    </row>
    <row r="146" spans="1:41" x14ac:dyDescent="0.25">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3"/>
      <c r="AO146" s="3"/>
    </row>
    <row r="147" spans="1:41" x14ac:dyDescent="0.25">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3"/>
      <c r="AO147" s="3"/>
    </row>
    <row r="148" spans="1:41" x14ac:dyDescent="0.25">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3"/>
      <c r="AO148" s="3"/>
    </row>
    <row r="149" spans="1:41" x14ac:dyDescent="0.25">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3"/>
      <c r="AO149" s="3"/>
    </row>
    <row r="150" spans="1:41" x14ac:dyDescent="0.25">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3"/>
      <c r="AO150" s="3"/>
    </row>
    <row r="151" spans="1:41" x14ac:dyDescent="0.25">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3"/>
      <c r="AO151" s="3"/>
    </row>
    <row r="152" spans="1:41" x14ac:dyDescent="0.25">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3"/>
      <c r="AO152" s="3"/>
    </row>
    <row r="153" spans="1:41" x14ac:dyDescent="0.25">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3"/>
      <c r="AO153" s="3"/>
    </row>
    <row r="154" spans="1:41" x14ac:dyDescent="0.25">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3"/>
      <c r="AO154" s="3"/>
    </row>
    <row r="155" spans="1:41" x14ac:dyDescent="0.25">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3"/>
      <c r="AO155" s="3"/>
    </row>
    <row r="156" spans="1:41" x14ac:dyDescent="0.25">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3"/>
      <c r="AO156" s="3"/>
    </row>
    <row r="157" spans="1:41" x14ac:dyDescent="0.25">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3"/>
      <c r="AO157" s="3"/>
    </row>
    <row r="158" spans="1:41" x14ac:dyDescent="0.25">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3"/>
      <c r="AO158" s="3"/>
    </row>
    <row r="159" spans="1:41" x14ac:dyDescent="0.25">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3"/>
      <c r="AO159" s="3"/>
    </row>
    <row r="160" spans="1:41" x14ac:dyDescent="0.25">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3"/>
      <c r="AO160" s="3"/>
    </row>
    <row r="161" spans="1:41" x14ac:dyDescent="0.25">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3"/>
      <c r="AO161" s="3"/>
    </row>
    <row r="162" spans="1:41" x14ac:dyDescent="0.25">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3"/>
      <c r="AO162" s="3"/>
    </row>
    <row r="163" spans="1:41" x14ac:dyDescent="0.25">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3"/>
      <c r="AO163" s="3"/>
    </row>
    <row r="164" spans="1:41" x14ac:dyDescent="0.25">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3"/>
      <c r="AO164" s="3"/>
    </row>
    <row r="165" spans="1:41" x14ac:dyDescent="0.25">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3"/>
      <c r="AO165" s="3"/>
    </row>
    <row r="166" spans="1:41" x14ac:dyDescent="0.25">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3"/>
      <c r="AO166" s="3"/>
    </row>
    <row r="167" spans="1:41" x14ac:dyDescent="0.25">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3"/>
      <c r="AO167" s="3"/>
    </row>
    <row r="168" spans="1:41" x14ac:dyDescent="0.25">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3"/>
      <c r="AO168" s="3"/>
    </row>
    <row r="169" spans="1:41" x14ac:dyDescent="0.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3"/>
      <c r="AO169" s="3"/>
    </row>
    <row r="170" spans="1:41" x14ac:dyDescent="0.25">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3"/>
      <c r="AO170" s="3"/>
    </row>
    <row r="171" spans="1:41" x14ac:dyDescent="0.2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3"/>
      <c r="AO171" s="3"/>
    </row>
    <row r="172" spans="1:41" x14ac:dyDescent="0.25">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3"/>
      <c r="AO172" s="3"/>
    </row>
    <row r="173" spans="1:41" x14ac:dyDescent="0.25">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3"/>
      <c r="AO173" s="3"/>
    </row>
    <row r="174" spans="1:41" x14ac:dyDescent="0.25">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3"/>
      <c r="AO174" s="3"/>
    </row>
    <row r="175" spans="1:41" x14ac:dyDescent="0.25">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3"/>
      <c r="AO175" s="3"/>
    </row>
    <row r="176" spans="1:41" x14ac:dyDescent="0.25">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3"/>
      <c r="AO176" s="3"/>
    </row>
    <row r="177" spans="1:41" x14ac:dyDescent="0.25">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3"/>
      <c r="AO177" s="3"/>
    </row>
    <row r="178" spans="1:41" x14ac:dyDescent="0.25">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3"/>
      <c r="AO178" s="3"/>
    </row>
    <row r="179" spans="1:41" x14ac:dyDescent="0.25">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3"/>
      <c r="AO179" s="3"/>
    </row>
    <row r="180" spans="1:41" x14ac:dyDescent="0.25">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3"/>
      <c r="AO180" s="3"/>
    </row>
    <row r="181" spans="1:41" x14ac:dyDescent="0.25">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3"/>
      <c r="AO181" s="3"/>
    </row>
    <row r="182" spans="1:4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3"/>
      <c r="AO182" s="3"/>
    </row>
    <row r="183" spans="1:4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3"/>
      <c r="AO183" s="3"/>
    </row>
    <row r="184" spans="1:4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3"/>
      <c r="AO184" s="3"/>
    </row>
    <row r="185" spans="1:4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3"/>
      <c r="AO185" s="3"/>
    </row>
    <row r="186" spans="1:4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3"/>
      <c r="AO186" s="3"/>
    </row>
    <row r="187" spans="1:4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3"/>
      <c r="AO187" s="3"/>
    </row>
    <row r="188" spans="1:4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3"/>
      <c r="AO188" s="3"/>
    </row>
    <row r="189" spans="1:4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3"/>
      <c r="AO189" s="3"/>
    </row>
    <row r="190" spans="1:4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3"/>
      <c r="AO190" s="3"/>
    </row>
    <row r="191" spans="1:4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3"/>
      <c r="AO191" s="3"/>
    </row>
    <row r="192" spans="1:4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3"/>
      <c r="AO192" s="3"/>
    </row>
    <row r="193" spans="1:4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3"/>
      <c r="AO193" s="3"/>
    </row>
    <row r="194" spans="1:4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3"/>
      <c r="AO194" s="3"/>
    </row>
    <row r="195" spans="1:4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3"/>
      <c r="AO195" s="3"/>
    </row>
    <row r="196" spans="1:4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3"/>
      <c r="AO196" s="3"/>
    </row>
    <row r="197" spans="1:4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3"/>
      <c r="AO197" s="3"/>
    </row>
    <row r="198" spans="1:4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3"/>
      <c r="AO198" s="3"/>
    </row>
    <row r="199" spans="1:4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3"/>
      <c r="AO199" s="3"/>
    </row>
    <row r="200" spans="1:4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3"/>
      <c r="AO200" s="3"/>
    </row>
    <row r="201" spans="1:4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3"/>
      <c r="AO201" s="3"/>
    </row>
    <row r="202" spans="1:4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3"/>
      <c r="AO202" s="3"/>
    </row>
    <row r="203" spans="1:4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3"/>
      <c r="AO203" s="3"/>
    </row>
    <row r="204" spans="1:4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3"/>
      <c r="AO204" s="3"/>
    </row>
    <row r="205" spans="1:4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3"/>
      <c r="AO205" s="3"/>
    </row>
    <row r="206" spans="1:4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3"/>
      <c r="AO206" s="3"/>
    </row>
    <row r="207" spans="1:4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3"/>
      <c r="AO207" s="3"/>
    </row>
    <row r="208" spans="1:4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3"/>
      <c r="AO208" s="3"/>
    </row>
    <row r="209" spans="1:4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3"/>
      <c r="AO209" s="3"/>
    </row>
    <row r="210" spans="1:4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3"/>
      <c r="AO210" s="3"/>
    </row>
    <row r="211" spans="1:4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3"/>
      <c r="AO211" s="3"/>
    </row>
    <row r="212" spans="1:4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3"/>
      <c r="AO212" s="3"/>
    </row>
    <row r="213" spans="1:4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3"/>
      <c r="AO213" s="3"/>
    </row>
    <row r="214" spans="1:4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3"/>
      <c r="AO214" s="3"/>
    </row>
    <row r="215" spans="1:4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3"/>
      <c r="AO215" s="3"/>
    </row>
    <row r="216" spans="1:4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3"/>
      <c r="AO216" s="3"/>
    </row>
    <row r="217" spans="1:4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3"/>
      <c r="AO217" s="3"/>
    </row>
    <row r="218" spans="1:4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3"/>
      <c r="AO218" s="3"/>
    </row>
    <row r="219" spans="1:4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3"/>
      <c r="AO219" s="3"/>
    </row>
    <row r="220" spans="1:4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3"/>
      <c r="AO220" s="3"/>
    </row>
    <row r="221" spans="1:4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3"/>
      <c r="AO221" s="3"/>
    </row>
    <row r="222" spans="1:4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3"/>
      <c r="AO222" s="3"/>
    </row>
    <row r="223" spans="1:4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3"/>
      <c r="AO223" s="3"/>
    </row>
    <row r="224" spans="1:4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3"/>
      <c r="AO224" s="3"/>
    </row>
    <row r="225" spans="1:4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3"/>
      <c r="AO225" s="3"/>
    </row>
    <row r="226" spans="1:4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3"/>
      <c r="AO226" s="3"/>
    </row>
    <row r="227" spans="1:4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3"/>
      <c r="AO227" s="3"/>
    </row>
    <row r="228" spans="1:4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3"/>
      <c r="AO228" s="3"/>
    </row>
    <row r="229" spans="1:4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3"/>
      <c r="AO229" s="3"/>
    </row>
    <row r="230" spans="1:4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3"/>
      <c r="AO230" s="3"/>
    </row>
    <row r="231" spans="1:4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3"/>
      <c r="AO231" s="3"/>
    </row>
    <row r="232" spans="1:4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3"/>
      <c r="AO232" s="3"/>
    </row>
    <row r="233" spans="1:4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3"/>
      <c r="AO233" s="3"/>
    </row>
    <row r="234" spans="1:4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3"/>
      <c r="AO234" s="3"/>
    </row>
    <row r="235" spans="1:4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3"/>
      <c r="AO235" s="3"/>
    </row>
    <row r="236" spans="1:4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3"/>
      <c r="AO236" s="3"/>
    </row>
    <row r="237" spans="1:4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3"/>
      <c r="AO237" s="3"/>
    </row>
    <row r="238" spans="1:4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3"/>
      <c r="AO238" s="3"/>
    </row>
    <row r="239" spans="1:4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3"/>
      <c r="AO239" s="3"/>
    </row>
    <row r="240" spans="1:4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3"/>
      <c r="AO240" s="3"/>
    </row>
    <row r="241" spans="1:4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3"/>
      <c r="AO241" s="3"/>
    </row>
    <row r="242" spans="1:4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3"/>
      <c r="AO242" s="3"/>
    </row>
    <row r="243" spans="1:4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3"/>
      <c r="AO243" s="3"/>
    </row>
    <row r="244" spans="1:4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3"/>
      <c r="AO244" s="3"/>
    </row>
    <row r="245" spans="1:4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3"/>
      <c r="AO245" s="3"/>
    </row>
    <row r="246" spans="1:4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3"/>
      <c r="AO246" s="3"/>
    </row>
    <row r="247" spans="1:4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3"/>
      <c r="AO247" s="3"/>
    </row>
    <row r="248" spans="1:4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3"/>
      <c r="AO248" s="3"/>
    </row>
    <row r="249" spans="1:4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3"/>
      <c r="AO249" s="3"/>
    </row>
    <row r="250" spans="1:4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3"/>
      <c r="AO250" s="3"/>
    </row>
    <row r="251" spans="1:4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3"/>
      <c r="AO251" s="3"/>
    </row>
    <row r="252" spans="1:4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3"/>
      <c r="AO252" s="3"/>
    </row>
    <row r="253" spans="1:4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3"/>
      <c r="AO253" s="3"/>
    </row>
    <row r="254" spans="1:4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3"/>
      <c r="AO254" s="3"/>
    </row>
    <row r="255" spans="1:4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3"/>
      <c r="AO255" s="3"/>
    </row>
    <row r="256" spans="1:4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3"/>
      <c r="AO256" s="3"/>
    </row>
    <row r="257" spans="1:4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4"/>
      <c r="AM257" s="14"/>
      <c r="AN257" s="3"/>
      <c r="AO257" s="3"/>
    </row>
    <row r="258" spans="1:4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4"/>
      <c r="AM258" s="14"/>
      <c r="AN258" s="3"/>
      <c r="AO258" s="3"/>
    </row>
    <row r="259" spans="1:4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4"/>
      <c r="AM259" s="14"/>
      <c r="AN259" s="3"/>
      <c r="AO259" s="3"/>
    </row>
    <row r="260" spans="1:4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3"/>
      <c r="AO260" s="3"/>
    </row>
    <row r="261" spans="1:4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3"/>
      <c r="AO261" s="3"/>
    </row>
    <row r="262" spans="1:4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3"/>
      <c r="AO262" s="3"/>
    </row>
    <row r="263" spans="1:4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3"/>
      <c r="AO263" s="3"/>
    </row>
    <row r="264" spans="1:4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4"/>
      <c r="AM264" s="14"/>
      <c r="AN264" s="3"/>
      <c r="AO264" s="3"/>
    </row>
    <row r="265" spans="1:4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3"/>
      <c r="AO265" s="3"/>
    </row>
    <row r="266" spans="1:4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3"/>
      <c r="AO266" s="3"/>
    </row>
    <row r="267" spans="1:4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3"/>
      <c r="AO267" s="3"/>
    </row>
    <row r="268" spans="1:4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3"/>
      <c r="AO268" s="3"/>
    </row>
    <row r="269" spans="1:4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3"/>
      <c r="AO269" s="3"/>
    </row>
    <row r="270" spans="1:4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
      <c r="AO270" s="3"/>
    </row>
    <row r="271" spans="1:4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3"/>
      <c r="AO271" s="3"/>
    </row>
    <row r="272" spans="1:4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3"/>
      <c r="AO272" s="3"/>
    </row>
    <row r="273" spans="1:4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3"/>
      <c r="AO273" s="3"/>
    </row>
    <row r="274" spans="1:4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4"/>
      <c r="AM274" s="14"/>
      <c r="AN274" s="3"/>
      <c r="AO274" s="3"/>
    </row>
    <row r="275" spans="1:4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14"/>
      <c r="AN275" s="3"/>
      <c r="AO275" s="3"/>
    </row>
    <row r="276" spans="1:4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3"/>
      <c r="AO276" s="3"/>
    </row>
    <row r="277" spans="1:4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4"/>
      <c r="AM277" s="14"/>
      <c r="AN277" s="3"/>
      <c r="AO277" s="3"/>
    </row>
    <row r="278" spans="1:4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4"/>
      <c r="AM278" s="14"/>
      <c r="AN278" s="3"/>
      <c r="AO278" s="3"/>
    </row>
    <row r="279" spans="1:4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4"/>
      <c r="AM279" s="14"/>
      <c r="AN279" s="3"/>
      <c r="AO279" s="3"/>
    </row>
    <row r="280" spans="1:4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4"/>
      <c r="AM280" s="14"/>
      <c r="AN280" s="3"/>
      <c r="AO280" s="3"/>
    </row>
    <row r="281" spans="1:4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3"/>
      <c r="AO281" s="3"/>
    </row>
    <row r="282" spans="1:4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4"/>
      <c r="AM282" s="14"/>
      <c r="AN282" s="3"/>
      <c r="AO282" s="3"/>
    </row>
    <row r="283" spans="1:4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4"/>
      <c r="AM283" s="14"/>
      <c r="AN283" s="3"/>
      <c r="AO283" s="3"/>
    </row>
    <row r="284" spans="1:4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3"/>
      <c r="AO284" s="3"/>
    </row>
    <row r="285" spans="1:4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3"/>
      <c r="AO285" s="3"/>
    </row>
    <row r="286" spans="1:4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3"/>
      <c r="AO286" s="3"/>
    </row>
    <row r="287" spans="1:4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3"/>
      <c r="AO287" s="3"/>
    </row>
    <row r="288" spans="1:4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3"/>
      <c r="AO288" s="3"/>
    </row>
    <row r="289" spans="1:4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3"/>
      <c r="AO289" s="3"/>
    </row>
    <row r="290" spans="1:4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3"/>
      <c r="AO290" s="3"/>
    </row>
    <row r="291" spans="1:4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3"/>
      <c r="AO291" s="3"/>
    </row>
    <row r="292" spans="1:4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3"/>
      <c r="AO292" s="3"/>
    </row>
    <row r="293" spans="1:4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3"/>
      <c r="AO293" s="3"/>
    </row>
    <row r="294" spans="1:4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3"/>
      <c r="AO294" s="3"/>
    </row>
    <row r="295" spans="1:4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3"/>
      <c r="AO295" s="3"/>
    </row>
    <row r="296" spans="1:4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3"/>
      <c r="AO296" s="3"/>
    </row>
    <row r="297" spans="1:4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3"/>
      <c r="AO297" s="3"/>
    </row>
    <row r="298" spans="1:4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4"/>
      <c r="AM298" s="14"/>
      <c r="AN298" s="3"/>
      <c r="AO298" s="3"/>
    </row>
    <row r="299" spans="1:4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3"/>
      <c r="AO299" s="3"/>
    </row>
    <row r="300" spans="1:4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4"/>
      <c r="AM300" s="14"/>
      <c r="AN300" s="3"/>
      <c r="AO300" s="3"/>
    </row>
    <row r="301" spans="1:4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3"/>
      <c r="AO301" s="3"/>
    </row>
    <row r="302" spans="1:4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4"/>
      <c r="AM302" s="14"/>
      <c r="AN302" s="3"/>
      <c r="AO302" s="3"/>
    </row>
    <row r="303" spans="1:4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3"/>
      <c r="AO303" s="3"/>
    </row>
    <row r="304" spans="1:4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4"/>
      <c r="AM304" s="14"/>
      <c r="AN304" s="3"/>
      <c r="AO304" s="3"/>
    </row>
    <row r="305" spans="1:4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3"/>
      <c r="AO305" s="3"/>
    </row>
    <row r="306" spans="1:4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3"/>
      <c r="AO306" s="3"/>
    </row>
    <row r="307" spans="1:4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4"/>
      <c r="AM307" s="14"/>
      <c r="AN307" s="3"/>
      <c r="AO307" s="3"/>
    </row>
    <row r="308" spans="1:4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4"/>
      <c r="AM308" s="14"/>
      <c r="AN308" s="3"/>
      <c r="AO308" s="3"/>
    </row>
    <row r="309" spans="1:4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4"/>
      <c r="AM309" s="14"/>
      <c r="AN309" s="3"/>
      <c r="AO309" s="3"/>
    </row>
    <row r="310" spans="1:4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3"/>
      <c r="AO310" s="3"/>
    </row>
    <row r="311" spans="1:4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4"/>
      <c r="AM311" s="14"/>
      <c r="AN311" s="3"/>
      <c r="AO311" s="3"/>
    </row>
    <row r="312" spans="1:4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3"/>
      <c r="AO312" s="3"/>
    </row>
    <row r="313" spans="1:4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4"/>
      <c r="AM313" s="14"/>
      <c r="AN313" s="3"/>
      <c r="AO313" s="3"/>
    </row>
    <row r="314" spans="1:4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3"/>
      <c r="AO314" s="3"/>
    </row>
    <row r="315" spans="1:4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3"/>
      <c r="AO315" s="3"/>
    </row>
    <row r="316" spans="1:4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3"/>
      <c r="AO316" s="3"/>
    </row>
    <row r="317" spans="1:4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3"/>
      <c r="AO317" s="3"/>
    </row>
    <row r="318" spans="1:4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3"/>
      <c r="AO318" s="3"/>
    </row>
    <row r="319" spans="1:4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3"/>
      <c r="AO319" s="3"/>
    </row>
    <row r="320" spans="1:4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3"/>
      <c r="AO320" s="3"/>
    </row>
    <row r="321" spans="1:4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4"/>
      <c r="AM321" s="14"/>
      <c r="AN321" s="3"/>
      <c r="AO321" s="3"/>
    </row>
    <row r="322" spans="1:4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3"/>
      <c r="AO322" s="3"/>
    </row>
    <row r="323" spans="1:4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4"/>
      <c r="AM323" s="14"/>
      <c r="AN323" s="3"/>
      <c r="AO323" s="3"/>
    </row>
    <row r="324" spans="1:4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3"/>
      <c r="AO324" s="3"/>
    </row>
    <row r="325" spans="1:4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c r="AB325" s="14"/>
      <c r="AC325" s="14"/>
      <c r="AD325" s="14"/>
      <c r="AE325" s="14"/>
      <c r="AF325" s="14"/>
      <c r="AG325" s="14"/>
      <c r="AH325" s="14"/>
      <c r="AI325" s="14"/>
      <c r="AJ325" s="14"/>
      <c r="AK325" s="14"/>
      <c r="AL325" s="14"/>
      <c r="AM325" s="14"/>
      <c r="AN325" s="3"/>
      <c r="AO325" s="3"/>
    </row>
    <row r="326" spans="1:4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3"/>
      <c r="AO326" s="3"/>
    </row>
    <row r="327" spans="1:4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c r="AB327" s="14"/>
      <c r="AC327" s="14"/>
      <c r="AD327" s="14"/>
      <c r="AE327" s="14"/>
      <c r="AF327" s="14"/>
      <c r="AG327" s="14"/>
      <c r="AH327" s="14"/>
      <c r="AI327" s="14"/>
      <c r="AJ327" s="14"/>
      <c r="AK327" s="14"/>
      <c r="AL327" s="14"/>
      <c r="AM327" s="14"/>
      <c r="AN327" s="3"/>
      <c r="AO327" s="3"/>
    </row>
    <row r="328" spans="1:4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3"/>
      <c r="AO328" s="3"/>
    </row>
    <row r="329" spans="1:4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3"/>
      <c r="AO329" s="3"/>
    </row>
    <row r="330" spans="1:4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c r="AB330" s="14"/>
      <c r="AC330" s="14"/>
      <c r="AD330" s="14"/>
      <c r="AE330" s="14"/>
      <c r="AF330" s="14"/>
      <c r="AG330" s="14"/>
      <c r="AH330" s="14"/>
      <c r="AI330" s="14"/>
      <c r="AJ330" s="14"/>
      <c r="AK330" s="14"/>
      <c r="AL330" s="14"/>
      <c r="AM330" s="14"/>
      <c r="AN330" s="3"/>
      <c r="AO330" s="3"/>
    </row>
    <row r="331" spans="1:4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3"/>
      <c r="AO331" s="3"/>
    </row>
    <row r="332" spans="1:4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c r="AB332" s="14"/>
      <c r="AC332" s="14"/>
      <c r="AD332" s="14"/>
      <c r="AE332" s="14"/>
      <c r="AF332" s="14"/>
      <c r="AG332" s="14"/>
      <c r="AH332" s="14"/>
      <c r="AI332" s="14"/>
      <c r="AJ332" s="14"/>
      <c r="AK332" s="14"/>
      <c r="AL332" s="14"/>
      <c r="AM332" s="14"/>
      <c r="AN332" s="3"/>
      <c r="AO332" s="3"/>
    </row>
    <row r="333" spans="1:4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3"/>
      <c r="AO333" s="3"/>
    </row>
    <row r="334" spans="1:4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3"/>
      <c r="AO334" s="3"/>
    </row>
    <row r="335" spans="1:4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3"/>
      <c r="AO335" s="3"/>
    </row>
    <row r="336" spans="1:4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c r="AB336" s="14"/>
      <c r="AC336" s="14"/>
      <c r="AD336" s="14"/>
      <c r="AE336" s="14"/>
      <c r="AF336" s="14"/>
      <c r="AG336" s="14"/>
      <c r="AH336" s="14"/>
      <c r="AI336" s="14"/>
      <c r="AJ336" s="14"/>
      <c r="AK336" s="14"/>
      <c r="AL336" s="14"/>
      <c r="AM336" s="14"/>
      <c r="AN336" s="3"/>
      <c r="AO336" s="3"/>
    </row>
    <row r="337" spans="1:4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3"/>
      <c r="AO337" s="3"/>
    </row>
    <row r="338" spans="1:4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3"/>
      <c r="AO338" s="3"/>
    </row>
    <row r="339" spans="1:4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c r="AB339" s="14"/>
      <c r="AC339" s="14"/>
      <c r="AD339" s="14"/>
      <c r="AE339" s="14"/>
      <c r="AF339" s="14"/>
      <c r="AG339" s="14"/>
      <c r="AH339" s="14"/>
      <c r="AI339" s="14"/>
      <c r="AJ339" s="14"/>
      <c r="AK339" s="14"/>
      <c r="AL339" s="14"/>
      <c r="AM339" s="14"/>
      <c r="AN339" s="3"/>
      <c r="AO339" s="3"/>
    </row>
    <row r="340" spans="1:4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3"/>
      <c r="AO340" s="3"/>
    </row>
    <row r="341" spans="1:4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3"/>
      <c r="AO341" s="3"/>
    </row>
    <row r="342" spans="1:4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3"/>
      <c r="AO342" s="3"/>
    </row>
    <row r="343" spans="1:4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3"/>
      <c r="AO343" s="3"/>
    </row>
  </sheetData>
  <mergeCells count="48">
    <mergeCell ref="A2:AM2"/>
    <mergeCell ref="I3:AF3"/>
    <mergeCell ref="Q9:V9"/>
    <mergeCell ref="A18:A20"/>
    <mergeCell ref="B18:B20"/>
    <mergeCell ref="C18:D19"/>
    <mergeCell ref="E18:F19"/>
    <mergeCell ref="G18:H19"/>
    <mergeCell ref="I18:I20"/>
    <mergeCell ref="J18:J20"/>
    <mergeCell ref="Y18:Y19"/>
    <mergeCell ref="Z18:AA19"/>
    <mergeCell ref="A17:AM17"/>
    <mergeCell ref="AF18:AG19"/>
    <mergeCell ref="AM18:AM20"/>
    <mergeCell ref="X18:X19"/>
    <mergeCell ref="L18:M19"/>
    <mergeCell ref="A73:AM73"/>
    <mergeCell ref="AB18:AC19"/>
    <mergeCell ref="K18:K20"/>
    <mergeCell ref="V18:W19"/>
    <mergeCell ref="N18:O19"/>
    <mergeCell ref="P18:Q19"/>
    <mergeCell ref="AJ18:AJ19"/>
    <mergeCell ref="AK18:AK19"/>
    <mergeCell ref="A78:G78"/>
    <mergeCell ref="A72:C72"/>
    <mergeCell ref="A76:AM76"/>
    <mergeCell ref="A77:G77"/>
    <mergeCell ref="A74:AM74"/>
    <mergeCell ref="AK77:AM77"/>
    <mergeCell ref="AK78:AM78"/>
    <mergeCell ref="Q5:R5"/>
    <mergeCell ref="U5:V5"/>
    <mergeCell ref="Q6:R6"/>
    <mergeCell ref="U6:V6"/>
    <mergeCell ref="R18:S19"/>
    <mergeCell ref="T18:U19"/>
    <mergeCell ref="A10:AM10"/>
    <mergeCell ref="A11:B12"/>
    <mergeCell ref="D11:AM11"/>
    <mergeCell ref="D12:AM12"/>
    <mergeCell ref="A14:B15"/>
    <mergeCell ref="D14:AM14"/>
    <mergeCell ref="AH18:AI19"/>
    <mergeCell ref="AD18:AE19"/>
    <mergeCell ref="D15:AM15"/>
    <mergeCell ref="AL18:AL20"/>
  </mergeCells>
  <dataValidations count="1">
    <dataValidation allowBlank="1" showInputMessage="1" sqref="F22:F71"/>
  </dataValidations>
  <pageMargins left="0.7" right="0.7" top="0.75" bottom="0.75" header="0.3" footer="0.3"/>
  <pageSetup paperSize="9" scale="33" fitToHeight="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'Įkainiai ir sąrašas'!$L$3:$L$4</xm:f>
          </x14:formula1>
          <xm:sqref>V22:W71</xm:sqref>
        </x14:dataValidation>
        <x14:dataValidation type="list" allowBlank="1" showInputMessage="1" showErrorMessage="1">
          <x14:formula1>
            <xm:f>'Įkainiai ir sąrašas'!$K$3:$K$4</xm:f>
          </x14:formula1>
          <xm:sqref>T22:U71</xm:sqref>
        </x14:dataValidation>
        <x14:dataValidation type="list" allowBlank="1" showInputMessage="1" showErrorMessage="1">
          <x14:formula1>
            <xm:f>'Įkainiai ir sąrašas'!$J$3:$J$4</xm:f>
          </x14:formula1>
          <xm:sqref>R22:S71</xm:sqref>
        </x14:dataValidation>
        <x14:dataValidation type="list" allowBlank="1" showInputMessage="1" showErrorMessage="1">
          <x14:formula1>
            <xm:f>'Įkainiai ir sąrašas'!$I$3:$I$5</xm:f>
          </x14:formula1>
          <xm:sqref>N22:O71</xm:sqref>
        </x14:dataValidation>
        <x14:dataValidation type="list" allowBlank="1" showInputMessage="1" showErrorMessage="1">
          <x14:formula1>
            <xm:f>'Įkainiai ir sąrašas'!$A$2:$A$177</xm:f>
          </x14:formula1>
          <xm:sqref>C22:D71</xm:sqref>
        </x14:dataValidation>
        <x14:dataValidation type="list" allowBlank="1" showInputMessage="1">
          <x14:formula1>
            <xm:f>'Įkainiai ir sąrašas'!#REF!</xm:f>
          </x14:formula1>
          <xm:sqref>C79:D681 C72:D72 C75:D75</xm:sqref>
        </x14:dataValidation>
        <x14:dataValidation type="list" allowBlank="1" showInputMessage="1" showErrorMessage="1">
          <x14:formula1>
            <xm:f>'Įkainiai ir sąrašas'!#REF!</xm:f>
          </x14:formula1>
          <xm:sqref>L77:P78 N79:Q341 J77:J78 N72:Y72 R79:X429 N75:Y75 Y77:Y429</xm:sqref>
        </x14:dataValidation>
        <x14:dataValidation type="list" allowBlank="1" showInputMessage="1" showErrorMessage="1">
          <x14:formula1>
            <xm:f>'Įkainiai ir sąrašas'!$M$3:$M$5</xm:f>
          </x14:formula1>
          <xm:sqref>X22:X71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79"/>
  <sheetViews>
    <sheetView workbookViewId="0">
      <selection activeCell="G166" sqref="G166"/>
    </sheetView>
  </sheetViews>
  <sheetFormatPr defaultRowHeight="15" x14ac:dyDescent="0.25"/>
  <cols>
    <col min="1" max="1" width="27.5703125" customWidth="1"/>
    <col min="2" max="2" width="28" customWidth="1"/>
    <col min="3" max="3" width="11.28515625" customWidth="1"/>
    <col min="4" max="4" width="18.7109375" customWidth="1"/>
    <col min="6" max="6" width="28" bestFit="1" customWidth="1"/>
    <col min="9" max="9" width="19.7109375" customWidth="1"/>
    <col min="10" max="10" width="14.28515625" customWidth="1"/>
    <col min="11" max="11" width="14.85546875" bestFit="1" customWidth="1"/>
    <col min="12" max="12" width="11.42578125" bestFit="1" customWidth="1"/>
    <col min="13" max="13" width="20.85546875" bestFit="1" customWidth="1"/>
  </cols>
  <sheetData>
    <row r="1" spans="1:39" ht="38.25" x14ac:dyDescent="0.25">
      <c r="A1" s="9" t="s">
        <v>31</v>
      </c>
      <c r="B1" s="9" t="s">
        <v>32</v>
      </c>
      <c r="C1" s="10" t="s">
        <v>33</v>
      </c>
      <c r="D1" s="10" t="s">
        <v>201</v>
      </c>
      <c r="E1" s="3"/>
      <c r="F1" s="9" t="s">
        <v>205</v>
      </c>
      <c r="G1" s="9" t="s">
        <v>206</v>
      </c>
      <c r="H1" s="3"/>
      <c r="I1" s="147" t="s">
        <v>208</v>
      </c>
      <c r="J1" s="148"/>
      <c r="K1" s="148"/>
      <c r="L1" s="148"/>
      <c r="M1" s="149"/>
      <c r="N1" s="3"/>
      <c r="O1" s="3"/>
      <c r="P1" s="3"/>
      <c r="Q1" s="3"/>
      <c r="R1" s="3"/>
      <c r="S1" s="3"/>
      <c r="T1" s="3"/>
      <c r="U1" s="3"/>
      <c r="V1" s="3"/>
      <c r="W1" s="3"/>
      <c r="X1" s="3"/>
      <c r="Y1" s="3"/>
      <c r="Z1" s="3"/>
      <c r="AA1" s="3"/>
      <c r="AB1" s="3"/>
      <c r="AC1" s="3"/>
      <c r="AD1" s="3"/>
      <c r="AE1" s="3"/>
      <c r="AF1" s="3"/>
      <c r="AG1" s="3"/>
      <c r="AH1" s="3"/>
      <c r="AI1" s="3"/>
      <c r="AJ1" s="3"/>
      <c r="AK1" s="3"/>
      <c r="AL1" s="3"/>
      <c r="AM1" s="3"/>
    </row>
    <row r="2" spans="1:39" x14ac:dyDescent="0.25">
      <c r="A2" s="2" t="s">
        <v>2</v>
      </c>
      <c r="B2" s="2" t="s">
        <v>13</v>
      </c>
      <c r="C2" s="4">
        <v>57</v>
      </c>
      <c r="D2" s="4">
        <v>197</v>
      </c>
      <c r="E2" s="3"/>
      <c r="F2" s="6" t="s">
        <v>207</v>
      </c>
      <c r="G2" s="4"/>
      <c r="H2" s="3"/>
      <c r="I2" s="13" t="s">
        <v>11</v>
      </c>
      <c r="J2" s="13" t="s">
        <v>213</v>
      </c>
      <c r="K2" s="13" t="s">
        <v>214</v>
      </c>
      <c r="L2" s="13" t="s">
        <v>215</v>
      </c>
      <c r="M2" s="13" t="s">
        <v>216</v>
      </c>
      <c r="N2" s="3"/>
      <c r="O2" s="3"/>
      <c r="P2" s="3"/>
      <c r="Q2" s="3"/>
      <c r="R2" s="3"/>
      <c r="S2" s="3"/>
      <c r="T2" s="3"/>
      <c r="U2" s="3"/>
      <c r="V2" s="3"/>
      <c r="W2" s="3"/>
      <c r="X2" s="3"/>
      <c r="Y2" s="3"/>
      <c r="Z2" s="3"/>
      <c r="AA2" s="3"/>
      <c r="AB2" s="3"/>
      <c r="AC2" s="3"/>
      <c r="AD2" s="3"/>
      <c r="AE2" s="3"/>
      <c r="AF2" s="3"/>
      <c r="AG2" s="3"/>
      <c r="AH2" s="3"/>
      <c r="AI2" s="3"/>
      <c r="AJ2" s="3"/>
      <c r="AK2" s="3"/>
      <c r="AL2" s="3"/>
      <c r="AM2" s="3"/>
    </row>
    <row r="3" spans="1:39" x14ac:dyDescent="0.25">
      <c r="A3" s="2" t="s">
        <v>3</v>
      </c>
      <c r="B3" s="2" t="s">
        <v>12</v>
      </c>
      <c r="C3" s="4">
        <v>57</v>
      </c>
      <c r="D3" s="4">
        <v>188</v>
      </c>
      <c r="E3" s="3"/>
      <c r="F3" s="7" t="s">
        <v>12</v>
      </c>
      <c r="G3" s="4">
        <v>528</v>
      </c>
      <c r="H3" s="3"/>
      <c r="I3" s="5" t="s">
        <v>209</v>
      </c>
      <c r="J3" s="2" t="s">
        <v>9</v>
      </c>
      <c r="K3" s="2" t="s">
        <v>9</v>
      </c>
      <c r="L3" s="2" t="s">
        <v>9</v>
      </c>
      <c r="M3" s="5" t="s">
        <v>209</v>
      </c>
      <c r="N3" s="3"/>
      <c r="O3" s="3"/>
      <c r="P3" s="3"/>
      <c r="Q3" s="3"/>
      <c r="R3" s="3"/>
      <c r="S3" s="3"/>
      <c r="T3" s="3"/>
      <c r="U3" s="3"/>
      <c r="V3" s="3"/>
      <c r="W3" s="3"/>
      <c r="X3" s="3"/>
      <c r="Y3" s="3"/>
      <c r="Z3" s="3"/>
      <c r="AA3" s="3"/>
      <c r="AB3" s="3"/>
      <c r="AC3" s="3"/>
      <c r="AD3" s="3"/>
      <c r="AE3" s="3"/>
      <c r="AF3" s="3"/>
      <c r="AG3" s="3"/>
      <c r="AH3" s="3"/>
      <c r="AI3" s="3"/>
      <c r="AJ3" s="3"/>
      <c r="AK3" s="3"/>
      <c r="AL3" s="3"/>
      <c r="AM3" s="3"/>
    </row>
    <row r="4" spans="1:39" x14ac:dyDescent="0.25">
      <c r="A4" s="2" t="s">
        <v>4</v>
      </c>
      <c r="B4" s="2" t="s">
        <v>13</v>
      </c>
      <c r="C4" s="4">
        <v>58</v>
      </c>
      <c r="D4" s="4">
        <v>191</v>
      </c>
      <c r="E4" s="3"/>
      <c r="F4" s="7" t="s">
        <v>13</v>
      </c>
      <c r="G4" s="4">
        <v>664</v>
      </c>
      <c r="H4" s="3"/>
      <c r="I4" s="5" t="s">
        <v>210</v>
      </c>
      <c r="J4" s="2" t="s">
        <v>10</v>
      </c>
      <c r="K4" s="2" t="s">
        <v>10</v>
      </c>
      <c r="L4" s="2" t="s">
        <v>10</v>
      </c>
      <c r="M4" s="5" t="s">
        <v>210</v>
      </c>
      <c r="N4" s="3"/>
      <c r="O4" s="3"/>
      <c r="P4" s="3"/>
      <c r="Q4" s="3"/>
      <c r="R4" s="3"/>
      <c r="S4" s="3"/>
      <c r="T4" s="3"/>
      <c r="U4" s="3"/>
      <c r="V4" s="3"/>
      <c r="W4" s="3"/>
      <c r="X4" s="3"/>
      <c r="Y4" s="3"/>
      <c r="Z4" s="3"/>
      <c r="AA4" s="3"/>
      <c r="AB4" s="3"/>
      <c r="AC4" s="3"/>
      <c r="AD4" s="3"/>
      <c r="AE4" s="3"/>
      <c r="AF4" s="3"/>
      <c r="AG4" s="3"/>
      <c r="AH4" s="3"/>
      <c r="AI4" s="3"/>
      <c r="AJ4" s="3"/>
      <c r="AK4" s="3"/>
      <c r="AL4" s="3"/>
      <c r="AM4" s="3"/>
    </row>
    <row r="5" spans="1:39" x14ac:dyDescent="0.25">
      <c r="A5" s="2" t="s">
        <v>34</v>
      </c>
      <c r="B5" s="2" t="s">
        <v>15</v>
      </c>
      <c r="C5" s="4">
        <v>43</v>
      </c>
      <c r="D5" s="4">
        <v>110</v>
      </c>
      <c r="E5" s="3"/>
      <c r="F5" s="7" t="s">
        <v>14</v>
      </c>
      <c r="G5" s="4">
        <v>795</v>
      </c>
      <c r="H5" s="3"/>
      <c r="I5" s="5" t="s">
        <v>211</v>
      </c>
      <c r="J5" s="2"/>
      <c r="K5" s="2"/>
      <c r="L5" s="2"/>
      <c r="M5" s="5" t="s">
        <v>211</v>
      </c>
      <c r="N5" s="3"/>
      <c r="O5" s="3"/>
      <c r="P5" s="3"/>
      <c r="Q5" s="3"/>
      <c r="R5" s="3"/>
      <c r="S5" s="3"/>
      <c r="T5" s="3"/>
      <c r="U5" s="3"/>
      <c r="V5" s="3"/>
      <c r="W5" s="3"/>
      <c r="X5" s="3"/>
      <c r="Y5" s="3"/>
      <c r="Z5" s="3"/>
      <c r="AA5" s="3"/>
      <c r="AB5" s="3"/>
      <c r="AC5" s="3"/>
      <c r="AD5" s="3"/>
      <c r="AE5" s="3"/>
      <c r="AF5" s="3"/>
      <c r="AG5" s="3"/>
      <c r="AH5" s="3"/>
      <c r="AI5" s="3"/>
      <c r="AJ5" s="3"/>
      <c r="AK5" s="3"/>
      <c r="AL5" s="3"/>
      <c r="AM5" s="3"/>
    </row>
    <row r="6" spans="1:39" x14ac:dyDescent="0.25">
      <c r="A6" s="2" t="s">
        <v>35</v>
      </c>
      <c r="B6" s="2" t="s">
        <v>14</v>
      </c>
      <c r="C6" s="4">
        <v>58</v>
      </c>
      <c r="D6" s="4">
        <v>174</v>
      </c>
      <c r="E6" s="3"/>
      <c r="F6" s="7" t="s">
        <v>15</v>
      </c>
      <c r="G6" s="4">
        <v>1483</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39" x14ac:dyDescent="0.25">
      <c r="A7" s="2" t="s">
        <v>36</v>
      </c>
      <c r="B7" s="2" t="s">
        <v>14</v>
      </c>
      <c r="C7" s="4">
        <v>32</v>
      </c>
      <c r="D7" s="4">
        <v>110</v>
      </c>
      <c r="E7" s="3"/>
      <c r="F7" s="7" t="s">
        <v>16</v>
      </c>
      <c r="G7" s="4">
        <v>2210</v>
      </c>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39" ht="26.25" x14ac:dyDescent="0.25">
      <c r="A8" s="5" t="s">
        <v>37</v>
      </c>
      <c r="B8" s="5" t="s">
        <v>15</v>
      </c>
      <c r="C8" s="4">
        <v>36</v>
      </c>
      <c r="D8" s="4">
        <v>122</v>
      </c>
      <c r="E8" s="3"/>
      <c r="F8" s="8" t="s">
        <v>21</v>
      </c>
      <c r="G8" s="4">
        <v>4.9400000000000004</v>
      </c>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25.5" x14ac:dyDescent="0.25">
      <c r="A9" s="2" t="s">
        <v>38</v>
      </c>
      <c r="B9" s="2" t="s">
        <v>14</v>
      </c>
      <c r="C9" s="4">
        <v>40</v>
      </c>
      <c r="D9" s="4">
        <v>103</v>
      </c>
      <c r="E9" s="3"/>
      <c r="F9" s="8" t="s">
        <v>22</v>
      </c>
      <c r="G9" s="4">
        <v>0.21</v>
      </c>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39" x14ac:dyDescent="0.25">
      <c r="A10" s="2" t="s">
        <v>39</v>
      </c>
      <c r="B10" s="2" t="s">
        <v>15</v>
      </c>
      <c r="C10" s="4">
        <v>36</v>
      </c>
      <c r="D10" s="4">
        <v>198</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39" x14ac:dyDescent="0.25">
      <c r="A11" s="2" t="s">
        <v>40</v>
      </c>
      <c r="B11" s="2" t="s">
        <v>16</v>
      </c>
      <c r="C11" s="4">
        <v>39</v>
      </c>
      <c r="D11" s="4">
        <v>210</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row>
    <row r="12" spans="1:39" x14ac:dyDescent="0.25">
      <c r="A12" s="2" t="s">
        <v>41</v>
      </c>
      <c r="B12" s="2" t="s">
        <v>14</v>
      </c>
      <c r="C12" s="4">
        <v>35</v>
      </c>
      <c r="D12" s="4">
        <v>210</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row>
    <row r="13" spans="1:39" x14ac:dyDescent="0.25">
      <c r="A13" s="2" t="s">
        <v>42</v>
      </c>
      <c r="B13" s="2" t="s">
        <v>16</v>
      </c>
      <c r="C13" s="4">
        <v>53</v>
      </c>
      <c r="D13" s="4">
        <v>145</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x14ac:dyDescent="0.25">
      <c r="A14" s="2" t="s">
        <v>43</v>
      </c>
      <c r="B14" s="2" t="s">
        <v>14</v>
      </c>
      <c r="C14" s="4">
        <v>47</v>
      </c>
      <c r="D14" s="4">
        <v>174</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row>
    <row r="15" spans="1:39" x14ac:dyDescent="0.25">
      <c r="A15" s="2" t="s">
        <v>44</v>
      </c>
      <c r="B15" s="2" t="s">
        <v>14</v>
      </c>
      <c r="C15" s="4">
        <v>35</v>
      </c>
      <c r="D15" s="4">
        <v>200</v>
      </c>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row>
    <row r="16" spans="1:39" x14ac:dyDescent="0.25">
      <c r="A16" s="2" t="s">
        <v>45</v>
      </c>
      <c r="B16" s="2" t="s">
        <v>15</v>
      </c>
      <c r="C16" s="4">
        <v>37</v>
      </c>
      <c r="D16" s="4">
        <v>195</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row>
    <row r="17" spans="1:39" x14ac:dyDescent="0.25">
      <c r="A17" s="2" t="s">
        <v>46</v>
      </c>
      <c r="B17" s="2" t="s">
        <v>12</v>
      </c>
      <c r="C17" s="4">
        <v>42</v>
      </c>
      <c r="D17" s="4">
        <v>116</v>
      </c>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row>
    <row r="18" spans="1:39" x14ac:dyDescent="0.25">
      <c r="A18" s="2" t="s">
        <v>47</v>
      </c>
      <c r="B18" s="2" t="s">
        <v>15</v>
      </c>
      <c r="C18" s="4">
        <v>34</v>
      </c>
      <c r="D18" s="4">
        <v>140</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row>
    <row r="19" spans="1:39" x14ac:dyDescent="0.25">
      <c r="A19" s="2" t="s">
        <v>48</v>
      </c>
      <c r="B19" s="2" t="s">
        <v>15</v>
      </c>
      <c r="C19" s="4">
        <v>25</v>
      </c>
      <c r="D19" s="4">
        <v>135</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row>
    <row r="20" spans="1:39" x14ac:dyDescent="0.25">
      <c r="A20" s="2" t="s">
        <v>49</v>
      </c>
      <c r="B20" s="2" t="s">
        <v>15</v>
      </c>
      <c r="C20" s="4">
        <v>24</v>
      </c>
      <c r="D20" s="4">
        <v>100</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row>
    <row r="21" spans="1:39" x14ac:dyDescent="0.25">
      <c r="A21" s="2" t="s">
        <v>50</v>
      </c>
      <c r="B21" s="2" t="s">
        <v>15</v>
      </c>
      <c r="C21" s="4">
        <v>38</v>
      </c>
      <c r="D21" s="4">
        <v>90</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row>
    <row r="22" spans="1:39" x14ac:dyDescent="0.25">
      <c r="A22" s="2" t="s">
        <v>51</v>
      </c>
      <c r="B22" s="2" t="s">
        <v>16</v>
      </c>
      <c r="C22" s="4">
        <v>22</v>
      </c>
      <c r="D22" s="4">
        <v>100</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row>
    <row r="23" spans="1:39" x14ac:dyDescent="0.25">
      <c r="A23" s="2" t="s">
        <v>52</v>
      </c>
      <c r="B23" s="2" t="s">
        <v>14</v>
      </c>
      <c r="C23" s="4">
        <v>34</v>
      </c>
      <c r="D23" s="4">
        <v>154</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39" x14ac:dyDescent="0.25">
      <c r="A24" s="2" t="s">
        <v>53</v>
      </c>
      <c r="B24" s="2" t="s">
        <v>15</v>
      </c>
      <c r="C24" s="4">
        <v>38</v>
      </c>
      <c r="D24" s="4">
        <v>135</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row>
    <row r="25" spans="1:39" x14ac:dyDescent="0.25">
      <c r="A25" s="2" t="s">
        <v>54</v>
      </c>
      <c r="B25" s="2" t="s">
        <v>16</v>
      </c>
      <c r="C25" s="73">
        <v>40</v>
      </c>
      <c r="D25" s="73">
        <v>250</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row>
    <row r="26" spans="1:39" x14ac:dyDescent="0.25">
      <c r="A26" s="2" t="s">
        <v>55</v>
      </c>
      <c r="B26" s="2" t="s">
        <v>15</v>
      </c>
      <c r="C26" s="4">
        <v>34</v>
      </c>
      <c r="D26" s="4">
        <v>167</v>
      </c>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row>
    <row r="27" spans="1:39" x14ac:dyDescent="0.25">
      <c r="A27" s="2" t="s">
        <v>56</v>
      </c>
      <c r="B27" s="2" t="s">
        <v>14</v>
      </c>
      <c r="C27" s="4">
        <v>29</v>
      </c>
      <c r="D27" s="4">
        <v>140</v>
      </c>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row>
    <row r="28" spans="1:39" x14ac:dyDescent="0.25">
      <c r="A28" s="2" t="s">
        <v>57</v>
      </c>
      <c r="B28" s="2" t="s">
        <v>15</v>
      </c>
      <c r="C28" s="4">
        <v>29</v>
      </c>
      <c r="D28" s="4">
        <v>90</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row>
    <row r="29" spans="1:39" x14ac:dyDescent="0.25">
      <c r="A29" s="2" t="s">
        <v>58</v>
      </c>
      <c r="B29" s="2" t="s">
        <v>15</v>
      </c>
      <c r="C29" s="4">
        <v>36</v>
      </c>
      <c r="D29" s="4">
        <v>115</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row>
    <row r="30" spans="1:39" x14ac:dyDescent="0.25">
      <c r="A30" s="2" t="s">
        <v>59</v>
      </c>
      <c r="B30" s="2" t="s">
        <v>15</v>
      </c>
      <c r="C30" s="4">
        <v>24</v>
      </c>
      <c r="D30" s="4">
        <v>130</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row>
    <row r="31" spans="1:39" ht="26.25" x14ac:dyDescent="0.25">
      <c r="A31" s="5" t="s">
        <v>60</v>
      </c>
      <c r="B31" s="5" t="s">
        <v>14</v>
      </c>
      <c r="C31" s="4">
        <v>35</v>
      </c>
      <c r="D31" s="4">
        <v>145</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row>
    <row r="32" spans="1:39" x14ac:dyDescent="0.25">
      <c r="A32" s="2" t="s">
        <v>61</v>
      </c>
      <c r="B32" s="2" t="s">
        <v>15</v>
      </c>
      <c r="C32" s="4">
        <v>26</v>
      </c>
      <c r="D32" s="4">
        <v>87</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row>
    <row r="33" spans="1:39" x14ac:dyDescent="0.25">
      <c r="A33" s="2" t="s">
        <v>62</v>
      </c>
      <c r="B33" s="2" t="s">
        <v>15</v>
      </c>
      <c r="C33" s="4">
        <v>29</v>
      </c>
      <c r="D33" s="4">
        <v>145</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row>
    <row r="34" spans="1:39" x14ac:dyDescent="0.25">
      <c r="A34" s="2" t="s">
        <v>63</v>
      </c>
      <c r="B34" s="2" t="s">
        <v>12</v>
      </c>
      <c r="C34" s="4">
        <v>32</v>
      </c>
      <c r="D34" s="4">
        <v>188</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row>
    <row r="35" spans="1:39" x14ac:dyDescent="0.25">
      <c r="A35" s="2" t="s">
        <v>64</v>
      </c>
      <c r="B35" s="2" t="s">
        <v>16</v>
      </c>
      <c r="C35" s="4">
        <v>31</v>
      </c>
      <c r="D35" s="4">
        <v>175</v>
      </c>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row>
    <row r="36" spans="1:39" x14ac:dyDescent="0.25">
      <c r="A36" s="2" t="s">
        <v>65</v>
      </c>
      <c r="B36" s="2" t="s">
        <v>14</v>
      </c>
      <c r="C36" s="4">
        <v>57</v>
      </c>
      <c r="D36" s="4">
        <v>174</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row>
    <row r="37" spans="1:39" ht="26.25" x14ac:dyDescent="0.25">
      <c r="A37" s="5" t="s">
        <v>66</v>
      </c>
      <c r="B37" s="5" t="s">
        <v>15</v>
      </c>
      <c r="C37" s="4">
        <v>28</v>
      </c>
      <c r="D37" s="4">
        <v>130</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row>
    <row r="38" spans="1:39" x14ac:dyDescent="0.25">
      <c r="A38" s="2" t="s">
        <v>67</v>
      </c>
      <c r="B38" s="2" t="s">
        <v>15</v>
      </c>
      <c r="C38" s="4">
        <v>29</v>
      </c>
      <c r="D38" s="4">
        <v>170</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row>
    <row r="39" spans="1:39" x14ac:dyDescent="0.25">
      <c r="A39" s="2" t="s">
        <v>68</v>
      </c>
      <c r="B39" s="2" t="s">
        <v>15</v>
      </c>
      <c r="C39" s="4">
        <v>36</v>
      </c>
      <c r="D39" s="4">
        <v>140</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row>
    <row r="40" spans="1:39" x14ac:dyDescent="0.25">
      <c r="A40" s="2" t="s">
        <v>69</v>
      </c>
      <c r="B40" s="2" t="s">
        <v>16</v>
      </c>
      <c r="C40" s="4">
        <v>29</v>
      </c>
      <c r="D40" s="4">
        <v>140</v>
      </c>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row>
    <row r="41" spans="1:39" x14ac:dyDescent="0.25">
      <c r="A41" s="2" t="s">
        <v>70</v>
      </c>
      <c r="B41" s="2" t="s">
        <v>15</v>
      </c>
      <c r="C41" s="4">
        <v>38</v>
      </c>
      <c r="D41" s="4">
        <v>116</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row>
    <row r="42" spans="1:39" x14ac:dyDescent="0.25">
      <c r="A42" s="2" t="s">
        <v>5</v>
      </c>
      <c r="B42" s="2" t="s">
        <v>13</v>
      </c>
      <c r="C42" s="4">
        <v>44</v>
      </c>
      <c r="D42" s="4">
        <v>145</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row>
    <row r="43" spans="1:39" ht="26.25" x14ac:dyDescent="0.25">
      <c r="A43" s="5" t="s">
        <v>71</v>
      </c>
      <c r="B43" s="5" t="s">
        <v>15</v>
      </c>
      <c r="C43" s="4">
        <v>38</v>
      </c>
      <c r="D43" s="4">
        <v>145</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row>
    <row r="44" spans="1:39" x14ac:dyDescent="0.25">
      <c r="A44" s="2" t="s">
        <v>72</v>
      </c>
      <c r="B44" s="2" t="s">
        <v>15</v>
      </c>
      <c r="C44" s="4">
        <v>32</v>
      </c>
      <c r="D44" s="4">
        <v>150</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row>
    <row r="45" spans="1:39" x14ac:dyDescent="0.25">
      <c r="A45" s="2" t="s">
        <v>73</v>
      </c>
      <c r="B45" s="2" t="s">
        <v>15</v>
      </c>
      <c r="C45" s="4">
        <v>27</v>
      </c>
      <c r="D45" s="4">
        <v>115</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row>
    <row r="46" spans="1:39" x14ac:dyDescent="0.25">
      <c r="A46" s="2" t="s">
        <v>74</v>
      </c>
      <c r="B46" s="2" t="s">
        <v>16</v>
      </c>
      <c r="C46" s="4">
        <v>23</v>
      </c>
      <c r="D46" s="4">
        <v>129</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row>
    <row r="47" spans="1:39" x14ac:dyDescent="0.25">
      <c r="A47" s="2" t="s">
        <v>75</v>
      </c>
      <c r="B47" s="2" t="s">
        <v>15</v>
      </c>
      <c r="C47" s="4">
        <v>44</v>
      </c>
      <c r="D47" s="4">
        <v>120</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row>
    <row r="48" spans="1:39" x14ac:dyDescent="0.25">
      <c r="A48" s="2" t="s">
        <v>76</v>
      </c>
      <c r="B48" s="2" t="s">
        <v>15</v>
      </c>
      <c r="C48" s="4">
        <v>29</v>
      </c>
      <c r="D48" s="4">
        <v>140</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row>
    <row r="49" spans="1:39" x14ac:dyDescent="0.25">
      <c r="A49" s="2" t="s">
        <v>77</v>
      </c>
      <c r="B49" s="2" t="s">
        <v>14</v>
      </c>
      <c r="C49" s="4">
        <v>28</v>
      </c>
      <c r="D49" s="4">
        <v>116</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row>
    <row r="50" spans="1:39" x14ac:dyDescent="0.25">
      <c r="A50" s="2" t="s">
        <v>78</v>
      </c>
      <c r="B50" s="2" t="s">
        <v>14</v>
      </c>
      <c r="C50" s="4">
        <v>35</v>
      </c>
      <c r="D50" s="4">
        <v>145</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row>
    <row r="51" spans="1:39" x14ac:dyDescent="0.25">
      <c r="A51" s="2" t="s">
        <v>79</v>
      </c>
      <c r="B51" s="2" t="s">
        <v>15</v>
      </c>
      <c r="C51" s="4">
        <v>35</v>
      </c>
      <c r="D51" s="4">
        <v>215</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row>
    <row r="52" spans="1:39" x14ac:dyDescent="0.25">
      <c r="A52" s="2" t="s">
        <v>80</v>
      </c>
      <c r="B52" s="2" t="s">
        <v>15</v>
      </c>
      <c r="C52" s="4">
        <v>25</v>
      </c>
      <c r="D52" s="4">
        <v>125</v>
      </c>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row>
    <row r="53" spans="1:39" x14ac:dyDescent="0.25">
      <c r="A53" s="2" t="s">
        <v>81</v>
      </c>
      <c r="B53" s="2" t="s">
        <v>15</v>
      </c>
      <c r="C53" s="4">
        <v>26</v>
      </c>
      <c r="D53" s="4">
        <v>160</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row>
    <row r="54" spans="1:39" x14ac:dyDescent="0.25">
      <c r="A54" s="2" t="s">
        <v>82</v>
      </c>
      <c r="B54" s="2" t="s">
        <v>15</v>
      </c>
      <c r="C54" s="4">
        <v>27</v>
      </c>
      <c r="D54" s="4">
        <v>188</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row>
    <row r="55" spans="1:39" x14ac:dyDescent="0.25">
      <c r="A55" s="2" t="s">
        <v>83</v>
      </c>
      <c r="B55" s="2" t="s">
        <v>15</v>
      </c>
      <c r="C55" s="4">
        <v>29</v>
      </c>
      <c r="D55" s="4">
        <v>145</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row>
    <row r="56" spans="1:39" x14ac:dyDescent="0.25">
      <c r="A56" s="2" t="s">
        <v>84</v>
      </c>
      <c r="B56" s="2" t="s">
        <v>15</v>
      </c>
      <c r="C56" s="4">
        <v>38</v>
      </c>
      <c r="D56" s="4">
        <v>145</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row>
    <row r="57" spans="1:39" x14ac:dyDescent="0.25">
      <c r="A57" s="2" t="s">
        <v>85</v>
      </c>
      <c r="B57" s="2" t="s">
        <v>15</v>
      </c>
      <c r="C57" s="4">
        <v>35</v>
      </c>
      <c r="D57" s="4">
        <v>145</v>
      </c>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row>
    <row r="58" spans="1:39" x14ac:dyDescent="0.25">
      <c r="A58" s="2" t="s">
        <v>86</v>
      </c>
      <c r="B58" s="2" t="s">
        <v>14</v>
      </c>
      <c r="C58" s="4">
        <v>44</v>
      </c>
      <c r="D58" s="4">
        <v>169</v>
      </c>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x14ac:dyDescent="0.25">
      <c r="A59" s="2" t="s">
        <v>87</v>
      </c>
      <c r="B59" s="2" t="s">
        <v>12</v>
      </c>
      <c r="C59" s="4">
        <v>49</v>
      </c>
      <c r="D59" s="4">
        <v>177</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x14ac:dyDescent="0.25">
      <c r="A60" s="2" t="s">
        <v>88</v>
      </c>
      <c r="B60" s="2" t="s">
        <v>12</v>
      </c>
      <c r="C60" s="4">
        <v>56</v>
      </c>
      <c r="D60" s="4">
        <v>188</v>
      </c>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x14ac:dyDescent="0.25">
      <c r="A61" s="2" t="s">
        <v>89</v>
      </c>
      <c r="B61" s="2" t="s">
        <v>13</v>
      </c>
      <c r="C61" s="4">
        <v>47</v>
      </c>
      <c r="D61" s="4">
        <v>210</v>
      </c>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ht="26.25" x14ac:dyDescent="0.25">
      <c r="A62" s="5" t="s">
        <v>90</v>
      </c>
      <c r="B62" s="5" t="s">
        <v>15</v>
      </c>
      <c r="C62" s="4">
        <v>36</v>
      </c>
      <c r="D62" s="4">
        <v>205</v>
      </c>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ht="26.25" x14ac:dyDescent="0.25">
      <c r="A63" s="5" t="s">
        <v>91</v>
      </c>
      <c r="B63" s="5" t="s">
        <v>15</v>
      </c>
      <c r="C63" s="4">
        <v>27</v>
      </c>
      <c r="D63" s="4">
        <v>145</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x14ac:dyDescent="0.25">
      <c r="A64" s="2" t="s">
        <v>92</v>
      </c>
      <c r="B64" s="2" t="s">
        <v>15</v>
      </c>
      <c r="C64" s="4">
        <v>76</v>
      </c>
      <c r="D64" s="4">
        <v>275</v>
      </c>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1:39" x14ac:dyDescent="0.25">
      <c r="A65" s="2" t="s">
        <v>93</v>
      </c>
      <c r="B65" s="2" t="s">
        <v>15</v>
      </c>
      <c r="C65" s="4">
        <v>38</v>
      </c>
      <c r="D65" s="4">
        <v>180</v>
      </c>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1:39" x14ac:dyDescent="0.25">
      <c r="A66" s="2" t="s">
        <v>94</v>
      </c>
      <c r="B66" s="2" t="s">
        <v>15</v>
      </c>
      <c r="C66" s="4">
        <v>36</v>
      </c>
      <c r="D66" s="4">
        <v>135</v>
      </c>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1:39" ht="26.25" x14ac:dyDescent="0.25">
      <c r="A67" s="5" t="s">
        <v>95</v>
      </c>
      <c r="B67" s="5" t="s">
        <v>13</v>
      </c>
      <c r="C67" s="4">
        <v>61</v>
      </c>
      <c r="D67" s="4">
        <v>203</v>
      </c>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1:39" ht="26.25" x14ac:dyDescent="0.25">
      <c r="A68" s="5" t="s">
        <v>96</v>
      </c>
      <c r="B68" s="5" t="s">
        <v>15</v>
      </c>
      <c r="C68" s="4">
        <v>44</v>
      </c>
      <c r="D68" s="4">
        <v>209</v>
      </c>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1:39" ht="26.25" x14ac:dyDescent="0.25">
      <c r="A69" s="5" t="s">
        <v>97</v>
      </c>
      <c r="B69" s="5" t="s">
        <v>15</v>
      </c>
      <c r="C69" s="4">
        <v>44</v>
      </c>
      <c r="D69" s="4">
        <v>275</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1:39" x14ac:dyDescent="0.25">
      <c r="A70" s="2" t="s">
        <v>98</v>
      </c>
      <c r="B70" s="2" t="s">
        <v>15</v>
      </c>
      <c r="C70" s="4">
        <v>47</v>
      </c>
      <c r="D70" s="4">
        <v>195</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1:39" x14ac:dyDescent="0.25">
      <c r="A71" s="2" t="s">
        <v>99</v>
      </c>
      <c r="B71" s="2" t="s">
        <v>14</v>
      </c>
      <c r="C71" s="4">
        <v>35</v>
      </c>
      <c r="D71" s="4">
        <v>174</v>
      </c>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1:39" x14ac:dyDescent="0.25">
      <c r="A72" s="2" t="s">
        <v>100</v>
      </c>
      <c r="B72" s="2" t="s">
        <v>15</v>
      </c>
      <c r="C72" s="4">
        <v>22</v>
      </c>
      <c r="D72" s="4">
        <v>113</v>
      </c>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1:39" x14ac:dyDescent="0.25">
      <c r="A73" s="2" t="s">
        <v>101</v>
      </c>
      <c r="B73" s="2" t="s">
        <v>15</v>
      </c>
      <c r="C73" s="4">
        <v>41</v>
      </c>
      <c r="D73" s="4">
        <v>105</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1:39" x14ac:dyDescent="0.25">
      <c r="A74" s="2" t="s">
        <v>102</v>
      </c>
      <c r="B74" s="2" t="s">
        <v>15</v>
      </c>
      <c r="C74" s="4">
        <v>41</v>
      </c>
      <c r="D74" s="4">
        <v>174</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x14ac:dyDescent="0.25">
      <c r="A75" s="2" t="s">
        <v>202</v>
      </c>
      <c r="B75" s="2" t="s">
        <v>15</v>
      </c>
      <c r="C75" s="4">
        <v>41</v>
      </c>
      <c r="D75" s="4">
        <v>145</v>
      </c>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26.25" x14ac:dyDescent="0.25">
      <c r="A76" s="5" t="s">
        <v>103</v>
      </c>
      <c r="B76" s="5" t="s">
        <v>14</v>
      </c>
      <c r="C76" s="4">
        <v>41</v>
      </c>
      <c r="D76" s="4">
        <v>175</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26.25" x14ac:dyDescent="0.25">
      <c r="A77" s="5" t="s">
        <v>104</v>
      </c>
      <c r="B77" s="5" t="s">
        <v>14</v>
      </c>
      <c r="C77" s="4">
        <v>42</v>
      </c>
      <c r="D77" s="4">
        <v>175</v>
      </c>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x14ac:dyDescent="0.25">
      <c r="A78" s="2" t="s">
        <v>105</v>
      </c>
      <c r="B78" s="2" t="s">
        <v>15</v>
      </c>
      <c r="C78" s="4">
        <v>29</v>
      </c>
      <c r="D78" s="4">
        <v>165</v>
      </c>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x14ac:dyDescent="0.25">
      <c r="A79" s="2" t="s">
        <v>106</v>
      </c>
      <c r="B79" s="2" t="s">
        <v>15</v>
      </c>
      <c r="C79" s="4">
        <v>38</v>
      </c>
      <c r="D79" s="4">
        <v>156</v>
      </c>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x14ac:dyDescent="0.25">
      <c r="A80" s="2" t="s">
        <v>107</v>
      </c>
      <c r="B80" s="2" t="s">
        <v>13</v>
      </c>
      <c r="C80" s="4">
        <v>30</v>
      </c>
      <c r="D80" s="4">
        <v>148</v>
      </c>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x14ac:dyDescent="0.25">
      <c r="A81" s="2" t="s">
        <v>108</v>
      </c>
      <c r="B81" s="2" t="s">
        <v>14</v>
      </c>
      <c r="C81" s="4">
        <v>38</v>
      </c>
      <c r="D81" s="4">
        <v>180</v>
      </c>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x14ac:dyDescent="0.25">
      <c r="A82" s="2" t="s">
        <v>109</v>
      </c>
      <c r="B82" s="2" t="s">
        <v>16</v>
      </c>
      <c r="C82" s="4">
        <v>29</v>
      </c>
      <c r="D82" s="4">
        <v>156</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x14ac:dyDescent="0.25">
      <c r="A83" s="2" t="s">
        <v>110</v>
      </c>
      <c r="B83" s="2" t="s">
        <v>15</v>
      </c>
      <c r="C83" s="4">
        <v>38</v>
      </c>
      <c r="D83" s="4">
        <v>113</v>
      </c>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x14ac:dyDescent="0.25">
      <c r="A84" s="2" t="s">
        <v>111</v>
      </c>
      <c r="B84" s="2" t="s">
        <v>15</v>
      </c>
      <c r="C84" s="4">
        <v>44</v>
      </c>
      <c r="D84" s="4">
        <v>166</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x14ac:dyDescent="0.25">
      <c r="A85" s="2" t="s">
        <v>112</v>
      </c>
      <c r="B85" s="2" t="s">
        <v>15</v>
      </c>
      <c r="C85" s="4">
        <v>49</v>
      </c>
      <c r="D85" s="4">
        <v>200</v>
      </c>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ht="26.25" x14ac:dyDescent="0.25">
      <c r="A86" s="5" t="s">
        <v>113</v>
      </c>
      <c r="B86" s="5" t="s">
        <v>15</v>
      </c>
      <c r="C86" s="4">
        <v>38</v>
      </c>
      <c r="D86" s="4">
        <v>180</v>
      </c>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x14ac:dyDescent="0.25">
      <c r="A87" s="2" t="s">
        <v>114</v>
      </c>
      <c r="B87" s="2" t="s">
        <v>14</v>
      </c>
      <c r="C87" s="4">
        <v>35</v>
      </c>
      <c r="D87" s="4">
        <v>174</v>
      </c>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x14ac:dyDescent="0.25">
      <c r="A88" s="2" t="s">
        <v>115</v>
      </c>
      <c r="B88" s="2" t="s">
        <v>15</v>
      </c>
      <c r="C88" s="4">
        <v>25</v>
      </c>
      <c r="D88" s="4">
        <v>140</v>
      </c>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x14ac:dyDescent="0.25">
      <c r="A89" s="2" t="s">
        <v>116</v>
      </c>
      <c r="B89" s="2" t="s">
        <v>13</v>
      </c>
      <c r="C89" s="4">
        <v>35</v>
      </c>
      <c r="D89" s="74">
        <v>155</v>
      </c>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x14ac:dyDescent="0.25">
      <c r="A90" s="2" t="s">
        <v>117</v>
      </c>
      <c r="B90" s="2" t="s">
        <v>15</v>
      </c>
      <c r="C90" s="4">
        <v>43</v>
      </c>
      <c r="D90" s="4">
        <v>195</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26.25" x14ac:dyDescent="0.25">
      <c r="A91" s="5" t="s">
        <v>118</v>
      </c>
      <c r="B91" s="5" t="s">
        <v>15</v>
      </c>
      <c r="C91" s="4">
        <v>24</v>
      </c>
      <c r="D91" s="4">
        <v>145</v>
      </c>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ht="26.25" x14ac:dyDescent="0.25">
      <c r="A92" s="5" t="s">
        <v>119</v>
      </c>
      <c r="B92" s="5" t="s">
        <v>12</v>
      </c>
      <c r="C92" s="4">
        <v>38</v>
      </c>
      <c r="D92" s="4">
        <v>116</v>
      </c>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x14ac:dyDescent="0.25">
      <c r="A93" s="2" t="s">
        <v>6</v>
      </c>
      <c r="B93" s="2" t="s">
        <v>12</v>
      </c>
      <c r="C93" s="4">
        <v>44</v>
      </c>
      <c r="D93" s="4">
        <v>145</v>
      </c>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x14ac:dyDescent="0.25">
      <c r="A94" s="2" t="s">
        <v>7</v>
      </c>
      <c r="B94" s="2" t="s">
        <v>13</v>
      </c>
      <c r="C94" s="4">
        <v>38</v>
      </c>
      <c r="D94" s="4">
        <v>145</v>
      </c>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x14ac:dyDescent="0.25">
      <c r="A95" s="2" t="s">
        <v>120</v>
      </c>
      <c r="B95" s="2" t="s">
        <v>15</v>
      </c>
      <c r="C95" s="4">
        <v>19</v>
      </c>
      <c r="D95" s="4">
        <v>100</v>
      </c>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x14ac:dyDescent="0.25">
      <c r="A96" s="2" t="s">
        <v>121</v>
      </c>
      <c r="B96" s="2" t="s">
        <v>15</v>
      </c>
      <c r="C96" s="4">
        <v>29</v>
      </c>
      <c r="D96" s="4">
        <v>190</v>
      </c>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x14ac:dyDescent="0.25">
      <c r="A97" s="2" t="s">
        <v>122</v>
      </c>
      <c r="B97" s="2" t="s">
        <v>15</v>
      </c>
      <c r="C97" s="4">
        <v>29</v>
      </c>
      <c r="D97" s="4">
        <v>150</v>
      </c>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x14ac:dyDescent="0.25">
      <c r="A98" s="2" t="s">
        <v>123</v>
      </c>
      <c r="B98" s="2" t="s">
        <v>15</v>
      </c>
      <c r="C98" s="4">
        <v>29</v>
      </c>
      <c r="D98" s="4">
        <v>175</v>
      </c>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x14ac:dyDescent="0.25">
      <c r="A99" s="2" t="s">
        <v>124</v>
      </c>
      <c r="B99" s="2" t="s">
        <v>14</v>
      </c>
      <c r="C99" s="4">
        <v>30</v>
      </c>
      <c r="D99" s="4">
        <v>116</v>
      </c>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ht="26.25" x14ac:dyDescent="0.25">
      <c r="A100" s="5" t="s">
        <v>125</v>
      </c>
      <c r="B100" s="5" t="s">
        <v>13</v>
      </c>
      <c r="C100" s="4">
        <v>50</v>
      </c>
      <c r="D100" s="4">
        <v>188</v>
      </c>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x14ac:dyDescent="0.25">
      <c r="A101" s="2" t="s">
        <v>126</v>
      </c>
      <c r="B101" s="2" t="s">
        <v>15</v>
      </c>
      <c r="C101" s="4">
        <v>29</v>
      </c>
      <c r="D101" s="4">
        <v>122</v>
      </c>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x14ac:dyDescent="0.25">
      <c r="A102" s="2" t="s">
        <v>127</v>
      </c>
      <c r="B102" s="2" t="s">
        <v>15</v>
      </c>
      <c r="C102" s="4">
        <v>27</v>
      </c>
      <c r="D102" s="4">
        <v>160</v>
      </c>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x14ac:dyDescent="0.25">
      <c r="A103" s="2" t="s">
        <v>128</v>
      </c>
      <c r="B103" s="2" t="s">
        <v>15</v>
      </c>
      <c r="C103" s="4">
        <v>32</v>
      </c>
      <c r="D103" s="4">
        <v>168</v>
      </c>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x14ac:dyDescent="0.25">
      <c r="A104" s="2" t="s">
        <v>129</v>
      </c>
      <c r="B104" s="2" t="s">
        <v>15</v>
      </c>
      <c r="C104" s="4">
        <v>26</v>
      </c>
      <c r="D104" s="4">
        <v>101</v>
      </c>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x14ac:dyDescent="0.25">
      <c r="A105" s="2" t="s">
        <v>130</v>
      </c>
      <c r="B105" s="2" t="s">
        <v>14</v>
      </c>
      <c r="C105" s="4">
        <v>32</v>
      </c>
      <c r="D105" s="4">
        <v>116</v>
      </c>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x14ac:dyDescent="0.25">
      <c r="A106" s="2" t="s">
        <v>131</v>
      </c>
      <c r="B106" s="2" t="s">
        <v>15</v>
      </c>
      <c r="C106" s="4">
        <v>36</v>
      </c>
      <c r="D106" s="4">
        <v>153</v>
      </c>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x14ac:dyDescent="0.25">
      <c r="A107" s="2" t="s">
        <v>132</v>
      </c>
      <c r="B107" s="2" t="s">
        <v>15</v>
      </c>
      <c r="C107" s="4">
        <v>27</v>
      </c>
      <c r="D107" s="4">
        <v>140</v>
      </c>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x14ac:dyDescent="0.25">
      <c r="A108" s="2" t="s">
        <v>133</v>
      </c>
      <c r="B108" s="2" t="s">
        <v>15</v>
      </c>
      <c r="C108" s="4">
        <v>29</v>
      </c>
      <c r="D108" s="4">
        <v>110</v>
      </c>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1:39" x14ac:dyDescent="0.25">
      <c r="A109" s="2" t="s">
        <v>134</v>
      </c>
      <c r="B109" s="2" t="s">
        <v>15</v>
      </c>
      <c r="C109" s="4">
        <v>41</v>
      </c>
      <c r="D109" s="4">
        <v>185</v>
      </c>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x14ac:dyDescent="0.25">
      <c r="A110" s="2" t="s">
        <v>135</v>
      </c>
      <c r="B110" s="2" t="s">
        <v>15</v>
      </c>
      <c r="C110" s="4">
        <v>21</v>
      </c>
      <c r="D110" s="4">
        <v>118</v>
      </c>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x14ac:dyDescent="0.25">
      <c r="A111" s="2" t="s">
        <v>136</v>
      </c>
      <c r="B111" s="2" t="s">
        <v>12</v>
      </c>
      <c r="C111" s="4">
        <v>38</v>
      </c>
      <c r="D111" s="4">
        <v>88</v>
      </c>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x14ac:dyDescent="0.25">
      <c r="A112" s="2" t="s">
        <v>137</v>
      </c>
      <c r="B112" s="2" t="s">
        <v>14</v>
      </c>
      <c r="C112" s="4">
        <v>42</v>
      </c>
      <c r="D112" s="4">
        <v>176</v>
      </c>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x14ac:dyDescent="0.25">
      <c r="A113" s="2" t="s">
        <v>138</v>
      </c>
      <c r="B113" s="2" t="s">
        <v>15</v>
      </c>
      <c r="C113" s="4">
        <v>26</v>
      </c>
      <c r="D113" s="4">
        <v>145</v>
      </c>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x14ac:dyDescent="0.25">
      <c r="A114" s="2" t="s">
        <v>139</v>
      </c>
      <c r="B114" s="2" t="s">
        <v>15</v>
      </c>
      <c r="C114" s="4">
        <v>26</v>
      </c>
      <c r="D114" s="4">
        <v>141</v>
      </c>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1:39" x14ac:dyDescent="0.25">
      <c r="A115" s="2" t="s">
        <v>140</v>
      </c>
      <c r="B115" s="2" t="s">
        <v>15</v>
      </c>
      <c r="C115" s="4">
        <v>24</v>
      </c>
      <c r="D115" s="4">
        <v>101</v>
      </c>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x14ac:dyDescent="0.25">
      <c r="A116" s="2" t="s">
        <v>141</v>
      </c>
      <c r="B116" s="2" t="s">
        <v>16</v>
      </c>
      <c r="C116" s="4">
        <v>41</v>
      </c>
      <c r="D116" s="4">
        <v>130</v>
      </c>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ht="26.25" x14ac:dyDescent="0.25">
      <c r="A117" s="5" t="s">
        <v>142</v>
      </c>
      <c r="B117" s="5" t="s">
        <v>15</v>
      </c>
      <c r="C117" s="4">
        <v>24</v>
      </c>
      <c r="D117" s="4">
        <v>135</v>
      </c>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x14ac:dyDescent="0.25">
      <c r="A118" s="2" t="s">
        <v>143</v>
      </c>
      <c r="B118" s="2" t="s">
        <v>15</v>
      </c>
      <c r="C118" s="4">
        <v>26</v>
      </c>
      <c r="D118" s="4">
        <v>185</v>
      </c>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x14ac:dyDescent="0.25">
      <c r="A119" s="2" t="s">
        <v>144</v>
      </c>
      <c r="B119" s="2" t="s">
        <v>15</v>
      </c>
      <c r="C119" s="4">
        <v>24</v>
      </c>
      <c r="D119" s="4">
        <v>98</v>
      </c>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x14ac:dyDescent="0.25">
      <c r="A120" s="2" t="s">
        <v>145</v>
      </c>
      <c r="B120" s="2" t="s">
        <v>15</v>
      </c>
      <c r="C120" s="4">
        <v>28</v>
      </c>
      <c r="D120" s="4">
        <v>160</v>
      </c>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x14ac:dyDescent="0.25">
      <c r="A121" s="2" t="s">
        <v>146</v>
      </c>
      <c r="B121" s="2" t="s">
        <v>13</v>
      </c>
      <c r="C121" s="4">
        <v>54</v>
      </c>
      <c r="D121" s="4">
        <v>162</v>
      </c>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x14ac:dyDescent="0.25">
      <c r="A122" s="2" t="s">
        <v>147</v>
      </c>
      <c r="B122" s="2" t="s">
        <v>12</v>
      </c>
      <c r="C122" s="4">
        <v>58</v>
      </c>
      <c r="D122" s="4">
        <v>188</v>
      </c>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x14ac:dyDescent="0.25">
      <c r="A123" s="2" t="s">
        <v>148</v>
      </c>
      <c r="B123" s="2" t="s">
        <v>15</v>
      </c>
      <c r="C123" s="4">
        <v>31</v>
      </c>
      <c r="D123" s="4">
        <v>135</v>
      </c>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x14ac:dyDescent="0.25">
      <c r="A124" s="2" t="s">
        <v>149</v>
      </c>
      <c r="B124" s="2" t="s">
        <v>15</v>
      </c>
      <c r="C124" s="4">
        <v>24</v>
      </c>
      <c r="D124" s="4">
        <v>152</v>
      </c>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x14ac:dyDescent="0.25">
      <c r="A125" s="2" t="s">
        <v>150</v>
      </c>
      <c r="B125" s="2" t="s">
        <v>15</v>
      </c>
      <c r="C125" s="4">
        <v>25</v>
      </c>
      <c r="D125" s="4">
        <v>160</v>
      </c>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x14ac:dyDescent="0.25">
      <c r="A126" s="2" t="s">
        <v>151</v>
      </c>
      <c r="B126" s="2" t="s">
        <v>16</v>
      </c>
      <c r="C126" s="4">
        <v>24</v>
      </c>
      <c r="D126" s="4">
        <v>140</v>
      </c>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x14ac:dyDescent="0.25">
      <c r="A127" s="2" t="s">
        <v>152</v>
      </c>
      <c r="B127" s="2" t="s">
        <v>16</v>
      </c>
      <c r="C127" s="4">
        <v>36</v>
      </c>
      <c r="D127" s="4">
        <v>146</v>
      </c>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x14ac:dyDescent="0.25">
      <c r="A128" s="2" t="s">
        <v>153</v>
      </c>
      <c r="B128" s="2" t="s">
        <v>15</v>
      </c>
      <c r="C128" s="4">
        <v>32</v>
      </c>
      <c r="D128" s="4">
        <v>145</v>
      </c>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x14ac:dyDescent="0.25">
      <c r="A129" s="2" t="s">
        <v>154</v>
      </c>
      <c r="B129" s="2" t="s">
        <v>15</v>
      </c>
      <c r="C129" s="4">
        <v>38</v>
      </c>
      <c r="D129" s="4">
        <v>215</v>
      </c>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x14ac:dyDescent="0.25">
      <c r="A130" s="2" t="s">
        <v>155</v>
      </c>
      <c r="B130" s="2" t="s">
        <v>14</v>
      </c>
      <c r="C130" s="4">
        <v>44</v>
      </c>
      <c r="D130" s="4">
        <v>145</v>
      </c>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x14ac:dyDescent="0.25">
      <c r="A131" s="2" t="s">
        <v>156</v>
      </c>
      <c r="B131" s="2" t="s">
        <v>15</v>
      </c>
      <c r="C131" s="4">
        <v>38</v>
      </c>
      <c r="D131" s="4">
        <v>120</v>
      </c>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26.25" x14ac:dyDescent="0.25">
      <c r="A132" s="5" t="s">
        <v>157</v>
      </c>
      <c r="B132" s="5" t="s">
        <v>15</v>
      </c>
      <c r="C132" s="4">
        <v>27</v>
      </c>
      <c r="D132" s="4">
        <v>115</v>
      </c>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x14ac:dyDescent="0.25">
      <c r="A133" s="2" t="s">
        <v>158</v>
      </c>
      <c r="B133" s="2" t="s">
        <v>15</v>
      </c>
      <c r="C133" s="4">
        <v>38</v>
      </c>
      <c r="D133" s="4">
        <v>160</v>
      </c>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x14ac:dyDescent="0.25">
      <c r="A134" s="2" t="s">
        <v>159</v>
      </c>
      <c r="B134" s="2" t="s">
        <v>14</v>
      </c>
      <c r="C134" s="4">
        <v>29</v>
      </c>
      <c r="D134" s="4">
        <v>131</v>
      </c>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ht="39" x14ac:dyDescent="0.25">
      <c r="A135" s="5" t="s">
        <v>204</v>
      </c>
      <c r="B135" s="5" t="s">
        <v>12</v>
      </c>
      <c r="C135" s="4">
        <v>41</v>
      </c>
      <c r="D135" s="4">
        <v>159</v>
      </c>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ht="39" x14ac:dyDescent="0.25">
      <c r="A136" s="5" t="s">
        <v>203</v>
      </c>
      <c r="B136" s="5" t="s">
        <v>15</v>
      </c>
      <c r="C136" s="4">
        <v>41</v>
      </c>
      <c r="D136" s="4">
        <v>159</v>
      </c>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ht="26.25" x14ac:dyDescent="0.25">
      <c r="A137" s="5" t="s">
        <v>160</v>
      </c>
      <c r="B137" s="5" t="s">
        <v>12</v>
      </c>
      <c r="C137" s="4">
        <v>44</v>
      </c>
      <c r="D137" s="4">
        <v>206</v>
      </c>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26.25" x14ac:dyDescent="0.25">
      <c r="A138" s="5" t="s">
        <v>161</v>
      </c>
      <c r="B138" s="5" t="s">
        <v>12</v>
      </c>
      <c r="C138" s="4">
        <v>44</v>
      </c>
      <c r="D138" s="4">
        <v>188</v>
      </c>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x14ac:dyDescent="0.25">
      <c r="A139" s="2" t="s">
        <v>162</v>
      </c>
      <c r="B139" s="2" t="s">
        <v>15</v>
      </c>
      <c r="C139" s="4">
        <v>25</v>
      </c>
      <c r="D139" s="4">
        <v>129</v>
      </c>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x14ac:dyDescent="0.25">
      <c r="A140" s="2" t="s">
        <v>163</v>
      </c>
      <c r="B140" s="2" t="s">
        <v>14</v>
      </c>
      <c r="C140" s="4">
        <v>38</v>
      </c>
      <c r="D140" s="4">
        <v>116</v>
      </c>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ht="26.25" x14ac:dyDescent="0.25">
      <c r="A141" s="5" t="s">
        <v>164</v>
      </c>
      <c r="B141" s="5" t="s">
        <v>15</v>
      </c>
      <c r="C141" s="4">
        <v>34</v>
      </c>
      <c r="D141" s="4">
        <v>95</v>
      </c>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x14ac:dyDescent="0.25">
      <c r="A142" s="2" t="s">
        <v>165</v>
      </c>
      <c r="B142" s="2" t="s">
        <v>15</v>
      </c>
      <c r="C142" s="4">
        <v>38</v>
      </c>
      <c r="D142" s="4">
        <v>195</v>
      </c>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x14ac:dyDescent="0.25">
      <c r="A143" s="2" t="s">
        <v>166</v>
      </c>
      <c r="B143" s="2" t="s">
        <v>15</v>
      </c>
      <c r="C143" s="4">
        <v>36</v>
      </c>
      <c r="D143" s="4">
        <v>213</v>
      </c>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x14ac:dyDescent="0.25">
      <c r="A144" s="2" t="s">
        <v>167</v>
      </c>
      <c r="B144" s="2" t="s">
        <v>15</v>
      </c>
      <c r="C144" s="4">
        <v>33</v>
      </c>
      <c r="D144" s="4">
        <v>135</v>
      </c>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x14ac:dyDescent="0.25">
      <c r="A145" s="2" t="s">
        <v>168</v>
      </c>
      <c r="B145" s="2" t="s">
        <v>14</v>
      </c>
      <c r="C145" s="4">
        <v>35</v>
      </c>
      <c r="D145" s="4">
        <v>174</v>
      </c>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x14ac:dyDescent="0.25">
      <c r="A146" s="2" t="s">
        <v>169</v>
      </c>
      <c r="B146" s="2" t="s">
        <v>15</v>
      </c>
      <c r="C146" s="4">
        <v>20</v>
      </c>
      <c r="D146" s="4">
        <v>135</v>
      </c>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x14ac:dyDescent="0.25">
      <c r="A147" s="2" t="s">
        <v>170</v>
      </c>
      <c r="B147" s="2" t="s">
        <v>15</v>
      </c>
      <c r="C147" s="4">
        <v>36</v>
      </c>
      <c r="D147" s="4">
        <v>153</v>
      </c>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x14ac:dyDescent="0.25">
      <c r="A148" s="2" t="s">
        <v>171</v>
      </c>
      <c r="B148" s="2" t="s">
        <v>15</v>
      </c>
      <c r="C148" s="4">
        <v>35</v>
      </c>
      <c r="D148" s="4">
        <v>152</v>
      </c>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x14ac:dyDescent="0.25">
      <c r="A149" s="2" t="s">
        <v>172</v>
      </c>
      <c r="B149" s="2" t="s">
        <v>13</v>
      </c>
      <c r="C149" s="4">
        <v>32</v>
      </c>
      <c r="D149" s="4">
        <v>165</v>
      </c>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x14ac:dyDescent="0.25">
      <c r="A150" s="2" t="s">
        <v>173</v>
      </c>
      <c r="B150" s="2" t="s">
        <v>14</v>
      </c>
      <c r="C150" s="4">
        <v>32</v>
      </c>
      <c r="D150" s="4">
        <v>174</v>
      </c>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x14ac:dyDescent="0.25">
      <c r="A151" s="2" t="s">
        <v>174</v>
      </c>
      <c r="B151" s="2" t="s">
        <v>15</v>
      </c>
      <c r="C151" s="4">
        <v>19</v>
      </c>
      <c r="D151" s="4">
        <v>125</v>
      </c>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x14ac:dyDescent="0.25">
      <c r="A152" s="2" t="s">
        <v>175</v>
      </c>
      <c r="B152" s="2" t="s">
        <v>15</v>
      </c>
      <c r="C152" s="4">
        <v>38</v>
      </c>
      <c r="D152" s="4">
        <v>215</v>
      </c>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x14ac:dyDescent="0.25">
      <c r="A153" s="2" t="s">
        <v>176</v>
      </c>
      <c r="B153" s="2" t="s">
        <v>12</v>
      </c>
      <c r="C153" s="4">
        <v>53</v>
      </c>
      <c r="D153" s="4">
        <v>174</v>
      </c>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x14ac:dyDescent="0.25">
      <c r="A154" s="2" t="s">
        <v>177</v>
      </c>
      <c r="B154" s="2" t="s">
        <v>16</v>
      </c>
      <c r="C154" s="4">
        <v>24</v>
      </c>
      <c r="D154" s="4">
        <v>125</v>
      </c>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x14ac:dyDescent="0.25">
      <c r="A155" s="2" t="s">
        <v>178</v>
      </c>
      <c r="B155" s="2" t="s">
        <v>15</v>
      </c>
      <c r="C155" s="4">
        <v>19</v>
      </c>
      <c r="D155" s="4">
        <v>109</v>
      </c>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x14ac:dyDescent="0.25">
      <c r="A156" s="2" t="s">
        <v>179</v>
      </c>
      <c r="B156" s="2" t="s">
        <v>12</v>
      </c>
      <c r="C156" s="4">
        <v>53</v>
      </c>
      <c r="D156" s="4">
        <v>191</v>
      </c>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x14ac:dyDescent="0.25">
      <c r="A157" s="2" t="s">
        <v>180</v>
      </c>
      <c r="B157" s="2" t="s">
        <v>13</v>
      </c>
      <c r="C157" s="4">
        <v>52</v>
      </c>
      <c r="D157" s="74">
        <v>250</v>
      </c>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x14ac:dyDescent="0.25">
      <c r="A158" s="2" t="s">
        <v>181</v>
      </c>
      <c r="B158" s="2" t="s">
        <v>14</v>
      </c>
      <c r="C158" s="4">
        <v>38</v>
      </c>
      <c r="D158" s="4">
        <v>110</v>
      </c>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x14ac:dyDescent="0.25">
      <c r="A159" s="2" t="s">
        <v>182</v>
      </c>
      <c r="B159" s="2" t="s">
        <v>15</v>
      </c>
      <c r="C159" s="4">
        <v>28</v>
      </c>
      <c r="D159" s="4">
        <v>145</v>
      </c>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x14ac:dyDescent="0.25">
      <c r="A160" s="2" t="s">
        <v>183</v>
      </c>
      <c r="B160" s="2" t="s">
        <v>15</v>
      </c>
      <c r="C160" s="4">
        <v>44</v>
      </c>
      <c r="D160" s="4">
        <v>200</v>
      </c>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x14ac:dyDescent="0.25">
      <c r="A161" s="2" t="s">
        <v>184</v>
      </c>
      <c r="B161" s="2" t="s">
        <v>15</v>
      </c>
      <c r="C161" s="4">
        <v>29</v>
      </c>
      <c r="D161" s="4">
        <v>200</v>
      </c>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x14ac:dyDescent="0.25">
      <c r="A162" s="2" t="s">
        <v>185</v>
      </c>
      <c r="B162" s="2" t="s">
        <v>15</v>
      </c>
      <c r="C162" s="4">
        <v>25</v>
      </c>
      <c r="D162" s="4">
        <v>95</v>
      </c>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ht="26.25" x14ac:dyDescent="0.25">
      <c r="A163" s="5" t="s">
        <v>186</v>
      </c>
      <c r="B163" s="5" t="s">
        <v>16</v>
      </c>
      <c r="C163" s="4">
        <v>44</v>
      </c>
      <c r="D163" s="4">
        <v>145</v>
      </c>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x14ac:dyDescent="0.25">
      <c r="A164" s="2" t="s">
        <v>187</v>
      </c>
      <c r="B164" s="2" t="s">
        <v>15</v>
      </c>
      <c r="C164" s="4">
        <v>38</v>
      </c>
      <c r="D164" s="4">
        <v>93</v>
      </c>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x14ac:dyDescent="0.25">
      <c r="A165" s="2" t="s">
        <v>188</v>
      </c>
      <c r="B165" s="2" t="s">
        <v>12</v>
      </c>
      <c r="C165" s="4">
        <v>41</v>
      </c>
      <c r="D165" s="4">
        <v>165</v>
      </c>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x14ac:dyDescent="0.25">
      <c r="A166" s="2" t="s">
        <v>189</v>
      </c>
      <c r="B166" s="2" t="s">
        <v>14</v>
      </c>
      <c r="C166" s="4">
        <v>35</v>
      </c>
      <c r="D166" s="4">
        <v>150</v>
      </c>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x14ac:dyDescent="0.25">
      <c r="A167" s="2" t="s">
        <v>190</v>
      </c>
      <c r="B167" s="2" t="s">
        <v>15</v>
      </c>
      <c r="C167" s="4">
        <v>20</v>
      </c>
      <c r="D167" s="4">
        <v>180</v>
      </c>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x14ac:dyDescent="0.25">
      <c r="A168" s="2" t="s">
        <v>191</v>
      </c>
      <c r="B168" s="2" t="s">
        <v>12</v>
      </c>
      <c r="C168" s="4">
        <v>41</v>
      </c>
      <c r="D168" s="4">
        <v>174</v>
      </c>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x14ac:dyDescent="0.25">
      <c r="A169" s="2" t="s">
        <v>192</v>
      </c>
      <c r="B169" s="2" t="s">
        <v>16</v>
      </c>
      <c r="C169" s="4">
        <v>29</v>
      </c>
      <c r="D169" s="4">
        <v>160</v>
      </c>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x14ac:dyDescent="0.25">
      <c r="A170" s="2" t="s">
        <v>193</v>
      </c>
      <c r="B170" s="2" t="s">
        <v>14</v>
      </c>
      <c r="C170" s="4">
        <v>41</v>
      </c>
      <c r="D170" s="4">
        <v>155</v>
      </c>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x14ac:dyDescent="0.25">
      <c r="A171" s="2" t="s">
        <v>194</v>
      </c>
      <c r="B171" s="2" t="s">
        <v>14</v>
      </c>
      <c r="C171" s="4">
        <v>45</v>
      </c>
      <c r="D171" s="4">
        <v>185</v>
      </c>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x14ac:dyDescent="0.25">
      <c r="A172" s="2" t="s">
        <v>195</v>
      </c>
      <c r="B172" s="2" t="s">
        <v>16</v>
      </c>
      <c r="C172" s="4">
        <v>28</v>
      </c>
      <c r="D172" s="4">
        <v>139</v>
      </c>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x14ac:dyDescent="0.25">
      <c r="A173" s="2" t="s">
        <v>196</v>
      </c>
      <c r="B173" s="2" t="s">
        <v>13</v>
      </c>
      <c r="C173" s="4">
        <v>35</v>
      </c>
      <c r="D173" s="4">
        <v>174</v>
      </c>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x14ac:dyDescent="0.25">
      <c r="A174" s="2" t="s">
        <v>197</v>
      </c>
      <c r="B174" s="2" t="s">
        <v>15</v>
      </c>
      <c r="C174" s="4">
        <v>32</v>
      </c>
      <c r="D174" s="4">
        <v>205</v>
      </c>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x14ac:dyDescent="0.25">
      <c r="A175" s="2" t="s">
        <v>198</v>
      </c>
      <c r="B175" s="2" t="s">
        <v>15</v>
      </c>
      <c r="C175" s="4">
        <v>35</v>
      </c>
      <c r="D175" s="4">
        <v>135</v>
      </c>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x14ac:dyDescent="0.25">
      <c r="A176" s="2" t="s">
        <v>199</v>
      </c>
      <c r="B176" s="2" t="s">
        <v>15</v>
      </c>
      <c r="C176" s="4">
        <v>35</v>
      </c>
      <c r="D176" s="4">
        <v>145</v>
      </c>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x14ac:dyDescent="0.25">
      <c r="A177" s="2" t="s">
        <v>200</v>
      </c>
      <c r="B177" s="2" t="s">
        <v>15</v>
      </c>
      <c r="C177" s="4">
        <v>25</v>
      </c>
      <c r="D177" s="4">
        <v>75</v>
      </c>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x14ac:dyDescent="0.25">
      <c r="A179" s="75" t="s">
        <v>305</v>
      </c>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sheetData>
  <sheetProtection password="CFE1" sheet="1" objects="1" scenarios="1"/>
  <mergeCells count="1">
    <mergeCell ref="I1:M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Įvardinti diapazonai</vt:lpstr>
      </vt:variant>
      <vt:variant>
        <vt:i4>4</vt:i4>
      </vt:variant>
    </vt:vector>
  </HeadingPairs>
  <TitlesOfParts>
    <vt:vector size="8" baseType="lpstr">
      <vt:lpstr>1 Užsienio šalis</vt:lpstr>
      <vt:lpstr>2 Užsienio šalys_1</vt:lpstr>
      <vt:lpstr>2 Užsienio šalys_2</vt:lpstr>
      <vt:lpstr>Įkainiai ir sąrašas</vt:lpstr>
      <vt:lpstr>'1 Užsienio šalis'!Print_Area</vt:lpstr>
      <vt:lpstr>'2 Užsienio šalys_1'!Print_Area</vt:lpstr>
      <vt:lpstr>'2 Užsienio šalys_2'!Print_Area</vt:lpstr>
      <vt:lpstr>'Įkainiai ir sąrašas'!Print_Area</vt:lpstr>
    </vt:vector>
  </TitlesOfParts>
  <Company>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Baltronaitė</dc:creator>
  <cp:lastModifiedBy>Rasa Baltronaitė</cp:lastModifiedBy>
  <cp:lastPrinted>2016-04-26T07:01:02Z</cp:lastPrinted>
  <dcterms:created xsi:type="dcterms:W3CDTF">2016-04-18T05:37:30Z</dcterms:created>
  <dcterms:modified xsi:type="dcterms:W3CDTF">2016-05-31T08:13:05Z</dcterms:modified>
</cp:coreProperties>
</file>