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27795" windowHeight="12525"/>
  </bookViews>
  <sheets>
    <sheet name="1 Užsienio šalis" sheetId="1" r:id="rId1"/>
    <sheet name="2 Užsienio šalys_1" sheetId="4" r:id="rId2"/>
    <sheet name="Įkainiai ir sąrašas" sheetId="2" state="hidden" r:id="rId3"/>
  </sheets>
  <definedNames>
    <definedName name="_xlnm.Print_Area" localSheetId="0">'1 Užsienio šalis'!$A$1:$Y$82</definedName>
    <definedName name="_xlnm.Print_Area" localSheetId="1">'2 Užsienio šalys_1'!$A$1:$AQ$79</definedName>
    <definedName name="_xlnm.Print_Area" localSheetId="2">'Įkainiai ir sąrašas'!$F$1:$M$9</definedName>
  </definedNames>
  <calcPr calcId="145621"/>
</workbook>
</file>

<file path=xl/calcChain.xml><?xml version="1.0" encoding="utf-8"?>
<calcChain xmlns="http://schemas.openxmlformats.org/spreadsheetml/2006/main">
  <c r="AM26" i="4" l="1"/>
  <c r="AM27" i="4"/>
  <c r="AO27" i="4" s="1"/>
  <c r="AM28" i="4"/>
  <c r="AM29" i="4"/>
  <c r="AM30" i="4"/>
  <c r="AM31" i="4"/>
  <c r="AM32" i="4"/>
  <c r="AM33" i="4"/>
  <c r="AM34" i="4"/>
  <c r="AM35" i="4"/>
  <c r="AM36" i="4"/>
  <c r="AM37" i="4"/>
  <c r="AM38" i="4"/>
  <c r="AM39" i="4"/>
  <c r="AM40" i="4"/>
  <c r="AM41" i="4"/>
  <c r="AM42" i="4"/>
  <c r="AM43" i="4"/>
  <c r="AO43" i="4" s="1"/>
  <c r="AM44" i="4"/>
  <c r="AM45" i="4"/>
  <c r="AM46" i="4"/>
  <c r="AM47" i="4"/>
  <c r="AM48" i="4"/>
  <c r="AM49" i="4"/>
  <c r="AM50" i="4"/>
  <c r="AM51" i="4"/>
  <c r="AM52" i="4"/>
  <c r="AM53" i="4"/>
  <c r="AM54" i="4"/>
  <c r="AM55" i="4"/>
  <c r="AM56" i="4"/>
  <c r="AM57" i="4"/>
  <c r="AM58" i="4"/>
  <c r="AM59" i="4"/>
  <c r="AO59" i="4" s="1"/>
  <c r="AM60" i="4"/>
  <c r="AM61" i="4"/>
  <c r="AM62" i="4"/>
  <c r="AM63" i="4"/>
  <c r="AM64" i="4"/>
  <c r="AM65" i="4"/>
  <c r="AM66" i="4"/>
  <c r="AM67" i="4"/>
  <c r="AM68" i="4"/>
  <c r="AM69" i="4"/>
  <c r="AM70" i="4"/>
  <c r="AM71" i="4"/>
  <c r="AL26" i="4"/>
  <c r="AL27" i="4"/>
  <c r="AL28" i="4"/>
  <c r="AL29" i="4"/>
  <c r="AN29" i="4" s="1"/>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6" i="4"/>
  <c r="AI27" i="4"/>
  <c r="AI28" i="4"/>
  <c r="AI29" i="4"/>
  <c r="AI30" i="4"/>
  <c r="AI31" i="4"/>
  <c r="AI32" i="4"/>
  <c r="AI33" i="4"/>
  <c r="AI34" i="4"/>
  <c r="AI35" i="4"/>
  <c r="AI36" i="4"/>
  <c r="AI37" i="4"/>
  <c r="AI38" i="4"/>
  <c r="AI39" i="4"/>
  <c r="AI40" i="4"/>
  <c r="AI41" i="4"/>
  <c r="AI42" i="4"/>
  <c r="AI43" i="4"/>
  <c r="AK43" i="4" s="1"/>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J61" i="4" s="1"/>
  <c r="AH62" i="4"/>
  <c r="AH63" i="4"/>
  <c r="AH64" i="4"/>
  <c r="AH65" i="4"/>
  <c r="AH66" i="4"/>
  <c r="AH67" i="4"/>
  <c r="AH68" i="4"/>
  <c r="AH69" i="4"/>
  <c r="AH70" i="4"/>
  <c r="AH71"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6" i="4"/>
  <c r="M27" i="4"/>
  <c r="AK27" i="4" s="1"/>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AK59" i="4" s="1"/>
  <c r="M60" i="4"/>
  <c r="M61" i="4"/>
  <c r="M62" i="4"/>
  <c r="M63" i="4"/>
  <c r="M64" i="4"/>
  <c r="M65" i="4"/>
  <c r="M66" i="4"/>
  <c r="M67" i="4"/>
  <c r="M68" i="4"/>
  <c r="M69" i="4"/>
  <c r="M70" i="4"/>
  <c r="M71"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V28" i="1"/>
  <c r="V29" i="1"/>
  <c r="V30" i="1"/>
  <c r="V31" i="1"/>
  <c r="V32" i="1"/>
  <c r="V33" i="1"/>
  <c r="V34" i="1"/>
  <c r="V35" i="1"/>
  <c r="V36" i="1"/>
  <c r="V37" i="1"/>
  <c r="V38" i="1"/>
  <c r="V39" i="1"/>
  <c r="V40" i="1"/>
  <c r="V41" i="1"/>
  <c r="V42" i="1"/>
  <c r="V43" i="1"/>
  <c r="V44" i="1"/>
  <c r="V45" i="1"/>
  <c r="V46" i="1"/>
  <c r="W46" i="1" s="1"/>
  <c r="V47" i="1"/>
  <c r="V48" i="1"/>
  <c r="V49" i="1"/>
  <c r="V50" i="1"/>
  <c r="W50" i="1" s="1"/>
  <c r="V51" i="1"/>
  <c r="V52" i="1"/>
  <c r="V53" i="1"/>
  <c r="V54" i="1"/>
  <c r="W54" i="1" s="1"/>
  <c r="V55" i="1"/>
  <c r="V56" i="1"/>
  <c r="V57" i="1"/>
  <c r="V58" i="1"/>
  <c r="W58" i="1" s="1"/>
  <c r="V59" i="1"/>
  <c r="V60" i="1"/>
  <c r="V61" i="1"/>
  <c r="V62" i="1"/>
  <c r="W62" i="1" s="1"/>
  <c r="V63" i="1"/>
  <c r="V64" i="1"/>
  <c r="V65" i="1"/>
  <c r="V66" i="1"/>
  <c r="W66" i="1" s="1"/>
  <c r="V67" i="1"/>
  <c r="V68" i="1"/>
  <c r="V69" i="1"/>
  <c r="V70" i="1"/>
  <c r="W70" i="1" s="1"/>
  <c r="V71" i="1"/>
  <c r="V72" i="1"/>
  <c r="V73"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R28"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I29" i="1"/>
  <c r="R29" i="1" s="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28" i="1"/>
  <c r="S28" i="1" s="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25" i="1"/>
  <c r="D26" i="1"/>
  <c r="D27" i="1"/>
  <c r="D28" i="1"/>
  <c r="Q28" i="1" s="1"/>
  <c r="AJ69" i="4" l="1"/>
  <c r="AJ53" i="4"/>
  <c r="AJ45" i="4"/>
  <c r="AJ37" i="4"/>
  <c r="AJ29" i="4"/>
  <c r="AK67" i="4"/>
  <c r="AK51" i="4"/>
  <c r="AK35" i="4"/>
  <c r="W42" i="1"/>
  <c r="W38" i="1"/>
  <c r="W34" i="1"/>
  <c r="W30" i="1"/>
  <c r="S29" i="1"/>
  <c r="U71" i="1"/>
  <c r="U67" i="1"/>
  <c r="U63" i="1"/>
  <c r="U59" i="1"/>
  <c r="U55" i="1"/>
  <c r="U51" i="1"/>
  <c r="U47" i="1"/>
  <c r="U43" i="1"/>
  <c r="U39" i="1"/>
  <c r="U35" i="1"/>
  <c r="U31" i="1"/>
  <c r="W73" i="1"/>
  <c r="W69" i="1"/>
  <c r="W65" i="1"/>
  <c r="W61" i="1"/>
  <c r="W57" i="1"/>
  <c r="W53" i="1"/>
  <c r="W49" i="1"/>
  <c r="W45" i="1"/>
  <c r="W41" i="1"/>
  <c r="W37" i="1"/>
  <c r="W33" i="1"/>
  <c r="U72" i="1"/>
  <c r="U68" i="1"/>
  <c r="U64" i="1"/>
  <c r="U60" i="1"/>
  <c r="U56" i="1"/>
  <c r="U52" i="1"/>
  <c r="U48" i="1"/>
  <c r="U44" i="1"/>
  <c r="U40" i="1"/>
  <c r="U36" i="1"/>
  <c r="U32" i="1"/>
  <c r="U28" i="1"/>
  <c r="U70" i="1"/>
  <c r="X70" i="1" s="1"/>
  <c r="U66" i="1"/>
  <c r="X66" i="1" s="1"/>
  <c r="U62" i="1"/>
  <c r="X62" i="1" s="1"/>
  <c r="U58" i="1"/>
  <c r="X58" i="1" s="1"/>
  <c r="U54" i="1"/>
  <c r="X54" i="1" s="1"/>
  <c r="U50" i="1"/>
  <c r="X50" i="1" s="1"/>
  <c r="U46" i="1"/>
  <c r="X46" i="1" s="1"/>
  <c r="U42" i="1"/>
  <c r="U38" i="1"/>
  <c r="U34" i="1"/>
  <c r="X34" i="1" s="1"/>
  <c r="U30" i="1"/>
  <c r="X30" i="1" s="1"/>
  <c r="W72" i="1"/>
  <c r="X72" i="1" s="1"/>
  <c r="W68" i="1"/>
  <c r="W64" i="1"/>
  <c r="X64" i="1" s="1"/>
  <c r="W60" i="1"/>
  <c r="W56" i="1"/>
  <c r="W52" i="1"/>
  <c r="W48" i="1"/>
  <c r="X48" i="1" s="1"/>
  <c r="W44" i="1"/>
  <c r="W40" i="1"/>
  <c r="X40" i="1" s="1"/>
  <c r="W36" i="1"/>
  <c r="W32" i="1"/>
  <c r="X32" i="1" s="1"/>
  <c r="W28" i="1"/>
  <c r="U73" i="1"/>
  <c r="U69" i="1"/>
  <c r="U65" i="1"/>
  <c r="X65" i="1" s="1"/>
  <c r="U61" i="1"/>
  <c r="X61" i="1" s="1"/>
  <c r="U57" i="1"/>
  <c r="U53" i="1"/>
  <c r="U49" i="1"/>
  <c r="X49" i="1" s="1"/>
  <c r="W71" i="1"/>
  <c r="W67" i="1"/>
  <c r="X67" i="1" s="1"/>
  <c r="W63" i="1"/>
  <c r="X63" i="1" s="1"/>
  <c r="W59" i="1"/>
  <c r="W55" i="1"/>
  <c r="W51" i="1"/>
  <c r="X51" i="1" s="1"/>
  <c r="W47" i="1"/>
  <c r="X47" i="1" s="1"/>
  <c r="W43" i="1"/>
  <c r="W39" i="1"/>
  <c r="W35" i="1"/>
  <c r="X35" i="1" s="1"/>
  <c r="W31" i="1"/>
  <c r="X31" i="1" s="1"/>
  <c r="AN68" i="4"/>
  <c r="AN60" i="4"/>
  <c r="AN52" i="4"/>
  <c r="AN44" i="4"/>
  <c r="W29" i="1"/>
  <c r="U45" i="1"/>
  <c r="X45" i="1" s="1"/>
  <c r="U41" i="1"/>
  <c r="U37" i="1"/>
  <c r="U33" i="1"/>
  <c r="U29" i="1"/>
  <c r="AJ67" i="4"/>
  <c r="AJ51" i="4"/>
  <c r="AJ35" i="4"/>
  <c r="AK65" i="4"/>
  <c r="AK49" i="4"/>
  <c r="AK33" i="4"/>
  <c r="AJ70" i="4"/>
  <c r="AJ66" i="4"/>
  <c r="AJ62" i="4"/>
  <c r="AJ58" i="4"/>
  <c r="AJ71" i="4"/>
  <c r="AJ59" i="4"/>
  <c r="AJ55" i="4"/>
  <c r="AJ43" i="4"/>
  <c r="AJ39" i="4"/>
  <c r="AJ27" i="4"/>
  <c r="AK69" i="4"/>
  <c r="AK57" i="4"/>
  <c r="AK45" i="4"/>
  <c r="AK41" i="4"/>
  <c r="AK29" i="4"/>
  <c r="AN71" i="4"/>
  <c r="AN67" i="4"/>
  <c r="AN63" i="4"/>
  <c r="AN59" i="4"/>
  <c r="AN55" i="4"/>
  <c r="AN51" i="4"/>
  <c r="AN47" i="4"/>
  <c r="AN43" i="4"/>
  <c r="AN39" i="4"/>
  <c r="AN35" i="4"/>
  <c r="AN31" i="4"/>
  <c r="AN27" i="4"/>
  <c r="AO69" i="4"/>
  <c r="AO65" i="4"/>
  <c r="AO61" i="4"/>
  <c r="AO57" i="4"/>
  <c r="AO53" i="4"/>
  <c r="AO49" i="4"/>
  <c r="AO45" i="4"/>
  <c r="AO41" i="4"/>
  <c r="AO37" i="4"/>
  <c r="AO33" i="4"/>
  <c r="AO29" i="4"/>
  <c r="AJ63" i="4"/>
  <c r="AJ47" i="4"/>
  <c r="AJ31" i="4"/>
  <c r="AK61" i="4"/>
  <c r="AK53" i="4"/>
  <c r="AK37" i="4"/>
  <c r="AJ54" i="4"/>
  <c r="AJ50" i="4"/>
  <c r="AJ46" i="4"/>
  <c r="AJ42" i="4"/>
  <c r="AJ38" i="4"/>
  <c r="AJ34" i="4"/>
  <c r="AJ30" i="4"/>
  <c r="AJ26" i="4"/>
  <c r="AK68" i="4"/>
  <c r="AK64" i="4"/>
  <c r="AK60" i="4"/>
  <c r="AK56" i="4"/>
  <c r="AK52" i="4"/>
  <c r="AK48" i="4"/>
  <c r="AK44" i="4"/>
  <c r="AK40" i="4"/>
  <c r="AK36" i="4"/>
  <c r="AK32" i="4"/>
  <c r="AK28" i="4"/>
  <c r="AN70" i="4"/>
  <c r="AN66" i="4"/>
  <c r="AN62" i="4"/>
  <c r="AN58" i="4"/>
  <c r="AN54" i="4"/>
  <c r="AN50" i="4"/>
  <c r="AN46" i="4"/>
  <c r="AN42" i="4"/>
  <c r="AN38" i="4"/>
  <c r="AN34" i="4"/>
  <c r="AN30" i="4"/>
  <c r="AN26" i="4"/>
  <c r="AO68" i="4"/>
  <c r="AO64" i="4"/>
  <c r="AO60" i="4"/>
  <c r="AO56" i="4"/>
  <c r="AO52" i="4"/>
  <c r="AO48" i="4"/>
  <c r="AO44" i="4"/>
  <c r="AO40" i="4"/>
  <c r="AO36" i="4"/>
  <c r="AO32" i="4"/>
  <c r="AO28" i="4"/>
  <c r="AJ65" i="4"/>
  <c r="AJ57" i="4"/>
  <c r="AJ49" i="4"/>
  <c r="AJ41" i="4"/>
  <c r="AJ33" i="4"/>
  <c r="AK71" i="4"/>
  <c r="AK63" i="4"/>
  <c r="AK55" i="4"/>
  <c r="AK47" i="4"/>
  <c r="AK39" i="4"/>
  <c r="AK31" i="4"/>
  <c r="AN69" i="4"/>
  <c r="AN65" i="4"/>
  <c r="AN61" i="4"/>
  <c r="AN57" i="4"/>
  <c r="AN53" i="4"/>
  <c r="AN49" i="4"/>
  <c r="AN45" i="4"/>
  <c r="AN41" i="4"/>
  <c r="AN37" i="4"/>
  <c r="AN33" i="4"/>
  <c r="AO71" i="4"/>
  <c r="AO67" i="4"/>
  <c r="AO63" i="4"/>
  <c r="AO55" i="4"/>
  <c r="AO51" i="4"/>
  <c r="AO47" i="4"/>
  <c r="AO39" i="4"/>
  <c r="AO35" i="4"/>
  <c r="AO31" i="4"/>
  <c r="AJ68" i="4"/>
  <c r="AJ64" i="4"/>
  <c r="AJ60" i="4"/>
  <c r="AJ56" i="4"/>
  <c r="AJ52" i="4"/>
  <c r="AJ48" i="4"/>
  <c r="AJ44" i="4"/>
  <c r="AJ40" i="4"/>
  <c r="AJ36" i="4"/>
  <c r="AJ32" i="4"/>
  <c r="AJ28" i="4"/>
  <c r="AK70" i="4"/>
  <c r="AK66" i="4"/>
  <c r="AK62" i="4"/>
  <c r="AK58" i="4"/>
  <c r="AK54" i="4"/>
  <c r="AK50" i="4"/>
  <c r="AK46" i="4"/>
  <c r="AK42" i="4"/>
  <c r="AK38" i="4"/>
  <c r="AK34" i="4"/>
  <c r="AK30" i="4"/>
  <c r="AK26" i="4"/>
  <c r="AN64" i="4"/>
  <c r="AN56" i="4"/>
  <c r="AN48" i="4"/>
  <c r="AN40" i="4"/>
  <c r="AN36" i="4"/>
  <c r="AN32" i="4"/>
  <c r="AN28" i="4"/>
  <c r="AO70" i="4"/>
  <c r="AO66" i="4"/>
  <c r="AO62" i="4"/>
  <c r="AO58" i="4"/>
  <c r="AO54" i="4"/>
  <c r="AO50" i="4"/>
  <c r="AO46" i="4"/>
  <c r="AO42" i="4"/>
  <c r="AO38" i="4"/>
  <c r="AO34" i="4"/>
  <c r="AO30" i="4"/>
  <c r="AO26" i="4"/>
  <c r="AC25" i="4"/>
  <c r="AB25" i="4"/>
  <c r="Q27" i="1"/>
  <c r="X37" i="1" l="1"/>
  <c r="X53" i="1"/>
  <c r="X69" i="1"/>
  <c r="X57" i="1"/>
  <c r="X73" i="1"/>
  <c r="X38" i="1"/>
  <c r="X39" i="1"/>
  <c r="X55" i="1"/>
  <c r="X71" i="1"/>
  <c r="X42" i="1"/>
  <c r="X28" i="1"/>
  <c r="AP56" i="4"/>
  <c r="AP52" i="4"/>
  <c r="AP68" i="4"/>
  <c r="X33" i="1"/>
  <c r="X36" i="1"/>
  <c r="X68" i="1"/>
  <c r="AP40" i="4"/>
  <c r="AP28" i="4"/>
  <c r="AP44" i="4"/>
  <c r="AP60" i="4"/>
  <c r="AP27" i="4"/>
  <c r="AP43" i="4"/>
  <c r="AP59" i="4"/>
  <c r="X41" i="1"/>
  <c r="X44" i="1"/>
  <c r="X60" i="1"/>
  <c r="AP29" i="4"/>
  <c r="X56" i="1"/>
  <c r="AP61" i="4"/>
  <c r="AP45" i="4"/>
  <c r="AP36" i="4"/>
  <c r="X52" i="1"/>
  <c r="AP49" i="4"/>
  <c r="AP38" i="4"/>
  <c r="AP54" i="4"/>
  <c r="AP31" i="4"/>
  <c r="AP51" i="4"/>
  <c r="AP39" i="4"/>
  <c r="AP71" i="4"/>
  <c r="AP70" i="4"/>
  <c r="AP35" i="4"/>
  <c r="X43" i="1"/>
  <c r="X59" i="1"/>
  <c r="AP53" i="4"/>
  <c r="AP57" i="4"/>
  <c r="AP26" i="4"/>
  <c r="AP42" i="4"/>
  <c r="AP47" i="4"/>
  <c r="AP58" i="4"/>
  <c r="AP65" i="4"/>
  <c r="AP30" i="4"/>
  <c r="AP46" i="4"/>
  <c r="AP63" i="4"/>
  <c r="AP69" i="4"/>
  <c r="AP55" i="4"/>
  <c r="AP62" i="4"/>
  <c r="AP67" i="4"/>
  <c r="AP37" i="4"/>
  <c r="AP33" i="4"/>
  <c r="AP32" i="4"/>
  <c r="AP48" i="4"/>
  <c r="AP64" i="4"/>
  <c r="AP41" i="4"/>
  <c r="AP34" i="4"/>
  <c r="AP50" i="4"/>
  <c r="AP66" i="4"/>
  <c r="X29" i="1"/>
  <c r="AM23" i="4"/>
  <c r="AM24" i="4"/>
  <c r="AM25" i="4"/>
  <c r="AM22" i="4"/>
  <c r="AL23" i="4"/>
  <c r="AL24" i="4"/>
  <c r="AL25" i="4"/>
  <c r="AL22" i="4"/>
  <c r="M23" i="4"/>
  <c r="AE23" i="4" s="1"/>
  <c r="M24" i="4"/>
  <c r="M25" i="4"/>
  <c r="M22" i="4"/>
  <c r="AE22" i="4" s="1"/>
  <c r="L23" i="4"/>
  <c r="L24" i="4"/>
  <c r="L25" i="4"/>
  <c r="L22" i="4"/>
  <c r="AD22" i="4" s="1"/>
  <c r="AI23" i="4"/>
  <c r="AI24" i="4"/>
  <c r="AI25" i="4"/>
  <c r="AI22" i="4"/>
  <c r="AH23" i="4"/>
  <c r="AH24" i="4"/>
  <c r="AH25" i="4"/>
  <c r="AH22" i="4"/>
  <c r="AG23" i="4"/>
  <c r="AG24" i="4"/>
  <c r="AG25" i="4"/>
  <c r="AG22" i="4"/>
  <c r="AF23" i="4"/>
  <c r="AF24" i="4"/>
  <c r="AF25" i="4"/>
  <c r="AF22" i="4"/>
  <c r="AE24" i="4"/>
  <c r="AE25" i="4"/>
  <c r="AD23" i="4"/>
  <c r="AD24" i="4"/>
  <c r="AD25" i="4"/>
  <c r="AA23" i="4"/>
  <c r="AA24" i="4"/>
  <c r="AA25" i="4"/>
  <c r="AA22" i="4"/>
  <c r="Z23" i="4"/>
  <c r="Z24" i="4"/>
  <c r="Z25" i="4"/>
  <c r="Z22" i="4"/>
  <c r="Q23" i="4"/>
  <c r="Q24" i="4"/>
  <c r="Q25" i="4"/>
  <c r="Q22" i="4"/>
  <c r="P22" i="4"/>
  <c r="P23" i="4"/>
  <c r="P24" i="4"/>
  <c r="P25" i="4"/>
  <c r="F23" i="4"/>
  <c r="AC23" i="4" s="1"/>
  <c r="F24" i="4"/>
  <c r="AC24" i="4" s="1"/>
  <c r="F22" i="4"/>
  <c r="AC22" i="4" s="1"/>
  <c r="E23" i="4"/>
  <c r="AB23" i="4" s="1"/>
  <c r="E24" i="4"/>
  <c r="AB24" i="4" s="1"/>
  <c r="E22" i="4"/>
  <c r="AB22" i="4" s="1"/>
  <c r="V25" i="1"/>
  <c r="V26" i="1"/>
  <c r="V27" i="1"/>
  <c r="T25" i="1"/>
  <c r="T26" i="1"/>
  <c r="T27" i="1"/>
  <c r="S25" i="1"/>
  <c r="R26" i="1"/>
  <c r="P25" i="1"/>
  <c r="P26" i="1"/>
  <c r="P27" i="1"/>
  <c r="K25" i="1"/>
  <c r="K26" i="1"/>
  <c r="K27" i="1"/>
  <c r="I25" i="1"/>
  <c r="R25" i="1" s="1"/>
  <c r="I26" i="1"/>
  <c r="S26" i="1" s="1"/>
  <c r="I27" i="1"/>
  <c r="R27" i="1" s="1"/>
  <c r="Q25" i="1"/>
  <c r="Q26" i="1"/>
  <c r="V24" i="1"/>
  <c r="AK24" i="4" l="1"/>
  <c r="AN22" i="4"/>
  <c r="AO24" i="4"/>
  <c r="AJ25" i="4"/>
  <c r="AJ24" i="4"/>
  <c r="AK25" i="4"/>
  <c r="AN24" i="4"/>
  <c r="AO25" i="4"/>
  <c r="AK22" i="4"/>
  <c r="AK23" i="4"/>
  <c r="AO22" i="4"/>
  <c r="U27" i="1"/>
  <c r="U25" i="1"/>
  <c r="X25" i="1" s="1"/>
  <c r="U26" i="1"/>
  <c r="AO23" i="4"/>
  <c r="AJ23" i="4"/>
  <c r="AN23" i="4"/>
  <c r="AJ22" i="4"/>
  <c r="AN25" i="4"/>
  <c r="W27" i="1"/>
  <c r="W25" i="1"/>
  <c r="W26" i="1"/>
  <c r="S27" i="1"/>
  <c r="AG72" i="4"/>
  <c r="AB72" i="4"/>
  <c r="AD72" i="4"/>
  <c r="AE72" i="4"/>
  <c r="AC72" i="4"/>
  <c r="I24" i="1"/>
  <c r="P24" i="1"/>
  <c r="K24" i="1"/>
  <c r="D24" i="1"/>
  <c r="Q24" i="1" s="1"/>
  <c r="AP22" i="4" l="1"/>
  <c r="AP24" i="4"/>
  <c r="X27" i="1"/>
  <c r="X26" i="1"/>
  <c r="AP23" i="4"/>
  <c r="AP25" i="4"/>
  <c r="Q74" i="1"/>
  <c r="AK72" i="4"/>
  <c r="AO72" i="4"/>
  <c r="S24" i="1"/>
  <c r="S74" i="1" s="1"/>
  <c r="R24" i="1"/>
  <c r="R74" i="1" s="1"/>
  <c r="W24" i="1"/>
  <c r="T24" i="1"/>
  <c r="U24" i="1" s="1"/>
  <c r="AP72" i="4" l="1"/>
  <c r="X24" i="1"/>
  <c r="X74" i="1" s="1"/>
  <c r="U74" i="1"/>
  <c r="W74" i="1"/>
  <c r="AJ72" i="4" l="1"/>
  <c r="AF72" i="4"/>
  <c r="AN72" i="4"/>
</calcChain>
</file>

<file path=xl/sharedStrings.xml><?xml version="1.0" encoding="utf-8"?>
<sst xmlns="http://schemas.openxmlformats.org/spreadsheetml/2006/main" count="626" uniqueCount="300">
  <si>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</si>
  <si>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</si>
  <si>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</si>
  <si>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</si>
  <si>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</si>
  <si>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</si>
  <si>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</si>
  <si>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</si>
  <si>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</si>
  <si>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</si>
  <si>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</si>
  <si>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</si>
  <si>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</si>
  <si>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</si>
  <si>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</si>
  <si>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</si>
  <si>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</si>
  <si>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</si>
  <si>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</si>
  <si>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</si>
  <si>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</si>
  <si>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</si>
  <si>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</si>
  <si>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</si>
  <si>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</si>
  <si>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</si>
  <si>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</si>
  <si>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</si>
  <si>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</si>
  <si>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</si>
  <si>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</si>
  <si>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</si>
  <si>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</si>
  <si>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</si>
  <si>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</si>
  <si>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</si>
  <si>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</si>
  <si>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</si>
  <si>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</si>
  <si>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</si>
  <si>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</si>
  <si>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</si>
  <si>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</si>
  <si>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</si>
  <si>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</si>
  <si>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</si>
  <si>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</si>
  <si>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</si>
  <si>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</si>
  <si>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</si>
  <si>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</si>
  <si>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</si>
  <si>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</si>
  <si>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</si>
  <si>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</si>
  <si>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</si>
  <si>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</si>
  <si>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</si>
  <si>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</si>
  <si>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</si>
  <si>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</si>
  <si>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</si>
  <si>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</si>
  <si>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</si>
  <si>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</si>
  <si>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</si>
  <si>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</si>
  <si>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</si>
  <si>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</si>
  <si>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</si>
  <si>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</si>
  <si>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</si>
  <si>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</si>
  <si>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</si>
  <si>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</si>
  <si>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</si>
  <si>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</si>
  <si>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</si>
  <si>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</si>
  <si>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</si>
  <si>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</si>
  <si>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</si>
  <si>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</si>
  <si>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</si>
  <si>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</si>
  <si>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</si>
  <si>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</si>
  <si>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</si>
  <si>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</si>
  <si>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</si>
  <si>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</si>
  <si>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</si>
  <si>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</si>
  <si>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</si>
  <si>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</si>
  <si>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</si>
  <si>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</si>
  <si>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</si>
  <si>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</si>
  <si>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</si>
  <si>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</si>
  <si>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</si>
  <si>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</si>
  <si>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</si>
  <si>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</si>
  <si>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</si>
  <si>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</si>
  <si>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</si>
  <si>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</si>
  <si>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</si>
  <si>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</si>
  <si>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</si>
  <si>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</si>
  <si>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</si>
  <si>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</si>
  <si>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</si>
  <si>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</si>
  <si>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</si>
  <si>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</si>
  <si>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</si>
  <si>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</si>
  <si>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</si>
  <si>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</si>
  <si>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</si>
  <si>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</si>
  <si>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</si>
  <si>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</si>
  <si>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</si>
  <si>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</si>
  <si>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</si>
  <si>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</si>
  <si>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</si>
  <si>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</si>
  <si>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</si>
  <si>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</si>
  <si>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</si>
  <si>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</si>
  <si>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</si>
  <si>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</si>
  <si>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</si>
  <si>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</si>
  <si>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</si>
  <si>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</si>
  <si>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</si>
  <si>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</si>
  <si>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</si>
  <si>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</si>
  <si>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</si>
  <si>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</si>
  <si>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</si>
  <si>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</si>
  <si>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</si>
  <si>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</si>
  <si>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</si>
  <si>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</si>
  <si>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</si>
  <si>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</si>
  <si>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</si>
  <si>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</si>
  <si>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</si>
  <si>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</si>
  <si>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</si>
  <si>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</si>
  <si>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</si>
  <si>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</si>
  <si>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</si>
  <si>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</si>
  <si>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</si>
  <si>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</si>
  <si>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</si>
  <si>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</si>
  <si>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</si>
  <si>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</si>
  <si>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</si>
  <si>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</si>
  <si>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</si>
  <si>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</si>
  <si>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</si>
  <si>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</si>
  <si>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</si>
  <si>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</si>
  <si>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</si>
  <si>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</si>
  <si>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</si>
  <si>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</si>
  <si>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</si>
  <si>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</si>
  <si>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</si>
  <si>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</si>
  <si>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</si>
  <si>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</si>
  <si>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</si>
  <si>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</si>
  <si>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</si>
  <si>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</si>
  <si>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</si>
  <si>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</si>
  <si>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</si>
  <si>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</si>
  <si>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</si>
  <si>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</si>
  <si>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</si>
  <si>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</si>
  <si>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</si>
  <si>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</si>
  <si>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</si>
  <si>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</si>
  <si>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</si>
  <si>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</si>
  <si>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</si>
  <si>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</si>
  <si>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</si>
  <si>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</si>
  <si>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</si>
  <si>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</si>
  <si>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</si>
  <si>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</si>
  <si>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</si>
  <si>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</si>
  <si>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</si>
  <si>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</si>
  <si>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</si>
  <si>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</si>
  <si>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</si>
  <si>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</si>
  <si>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</si>
  <si>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</si>
  <si>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</si>
  <si>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</si>
  <si>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</si>
  <si>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</si>
  <si>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</si>
  <si>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</si>
  <si>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</si>
  <si>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</si>
  <si>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</si>
  <si>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</si>
  <si>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</si>
  <si>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</si>
  <si>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</si>
  <si>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</si>
  <si>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</si>
  <si>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</si>
  <si>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</si>
  <si>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</si>
  <si>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</si>
  <si>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</si>
  <si>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</si>
  <si>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</si>
  <si>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</si>
  <si>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</si>
  <si>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</si>
  <si>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</si>
  <si>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</si>
  <si>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</si>
  <si>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</si>
  <si>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</si>
  <si>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</si>
  <si>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</si>
  <si>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</si>
  <si>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</si>
  <si>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Kelionės į užsienį išlaidas kompensavo kita institucija:
Taip / Ne
</t>
    </r>
    <r>
      <rPr>
        <sz val="8"/>
        <color indexed="10"/>
        <rFont val="Times New Roman"/>
        <family val="1"/>
        <charset val="186"/>
      </rPr>
      <t>(Pasirinkti iš sąrašo)</t>
    </r>
  </si>
  <si>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</si>
  <si>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</si>
  <si>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</si>
  <si>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</si>
  <si>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</si>
  <si>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</si>
  <si>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</si>
  <si>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</si>
  <si>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</si>
  <si>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</si>
  <si>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</si>
  <si>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36=(34)*((12)-0,5)*((16)/100)</t>
  </si>
  <si>
    <t>22=(21)*(9)
*((11)/100))</t>
  </si>
  <si>
    <t>PAŽYMA DĖL KOMANDIRUOČIŲ Į UŽSIENĮ, KURIŲ METU VYKSTAMA Į DVI UŽSIENIO ŠALIS, IŠLAIDŲ APSKAIČIAVIMO</t>
  </si>
  <si>
    <t>37=(35)*((13)+0,5)*((17)/100)</t>
  </si>
  <si>
    <t>(data)</t>
  </si>
  <si>
    <t>(numeris)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</si>
  <si>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</si>
  <si>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</si>
  <si>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</si>
  <si>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Pavadinimas</t>
  </si>
  <si>
    <t>Kodas</t>
  </si>
  <si>
    <t>Projekto duomenys:</t>
  </si>
  <si>
    <t>Projekto vykdytojo rekvizitai:</t>
  </si>
  <si>
    <t>2. INFORMACIJA APIE KOMANDIRUOTES</t>
  </si>
  <si>
    <t>(nebiudžetinėms įstaigoms, kurios yra techninės paramos gavėjos)</t>
  </si>
  <si>
    <t>(nebiudžrtinėms įstaigoms, kurios yra techninės paramos gavėjos)</t>
  </si>
  <si>
    <t>2. INFORMACIJA APIE KOMANIRUOTES</t>
  </si>
  <si>
    <t>25=(17)+(18)+(19)+(22)+(24)</t>
  </si>
  <si>
    <t>Vardenis pavardenis</t>
  </si>
  <si>
    <t>AA-ATR</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</si>
  <si>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</si>
  <si>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Vardenis Pavardenis į komandiruotę vyko kartu su Vardene Pavardene jos transporto priemone, </t>
    </r>
    <r>
      <rPr>
        <b/>
        <u/>
        <sz val="10"/>
        <color theme="1"/>
        <rFont val="Times New Roman"/>
        <family val="1"/>
        <charset val="186"/>
      </rPr>
      <t>todėl kelionės į užsienį išlaidos neskaičiuojamos</t>
    </r>
  </si>
  <si>
    <r>
      <t xml:space="preserve">Apskaičiuota komandiruotės išlaidų, apmokamų pagal fiksuotąjį įkainį, suma, eurai
</t>
    </r>
    <r>
      <rPr>
        <sz val="8"/>
        <color rgb="FFFF0000"/>
        <rFont val="Times New Roman"/>
        <family val="1"/>
        <charset val="186"/>
      </rPr>
      <t>(Apskaičiuojama automatiškai)</t>
    </r>
  </si>
  <si>
    <t>42=(28)+(29)+(30)+(31)+(32)+(33)+(36)+(37)+(40)+(41)</t>
  </si>
  <si>
    <t>TAR: Įsakymas 2015-06-29 Nr. 1K-218 (1.2 papunktis)</t>
  </si>
  <si>
    <t>6 Forma (galiojanti forma komandiruotėms nuo 2016-10-01 )</t>
  </si>
  <si>
    <t>7 Forma  (galiojanti forma komandiruotėms nuo 2016-10-01 )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</si>
</sst>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27"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48">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applyAlignment="1">
      <alignment horizontal="center" vertical="center"/>
    </xf>
    <xf numFmtId="0" fontId="15" fillId="0" borderId="0" xfId="0" applyFont="1"/>
    <xf numFmtId="4" fontId="15" fillId="0" borderId="2" xfId="0" applyNumberFormat="1" applyFont="1" applyBorder="1" applyAlignment="1">
      <alignment horizontal="center" vertical="center"/>
    </xf>
    <xf numFmtId="0" fontId="17"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15" fillId="0" borderId="0" xfId="0" applyFont="1" applyAlignment="1" applyProtection="1">
      <alignment horizontal="left" vertical="center" wrapText="1"/>
      <protection locked="0"/>
    </xf>
    <xf numFmtId="0" fontId="11" fillId="0" borderId="2" xfId="1"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0" fillId="0" borderId="23" xfId="0" applyFont="1" applyBorder="1" applyAlignment="1" applyProtection="1">
      <alignment horizont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wrapText="1"/>
      <protection locked="0"/>
    </xf>
    <xf numFmtId="0" fontId="15" fillId="0" borderId="21" xfId="0" applyFont="1" applyBorder="1" applyAlignment="1" applyProtection="1">
      <alignment wrapText="1"/>
      <protection locked="0"/>
    </xf>
    <xf numFmtId="0" fontId="15" fillId="0" borderId="35" xfId="0" applyFont="1" applyBorder="1" applyAlignment="1" applyProtection="1">
      <alignment wrapText="1"/>
      <protection locked="0"/>
    </xf>
    <xf numFmtId="0" fontId="10" fillId="2" borderId="4" xfId="20" applyFont="1" applyFill="1" applyBorder="1" applyAlignment="1" applyProtection="1">
      <alignment horizontal="center" vertical="center"/>
      <protection locked="0"/>
    </xf>
    <xf numFmtId="1"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wrapText="1"/>
      <protection locked="0"/>
    </xf>
    <xf numFmtId="14" fontId="15" fillId="5" borderId="2" xfId="0" applyNumberFormat="1" applyFont="1" applyFill="1" applyBorder="1" applyAlignment="1" applyProtection="1">
      <alignment horizontal="center" vertical="center" wrapText="1"/>
      <protection locked="0"/>
    </xf>
    <xf numFmtId="4" fontId="15" fillId="5" borderId="2" xfId="0" applyNumberFormat="1"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6" fillId="0" borderId="0" xfId="0" applyFont="1"/>
    <xf numFmtId="4" fontId="15" fillId="6"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0" fontId="16" fillId="0" borderId="32"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21"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15" fillId="0" borderId="35" xfId="0" applyFont="1" applyBorder="1" applyAlignment="1" applyProtection="1">
      <alignment horizontal="center"/>
      <protection locked="0"/>
    </xf>
    <xf numFmtId="0" fontId="15" fillId="0" borderId="36" xfId="0" applyFont="1" applyBorder="1" applyAlignment="1" applyProtection="1">
      <alignment horizontal="center"/>
      <protection locked="0"/>
    </xf>
    <xf numFmtId="0" fontId="19" fillId="0" borderId="0" xfId="0" applyFont="1" applyAlignment="1" applyProtection="1">
      <alignment horizontal="center"/>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protection locked="0"/>
    </xf>
    <xf numFmtId="0" fontId="12" fillId="2" borderId="8" xfId="20" applyFont="1" applyFill="1" applyBorder="1" applyAlignment="1" applyProtection="1">
      <alignment horizontal="right" vertical="center"/>
      <protection locked="0"/>
    </xf>
    <xf numFmtId="0" fontId="12" fillId="2" borderId="20" xfId="20" applyFont="1" applyFill="1" applyBorder="1" applyAlignment="1" applyProtection="1">
      <alignment horizontal="right" vertical="center"/>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2" fillId="0" borderId="27" xfId="20" applyFont="1" applyFill="1" applyBorder="1" applyAlignment="1" applyProtection="1">
      <alignment horizontal="justify" vertical="top" wrapText="1"/>
      <protection locked="0"/>
    </xf>
    <xf numFmtId="0" fontId="12" fillId="0" borderId="27" xfId="20" applyFont="1" applyFill="1" applyBorder="1" applyAlignment="1" applyProtection="1">
      <alignment horizontal="justify" vertical="top"/>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25" fillId="0" borderId="0" xfId="0" applyFont="1" applyAlignment="1" applyProtection="1">
      <alignment horizontal="justify"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6" fillId="0" borderId="0" xfId="0" applyFont="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6"/>
  <sheetViews>
    <sheetView tabSelected="1" workbookViewId="0">
      <pane ySplit="23" topLeftCell="A24" activePane="bottomLeft" state="frozen"/>
      <selection pane="bottomLeft" activeCell="Y1" sqref="Y1"/>
    </sheetView>
  </sheetViews>
  <sheetFormatPr defaultRowHeight="15" x14ac:dyDescent="0.25"/>
  <cols>
    <col min="1" max="1" width="5.5703125" customWidth="1"/>
    <col min="2" max="2" width="19" style="19" customWidth="1"/>
    <col min="3" max="3" width="26.7109375" style="19" bestFit="1" customWidth="1"/>
    <col min="4" max="4" width="18.140625" style="19" customWidth="1"/>
    <col min="5" max="5" width="8.7109375" style="19" customWidth="1"/>
    <col min="6" max="6" width="7.7109375" style="19" customWidth="1"/>
    <col min="7" max="8" width="9.140625" style="19" customWidth="1"/>
    <col min="9" max="9" width="11.85546875" style="19" customWidth="1"/>
    <col min="10" max="10" width="12" style="19" customWidth="1"/>
    <col min="11" max="11" width="17.7109375" style="19" customWidth="1"/>
    <col min="12" max="12" width="21.28515625" style="19" customWidth="1"/>
    <col min="13" max="13" width="10.7109375" style="19" customWidth="1"/>
    <col min="14" max="14" width="10.5703125" style="19" customWidth="1"/>
    <col min="15" max="15" width="11.7109375" style="19" customWidth="1"/>
    <col min="16" max="16" width="14.7109375" style="19" customWidth="1"/>
    <col min="17" max="17" width="11.7109375" style="19" customWidth="1"/>
    <col min="18" max="18" width="12.5703125" style="19" customWidth="1"/>
    <col min="19" max="19" width="12.85546875" style="19" customWidth="1"/>
    <col min="20" max="20" width="11.5703125" style="19" customWidth="1"/>
    <col min="21" max="21" width="13.140625" style="19" customWidth="1"/>
    <col min="22" max="22" width="13.85546875" style="19" customWidth="1"/>
    <col min="23" max="24" width="13.42578125" style="19" customWidth="1"/>
    <col min="25" max="25" width="26.85546875" style="19" customWidth="1"/>
  </cols>
  <sheetData>
    <row r="1" spans="1:25" ht="39" x14ac:dyDescent="0.25">
      <c r="A1" s="51"/>
      <c r="B1" s="25"/>
      <c r="C1" s="25"/>
      <c r="D1" s="25"/>
      <c r="E1" s="25"/>
      <c r="F1" s="25"/>
      <c r="G1" s="25"/>
      <c r="H1" s="25"/>
      <c r="I1" s="25"/>
      <c r="J1" s="25"/>
      <c r="K1" s="25"/>
      <c r="L1" s="25"/>
      <c r="M1" s="25"/>
      <c r="N1" s="25"/>
      <c r="O1" s="25"/>
      <c r="P1" s="25"/>
      <c r="Q1" s="25"/>
      <c r="R1" s="25"/>
      <c r="S1" s="25"/>
      <c r="T1" s="25"/>
      <c r="U1" s="25"/>
      <c r="V1" s="25"/>
      <c r="W1" s="25"/>
      <c r="X1" s="25"/>
      <c r="Y1" s="26" t="s">
        <v>298</v>
      </c>
    </row>
    <row r="2" spans="1:25" ht="15.75" x14ac:dyDescent="0.25">
      <c r="A2" s="82" t="s">
        <v>24</v>
      </c>
      <c r="B2" s="82"/>
      <c r="C2" s="82"/>
      <c r="D2" s="82"/>
      <c r="E2" s="82"/>
      <c r="F2" s="82"/>
      <c r="G2" s="82"/>
      <c r="H2" s="82"/>
      <c r="I2" s="82"/>
      <c r="J2" s="82"/>
      <c r="K2" s="82"/>
      <c r="L2" s="82"/>
      <c r="M2" s="82"/>
      <c r="N2" s="82"/>
      <c r="O2" s="82"/>
      <c r="P2" s="82"/>
      <c r="Q2" s="82"/>
      <c r="R2" s="82"/>
      <c r="S2" s="82"/>
      <c r="T2" s="82"/>
      <c r="U2" s="82"/>
      <c r="V2" s="82"/>
      <c r="W2" s="82"/>
      <c r="X2" s="82"/>
      <c r="Y2" s="82"/>
    </row>
    <row r="3" spans="1:25" x14ac:dyDescent="0.25">
      <c r="A3" s="51"/>
      <c r="B3" s="25"/>
      <c r="C3" s="25"/>
      <c r="D3" s="25"/>
      <c r="E3" s="25"/>
      <c r="F3" s="25"/>
      <c r="G3" s="83" t="s">
        <v>287</v>
      </c>
      <c r="H3" s="83"/>
      <c r="I3" s="83"/>
      <c r="J3" s="83"/>
      <c r="K3" s="83"/>
      <c r="L3" s="83"/>
      <c r="M3" s="83"/>
      <c r="N3" s="83"/>
      <c r="O3" s="83"/>
      <c r="P3" s="83"/>
      <c r="Q3" s="83"/>
      <c r="R3" s="83"/>
      <c r="S3" s="83"/>
      <c r="T3" s="83"/>
      <c r="U3" s="25"/>
      <c r="V3" s="25"/>
      <c r="W3" s="25"/>
      <c r="X3" s="25"/>
      <c r="Y3" s="25"/>
    </row>
    <row r="4" spans="1:25" x14ac:dyDescent="0.25">
      <c r="A4" s="51"/>
      <c r="B4" s="25"/>
      <c r="C4" s="25"/>
      <c r="D4" s="25"/>
      <c r="E4" s="25"/>
      <c r="F4" s="25"/>
      <c r="G4" s="27"/>
      <c r="H4" s="27"/>
      <c r="I4" s="27"/>
      <c r="J4" s="27"/>
      <c r="K4" s="27"/>
      <c r="L4" s="27"/>
      <c r="M4" s="27"/>
      <c r="N4" s="27"/>
      <c r="O4" s="27"/>
      <c r="P4" s="27"/>
      <c r="Q4" s="27"/>
      <c r="R4" s="27"/>
      <c r="S4" s="27"/>
      <c r="T4" s="27"/>
      <c r="U4" s="25"/>
      <c r="V4" s="25"/>
      <c r="W4" s="25"/>
      <c r="X4" s="25"/>
      <c r="Y4" s="25"/>
    </row>
    <row r="5" spans="1:25" x14ac:dyDescent="0.25">
      <c r="A5" s="52"/>
      <c r="B5" s="30"/>
      <c r="C5" s="30"/>
      <c r="D5" s="30"/>
      <c r="E5" s="30"/>
      <c r="F5" s="30"/>
      <c r="G5" s="29"/>
      <c r="H5" s="29"/>
      <c r="I5" s="29"/>
      <c r="J5" s="29"/>
      <c r="K5" s="29"/>
      <c r="L5" s="29"/>
      <c r="M5" s="29"/>
      <c r="N5" s="29"/>
      <c r="O5" s="29"/>
      <c r="P5" s="29"/>
      <c r="Q5" s="29"/>
      <c r="R5" s="29"/>
      <c r="S5" s="29"/>
      <c r="T5" s="29"/>
      <c r="U5" s="30"/>
      <c r="V5" s="30"/>
      <c r="W5" s="30"/>
      <c r="X5" s="30"/>
      <c r="Y5" s="30"/>
    </row>
    <row r="6" spans="1:25" x14ac:dyDescent="0.25">
      <c r="A6" s="52"/>
      <c r="B6" s="30"/>
      <c r="C6" s="30"/>
      <c r="D6" s="30"/>
      <c r="E6" s="30"/>
      <c r="F6" s="30"/>
      <c r="G6" s="29"/>
      <c r="H6" s="29"/>
      <c r="I6" s="29"/>
      <c r="J6" s="29"/>
      <c r="K6" s="29"/>
      <c r="L6" s="53" t="s">
        <v>27</v>
      </c>
      <c r="M6" s="54" t="s">
        <v>1</v>
      </c>
      <c r="N6" s="53"/>
      <c r="O6" s="29"/>
      <c r="P6" s="29"/>
      <c r="Q6" s="29"/>
      <c r="R6" s="29"/>
      <c r="S6" s="29"/>
      <c r="T6" s="29"/>
      <c r="U6" s="30"/>
      <c r="V6" s="30"/>
      <c r="W6" s="30"/>
      <c r="X6" s="30"/>
      <c r="Y6" s="30"/>
    </row>
    <row r="7" spans="1:25" x14ac:dyDescent="0.25">
      <c r="A7" s="52"/>
      <c r="B7" s="30"/>
      <c r="C7" s="30"/>
      <c r="D7" s="30"/>
      <c r="E7" s="30"/>
      <c r="F7" s="30"/>
      <c r="G7" s="29"/>
      <c r="H7" s="29"/>
      <c r="I7" s="29"/>
      <c r="J7" s="29"/>
      <c r="K7" s="29"/>
      <c r="L7" s="28" t="s">
        <v>277</v>
      </c>
      <c r="M7" s="28"/>
      <c r="N7" s="28" t="s">
        <v>278</v>
      </c>
      <c r="O7" s="29"/>
      <c r="P7" s="29"/>
      <c r="Q7" s="29"/>
      <c r="R7" s="29"/>
      <c r="S7" s="29"/>
      <c r="T7" s="29"/>
      <c r="U7" s="30"/>
      <c r="V7" s="30"/>
      <c r="W7" s="30"/>
      <c r="X7" s="30"/>
      <c r="Y7" s="30"/>
    </row>
    <row r="8" spans="1:25" x14ac:dyDescent="0.25">
      <c r="A8" s="52"/>
      <c r="B8" s="30"/>
      <c r="C8" s="30"/>
      <c r="D8" s="30"/>
      <c r="E8" s="30"/>
      <c r="F8" s="30"/>
      <c r="G8" s="30"/>
      <c r="H8" s="30"/>
      <c r="I8" s="30"/>
      <c r="J8" s="30"/>
      <c r="K8" s="30"/>
      <c r="L8" s="55"/>
      <c r="M8" s="55"/>
      <c r="N8" s="55"/>
      <c r="O8" s="30"/>
      <c r="P8" s="30"/>
      <c r="Q8" s="30"/>
      <c r="R8" s="30"/>
      <c r="S8" s="30"/>
      <c r="T8" s="30"/>
      <c r="U8" s="30"/>
      <c r="V8" s="30"/>
      <c r="W8" s="30"/>
      <c r="X8" s="30"/>
      <c r="Y8" s="30"/>
    </row>
    <row r="9" spans="1:25" x14ac:dyDescent="0.25">
      <c r="A9" s="52"/>
      <c r="B9" s="30"/>
      <c r="C9" s="30"/>
      <c r="D9" s="30"/>
      <c r="E9" s="30"/>
      <c r="F9" s="30"/>
      <c r="G9" s="30"/>
      <c r="H9" s="30"/>
      <c r="I9" s="30"/>
      <c r="J9" s="30"/>
      <c r="K9" s="31" t="s">
        <v>26</v>
      </c>
      <c r="L9" s="32" t="s">
        <v>27</v>
      </c>
      <c r="M9" s="31" t="s">
        <v>28</v>
      </c>
      <c r="N9" s="32" t="s">
        <v>27</v>
      </c>
      <c r="O9" s="30"/>
      <c r="P9" s="30"/>
      <c r="Q9" s="30"/>
      <c r="R9" s="30"/>
      <c r="S9" s="30"/>
      <c r="T9" s="30"/>
      <c r="U9" s="30"/>
      <c r="V9" s="30"/>
      <c r="W9" s="30"/>
      <c r="X9" s="30"/>
      <c r="Y9" s="30"/>
    </row>
    <row r="10" spans="1:25" x14ac:dyDescent="0.25">
      <c r="A10" s="52"/>
      <c r="B10" s="30"/>
      <c r="C10" s="30"/>
      <c r="D10" s="30"/>
      <c r="E10" s="30"/>
      <c r="F10" s="30"/>
      <c r="G10" s="30"/>
      <c r="H10" s="30"/>
      <c r="I10" s="30"/>
      <c r="J10" s="30"/>
      <c r="K10" s="30"/>
      <c r="L10" s="84" t="s">
        <v>25</v>
      </c>
      <c r="M10" s="84"/>
      <c r="N10" s="84"/>
      <c r="O10" s="30"/>
      <c r="P10" s="30"/>
      <c r="Q10" s="30"/>
      <c r="R10" s="30"/>
      <c r="S10" s="30"/>
      <c r="T10" s="30"/>
      <c r="U10" s="30"/>
      <c r="V10" s="30"/>
      <c r="W10" s="30"/>
      <c r="X10" s="30"/>
      <c r="Y10" s="30"/>
    </row>
    <row r="11" spans="1:25" x14ac:dyDescent="0.25">
      <c r="A11" s="52"/>
      <c r="B11" s="30"/>
      <c r="C11" s="30"/>
      <c r="D11" s="30"/>
      <c r="E11" s="30"/>
      <c r="F11" s="30"/>
      <c r="G11" s="30"/>
      <c r="H11" s="30"/>
      <c r="I11" s="30"/>
      <c r="J11" s="30"/>
      <c r="K11" s="30"/>
      <c r="L11" s="34"/>
      <c r="M11" s="34"/>
      <c r="N11" s="34"/>
      <c r="O11" s="30"/>
      <c r="P11" s="30"/>
      <c r="Q11" s="30"/>
      <c r="R11" s="30"/>
      <c r="S11" s="30"/>
      <c r="T11" s="30"/>
      <c r="U11" s="30"/>
      <c r="V11" s="30"/>
      <c r="W11" s="30"/>
      <c r="X11" s="30"/>
      <c r="Y11" s="30"/>
    </row>
    <row r="12" spans="1:25" ht="15.75" thickBot="1" x14ac:dyDescent="0.3">
      <c r="A12" s="73" t="s">
        <v>281</v>
      </c>
      <c r="B12" s="73"/>
      <c r="C12" s="73"/>
      <c r="D12" s="73"/>
      <c r="E12" s="73"/>
      <c r="F12" s="73"/>
      <c r="G12" s="73"/>
      <c r="H12" s="73"/>
      <c r="I12" s="73"/>
      <c r="J12" s="73"/>
      <c r="K12" s="73"/>
      <c r="L12" s="73"/>
      <c r="M12" s="73"/>
      <c r="N12" s="73"/>
      <c r="O12" s="73"/>
      <c r="P12" s="73"/>
      <c r="Q12" s="73"/>
      <c r="R12" s="73"/>
      <c r="S12" s="73"/>
      <c r="T12" s="73"/>
      <c r="U12" s="73"/>
      <c r="V12" s="73"/>
      <c r="W12" s="73"/>
      <c r="X12" s="73"/>
      <c r="Y12" s="73"/>
    </row>
    <row r="13" spans="1:25" x14ac:dyDescent="0.25">
      <c r="A13" s="74" t="s">
        <v>285</v>
      </c>
      <c r="B13" s="75"/>
      <c r="C13" s="56" t="s">
        <v>282</v>
      </c>
      <c r="D13" s="78"/>
      <c r="E13" s="78"/>
      <c r="F13" s="78"/>
      <c r="G13" s="78"/>
      <c r="H13" s="78"/>
      <c r="I13" s="78"/>
      <c r="J13" s="78"/>
      <c r="K13" s="78"/>
      <c r="L13" s="78"/>
      <c r="M13" s="78"/>
      <c r="N13" s="78"/>
      <c r="O13" s="78"/>
      <c r="P13" s="78"/>
      <c r="Q13" s="78"/>
      <c r="R13" s="78"/>
      <c r="S13" s="78"/>
      <c r="T13" s="78"/>
      <c r="U13" s="78"/>
      <c r="V13" s="78"/>
      <c r="W13" s="78"/>
      <c r="X13" s="78"/>
      <c r="Y13" s="79"/>
    </row>
    <row r="14" spans="1:25" ht="15.75" thickBot="1" x14ac:dyDescent="0.3">
      <c r="A14" s="76"/>
      <c r="B14" s="77"/>
      <c r="C14" s="57" t="s">
        <v>283</v>
      </c>
      <c r="D14" s="80"/>
      <c r="E14" s="80"/>
      <c r="F14" s="80"/>
      <c r="G14" s="80"/>
      <c r="H14" s="80"/>
      <c r="I14" s="80"/>
      <c r="J14" s="80"/>
      <c r="K14" s="80"/>
      <c r="L14" s="80"/>
      <c r="M14" s="80"/>
      <c r="N14" s="80"/>
      <c r="O14" s="80"/>
      <c r="P14" s="80"/>
      <c r="Q14" s="80"/>
      <c r="R14" s="80"/>
      <c r="S14" s="80"/>
      <c r="T14" s="80"/>
      <c r="U14" s="80"/>
      <c r="V14" s="80"/>
      <c r="W14" s="80"/>
      <c r="X14" s="80"/>
      <c r="Y14" s="81"/>
    </row>
    <row r="15" spans="1:25" ht="15.75" thickBot="1" x14ac:dyDescent="0.3">
      <c r="A15" s="52"/>
      <c r="B15" s="30"/>
      <c r="C15" s="30"/>
      <c r="D15" s="30"/>
      <c r="E15" s="30"/>
      <c r="F15" s="30"/>
      <c r="G15" s="30"/>
      <c r="H15" s="30"/>
      <c r="I15" s="30"/>
      <c r="J15" s="30"/>
      <c r="K15" s="30"/>
      <c r="L15" s="34"/>
      <c r="M15" s="34"/>
      <c r="N15" s="34"/>
      <c r="O15" s="30"/>
      <c r="P15" s="30"/>
      <c r="Q15" s="30"/>
      <c r="R15" s="30"/>
      <c r="S15" s="30"/>
      <c r="T15" s="30"/>
      <c r="U15" s="30"/>
      <c r="V15" s="30"/>
      <c r="W15" s="30"/>
      <c r="X15" s="30"/>
      <c r="Y15" s="30"/>
    </row>
    <row r="16" spans="1:25" x14ac:dyDescent="0.25">
      <c r="A16" s="74" t="s">
        <v>284</v>
      </c>
      <c r="B16" s="75"/>
      <c r="C16" s="56" t="s">
        <v>282</v>
      </c>
      <c r="D16" s="78"/>
      <c r="E16" s="78"/>
      <c r="F16" s="78"/>
      <c r="G16" s="78"/>
      <c r="H16" s="78"/>
      <c r="I16" s="78"/>
      <c r="J16" s="78"/>
      <c r="K16" s="78"/>
      <c r="L16" s="78"/>
      <c r="M16" s="78"/>
      <c r="N16" s="78"/>
      <c r="O16" s="78"/>
      <c r="P16" s="78"/>
      <c r="Q16" s="78"/>
      <c r="R16" s="78"/>
      <c r="S16" s="78"/>
      <c r="T16" s="78"/>
      <c r="U16" s="78"/>
      <c r="V16" s="78"/>
      <c r="W16" s="78"/>
      <c r="X16" s="78"/>
      <c r="Y16" s="79"/>
    </row>
    <row r="17" spans="1:27" ht="15.75" thickBot="1" x14ac:dyDescent="0.3">
      <c r="A17" s="76"/>
      <c r="B17" s="77"/>
      <c r="C17" s="57" t="s">
        <v>283</v>
      </c>
      <c r="D17" s="80"/>
      <c r="E17" s="80"/>
      <c r="F17" s="80"/>
      <c r="G17" s="80"/>
      <c r="H17" s="80"/>
      <c r="I17" s="80"/>
      <c r="J17" s="80"/>
      <c r="K17" s="80"/>
      <c r="L17" s="80"/>
      <c r="M17" s="80"/>
      <c r="N17" s="80"/>
      <c r="O17" s="80"/>
      <c r="P17" s="80"/>
      <c r="Q17" s="80"/>
      <c r="R17" s="80"/>
      <c r="S17" s="80"/>
      <c r="T17" s="80"/>
      <c r="U17" s="80"/>
      <c r="V17" s="80"/>
      <c r="W17" s="80"/>
      <c r="X17" s="80"/>
      <c r="Y17" s="81"/>
    </row>
    <row r="18" spans="1:27" x14ac:dyDescent="0.25">
      <c r="A18" s="52"/>
      <c r="B18" s="30"/>
      <c r="C18" s="30"/>
      <c r="D18" s="30"/>
      <c r="E18" s="30"/>
      <c r="F18" s="30"/>
      <c r="G18" s="30"/>
      <c r="H18" s="30"/>
      <c r="I18" s="30"/>
      <c r="J18" s="30"/>
      <c r="K18" s="30"/>
      <c r="L18" s="34"/>
      <c r="M18" s="34"/>
      <c r="N18" s="34"/>
      <c r="O18" s="30"/>
      <c r="P18" s="30"/>
      <c r="Q18" s="30"/>
      <c r="R18" s="30"/>
      <c r="S18" s="30"/>
      <c r="T18" s="30"/>
      <c r="U18" s="30"/>
      <c r="V18" s="30"/>
      <c r="W18" s="30"/>
      <c r="X18" s="30"/>
      <c r="Y18" s="30"/>
    </row>
    <row r="19" spans="1:27" ht="15.75" thickBot="1" x14ac:dyDescent="0.3">
      <c r="A19" s="72" t="s">
        <v>286</v>
      </c>
      <c r="B19" s="72"/>
      <c r="C19" s="72"/>
      <c r="D19" s="72"/>
      <c r="E19" s="72"/>
      <c r="F19" s="72"/>
      <c r="G19" s="72"/>
      <c r="H19" s="72"/>
      <c r="I19" s="72"/>
      <c r="J19" s="72"/>
      <c r="K19" s="72"/>
      <c r="L19" s="72"/>
      <c r="M19" s="72"/>
      <c r="N19" s="72"/>
      <c r="O19" s="72"/>
      <c r="P19" s="72"/>
      <c r="Q19" s="72"/>
      <c r="R19" s="72"/>
      <c r="S19" s="72"/>
      <c r="T19" s="72"/>
      <c r="U19" s="72"/>
      <c r="V19" s="72"/>
      <c r="W19" s="72"/>
      <c r="X19" s="72"/>
      <c r="Y19" s="72"/>
    </row>
    <row r="20" spans="1:27" ht="91.5" customHeight="1" x14ac:dyDescent="0.25">
      <c r="A20" s="88" t="s">
        <v>231</v>
      </c>
      <c r="B20" s="90" t="s">
        <v>232</v>
      </c>
      <c r="C20" s="92" t="s">
        <v>233</v>
      </c>
      <c r="D20" s="98" t="s">
        <v>234</v>
      </c>
      <c r="E20" s="94" t="s">
        <v>235</v>
      </c>
      <c r="F20" s="95"/>
      <c r="G20" s="98" t="s">
        <v>236</v>
      </c>
      <c r="H20" s="98" t="s">
        <v>237</v>
      </c>
      <c r="I20" s="98" t="s">
        <v>217</v>
      </c>
      <c r="J20" s="101" t="s">
        <v>238</v>
      </c>
      <c r="K20" s="101" t="s">
        <v>239</v>
      </c>
      <c r="L20" s="101" t="s">
        <v>293</v>
      </c>
      <c r="M20" s="101" t="s">
        <v>240</v>
      </c>
      <c r="N20" s="101" t="s">
        <v>241</v>
      </c>
      <c r="O20" s="101" t="s">
        <v>244</v>
      </c>
      <c r="P20" s="101" t="s">
        <v>246</v>
      </c>
      <c r="Q20" s="98" t="s">
        <v>247</v>
      </c>
      <c r="R20" s="98" t="s">
        <v>248</v>
      </c>
      <c r="S20" s="98" t="s">
        <v>245</v>
      </c>
      <c r="T20" s="98" t="s">
        <v>249</v>
      </c>
      <c r="U20" s="98" t="s">
        <v>220</v>
      </c>
      <c r="V20" s="98" t="s">
        <v>250</v>
      </c>
      <c r="W20" s="98" t="s">
        <v>221</v>
      </c>
      <c r="X20" s="98" t="s">
        <v>295</v>
      </c>
      <c r="Y20" s="104" t="s">
        <v>222</v>
      </c>
    </row>
    <row r="21" spans="1:27" ht="74.25" customHeight="1" x14ac:dyDescent="0.25">
      <c r="A21" s="89"/>
      <c r="B21" s="91"/>
      <c r="C21" s="93"/>
      <c r="D21" s="99"/>
      <c r="E21" s="96"/>
      <c r="F21" s="97"/>
      <c r="G21" s="99"/>
      <c r="H21" s="99"/>
      <c r="I21" s="99"/>
      <c r="J21" s="102"/>
      <c r="K21" s="102"/>
      <c r="L21" s="102"/>
      <c r="M21" s="102"/>
      <c r="N21" s="102"/>
      <c r="O21" s="102"/>
      <c r="P21" s="102"/>
      <c r="Q21" s="99"/>
      <c r="R21" s="99"/>
      <c r="S21" s="99"/>
      <c r="T21" s="99"/>
      <c r="U21" s="99"/>
      <c r="V21" s="99"/>
      <c r="W21" s="99"/>
      <c r="X21" s="99"/>
      <c r="Y21" s="105"/>
    </row>
    <row r="22" spans="1:27" ht="17.25" customHeight="1" x14ac:dyDescent="0.25">
      <c r="A22" s="89"/>
      <c r="B22" s="91"/>
      <c r="C22" s="93"/>
      <c r="D22" s="100"/>
      <c r="E22" s="39" t="s">
        <v>0</v>
      </c>
      <c r="F22" s="39" t="s">
        <v>1</v>
      </c>
      <c r="G22" s="100"/>
      <c r="H22" s="100"/>
      <c r="I22" s="100"/>
      <c r="J22" s="103"/>
      <c r="K22" s="103"/>
      <c r="L22" s="103"/>
      <c r="M22" s="103"/>
      <c r="N22" s="103"/>
      <c r="O22" s="103"/>
      <c r="P22" s="103"/>
      <c r="Q22" s="100"/>
      <c r="R22" s="100"/>
      <c r="S22" s="100"/>
      <c r="T22" s="100"/>
      <c r="U22" s="100"/>
      <c r="V22" s="100"/>
      <c r="W22" s="100"/>
      <c r="X22" s="100"/>
      <c r="Y22" s="106"/>
    </row>
    <row r="23" spans="1:27" ht="25.5" x14ac:dyDescent="0.25">
      <c r="A23" s="58">
        <v>1</v>
      </c>
      <c r="B23" s="41">
        <v>2</v>
      </c>
      <c r="C23" s="41">
        <v>3</v>
      </c>
      <c r="D23" s="41">
        <v>4</v>
      </c>
      <c r="E23" s="41">
        <v>5</v>
      </c>
      <c r="F23" s="41">
        <v>6</v>
      </c>
      <c r="G23" s="41">
        <v>7</v>
      </c>
      <c r="H23" s="41">
        <v>8</v>
      </c>
      <c r="I23" s="41" t="s">
        <v>218</v>
      </c>
      <c r="J23" s="41">
        <v>10</v>
      </c>
      <c r="K23" s="41">
        <v>11</v>
      </c>
      <c r="L23" s="41">
        <v>12</v>
      </c>
      <c r="M23" s="41">
        <v>13</v>
      </c>
      <c r="N23" s="41">
        <v>14</v>
      </c>
      <c r="O23" s="41">
        <v>15</v>
      </c>
      <c r="P23" s="41">
        <v>16</v>
      </c>
      <c r="Q23" s="41">
        <v>17</v>
      </c>
      <c r="R23" s="41">
        <v>18</v>
      </c>
      <c r="S23" s="41">
        <v>19</v>
      </c>
      <c r="T23" s="41">
        <v>21</v>
      </c>
      <c r="U23" s="41" t="s">
        <v>274</v>
      </c>
      <c r="V23" s="41">
        <v>23</v>
      </c>
      <c r="W23" s="41" t="s">
        <v>219</v>
      </c>
      <c r="X23" s="41" t="s">
        <v>290</v>
      </c>
      <c r="Y23" s="42">
        <v>26</v>
      </c>
    </row>
    <row r="24" spans="1:27" ht="25.5" x14ac:dyDescent="0.25">
      <c r="A24" s="62">
        <v>1</v>
      </c>
      <c r="B24" s="63" t="s">
        <v>8</v>
      </c>
      <c r="C24" s="63" t="s">
        <v>40</v>
      </c>
      <c r="D24" s="43" t="str">
        <f>VLOOKUP(C24,'Įkainiai ir sąrašas'!$A$2:$D$177,2,FALSE)</f>
        <v>P. Amerika, Australija, N. Zelandija</v>
      </c>
      <c r="E24" s="64">
        <v>42050</v>
      </c>
      <c r="F24" s="63" t="s">
        <v>18</v>
      </c>
      <c r="G24" s="64">
        <v>42053</v>
      </c>
      <c r="H24" s="64">
        <v>42057</v>
      </c>
      <c r="I24" s="59">
        <f>H24-G24+1</f>
        <v>5</v>
      </c>
      <c r="J24" s="63" t="s">
        <v>209</v>
      </c>
      <c r="K24" s="65">
        <f>IF(J24="Pilnai",100,IF(J24="Nemokėjo",0,IF(J24="Dalį","Įrašykite")))</f>
        <v>100</v>
      </c>
      <c r="L24" s="63" t="s">
        <v>10</v>
      </c>
      <c r="M24" s="63" t="s">
        <v>10</v>
      </c>
      <c r="N24" s="63" t="s">
        <v>10</v>
      </c>
      <c r="O24" s="63" t="s">
        <v>209</v>
      </c>
      <c r="P24" s="65">
        <f>IF(O24="Pilnai",100,IF(O24="Nemokėjo",0,IF(O24="Dalį","Įrašykite")))</f>
        <v>100</v>
      </c>
      <c r="Q24" s="45">
        <f>IF(L24="Taip",0,IF(L24="Ne",VLOOKUP(D24,'Įkainiai ir sąrašas'!$F$3:$G$7,2,FALSE)))</f>
        <v>2210</v>
      </c>
      <c r="R24" s="45">
        <f>IF(M24="Taip",0,IF(M24="Ne",'Įkainiai ir sąrašas'!$G$8*I24))</f>
        <v>24.700000000000003</v>
      </c>
      <c r="S24" s="45">
        <f>IF(N24="Taip",0,IF(N24="Ne",'Įkainiai ir sąrašas'!$G$9*I24))</f>
        <v>1.05</v>
      </c>
      <c r="T24" s="45">
        <f>VLOOKUP(C24,'Įkainiai ir sąrašas'!$A$2:$D$177,3,FALSE)</f>
        <v>39</v>
      </c>
      <c r="U24" s="45">
        <f>(T24*I24*(K24/100))</f>
        <v>195</v>
      </c>
      <c r="V24" s="45">
        <f>VLOOKUP(C24,'Įkainiai ir sąrašas'!$A$2:$D$177,4,FALSE)</f>
        <v>210</v>
      </c>
      <c r="W24" s="45">
        <f>V24*(I24-1)*(P24/100)</f>
        <v>840</v>
      </c>
      <c r="X24" s="45">
        <f>Q24+R24+S24+U24+W24</f>
        <v>3270.75</v>
      </c>
      <c r="Y24" s="66"/>
      <c r="Z24" s="4"/>
      <c r="AA24" s="4"/>
    </row>
    <row r="25" spans="1:27" x14ac:dyDescent="0.25">
      <c r="A25" s="62">
        <v>2</v>
      </c>
      <c r="B25" s="63" t="s">
        <v>17</v>
      </c>
      <c r="C25" s="63" t="s">
        <v>2</v>
      </c>
      <c r="D25" s="43" t="str">
        <f>VLOOKUP(C25,'Įkainiai ir sąrašas'!$A$2:$D$177,2,FALSE)</f>
        <v>II Europos šalių grupė</v>
      </c>
      <c r="E25" s="64">
        <v>42053</v>
      </c>
      <c r="F25" s="63" t="s">
        <v>19</v>
      </c>
      <c r="G25" s="64">
        <v>42057</v>
      </c>
      <c r="H25" s="64">
        <v>42057</v>
      </c>
      <c r="I25" s="59">
        <f t="shared" ref="I25:I73" si="0">H25-G25+1</f>
        <v>1</v>
      </c>
      <c r="J25" s="63" t="s">
        <v>210</v>
      </c>
      <c r="K25" s="67" t="str">
        <f t="shared" ref="K25:K73" si="1">IF(J25="Pilnai",100,IF(J25="Nemokėjo",0,IF(J25="Dalį","Įrašykite")))</f>
        <v>Įrašykite</v>
      </c>
      <c r="L25" s="63" t="s">
        <v>10</v>
      </c>
      <c r="M25" s="63" t="s">
        <v>10</v>
      </c>
      <c r="N25" s="63" t="s">
        <v>9</v>
      </c>
      <c r="O25" s="63" t="s">
        <v>209</v>
      </c>
      <c r="P25" s="65">
        <f t="shared" ref="P25:P73" si="2">IF(O25="Pilnai",100,IF(O25="Nemokėjo",0,IF(O25="Dalį","Įrašykite")))</f>
        <v>100</v>
      </c>
      <c r="Q25" s="45">
        <f>IF(L25="Taip",0,IF(L25="Ne",VLOOKUP(D25,'Įkainiai ir sąrašas'!$F$3:$G$7,2,FALSE)))</f>
        <v>664</v>
      </c>
      <c r="R25" s="45">
        <f>IF(M25="Taip",0,IF(M25="Ne",'Įkainiai ir sąrašas'!$G$8*I25))</f>
        <v>4.9400000000000004</v>
      </c>
      <c r="S25" s="45">
        <f>IF(N25="Taip",0,IF(N25="Ne",'Įkainiai ir sąrašas'!$G$9*I25))</f>
        <v>0</v>
      </c>
      <c r="T25" s="45">
        <f>VLOOKUP(C25,'Įkainiai ir sąrašas'!$A$2:$D$177,3,FALSE)</f>
        <v>57</v>
      </c>
      <c r="U25" s="45" t="e">
        <f t="shared" ref="U25:U73" si="3">(T25*I25*(K25/100))</f>
        <v>#VALUE!</v>
      </c>
      <c r="V25" s="45">
        <f>VLOOKUP(C25,'Įkainiai ir sąrašas'!$A$2:$D$177,4,FALSE)</f>
        <v>197</v>
      </c>
      <c r="W25" s="45">
        <f t="shared" ref="W25:W73" si="4">V25*(I25-1)*(P25/100)</f>
        <v>0</v>
      </c>
      <c r="X25" s="45" t="e">
        <f t="shared" ref="X25:X73" si="5">Q25+R25+S25+U25+W25</f>
        <v>#VALUE!</v>
      </c>
      <c r="Y25" s="66"/>
      <c r="Z25" s="4"/>
      <c r="AA25" s="4"/>
    </row>
    <row r="26" spans="1:27" ht="25.5" x14ac:dyDescent="0.25">
      <c r="A26" s="62">
        <v>3</v>
      </c>
      <c r="B26" s="63" t="s">
        <v>8</v>
      </c>
      <c r="C26" s="63" t="s">
        <v>52</v>
      </c>
      <c r="D26" s="43" t="str">
        <f>VLOOKUP(C26,'Įkainiai ir sąrašas'!$A$2:$D$177,2,FALSE)</f>
        <v>III Europos šalių grupė</v>
      </c>
      <c r="E26" s="64">
        <v>42053</v>
      </c>
      <c r="F26" s="63" t="s">
        <v>20</v>
      </c>
      <c r="G26" s="64">
        <v>42064</v>
      </c>
      <c r="H26" s="64">
        <v>42073</v>
      </c>
      <c r="I26" s="59">
        <f t="shared" si="0"/>
        <v>10</v>
      </c>
      <c r="J26" s="63" t="s">
        <v>211</v>
      </c>
      <c r="K26" s="65">
        <f t="shared" si="1"/>
        <v>0</v>
      </c>
      <c r="L26" s="63" t="s">
        <v>10</v>
      </c>
      <c r="M26" s="63" t="s">
        <v>9</v>
      </c>
      <c r="N26" s="63" t="s">
        <v>10</v>
      </c>
      <c r="O26" s="63" t="s">
        <v>210</v>
      </c>
      <c r="P26" s="67" t="str">
        <f t="shared" si="2"/>
        <v>Įrašykite</v>
      </c>
      <c r="Q26" s="45">
        <f>IF(L26="Taip",0,IF(L26="Ne",VLOOKUP(D26,'Įkainiai ir sąrašas'!$F$3:$G$7,2,FALSE)))</f>
        <v>795</v>
      </c>
      <c r="R26" s="45">
        <f>IF(M26="Taip",0,IF(M26="Ne",'Įkainiai ir sąrašas'!$G$8*I26))</f>
        <v>0</v>
      </c>
      <c r="S26" s="45">
        <f>IF(N26="Taip",0,IF(N26="Ne",'Įkainiai ir sąrašas'!$G$9*I26))</f>
        <v>2.1</v>
      </c>
      <c r="T26" s="45">
        <f>VLOOKUP(C26,'Įkainiai ir sąrašas'!$A$2:$D$177,3,FALSE)</f>
        <v>34</v>
      </c>
      <c r="U26" s="45">
        <f t="shared" si="3"/>
        <v>0</v>
      </c>
      <c r="V26" s="45">
        <f>VLOOKUP(C26,'Įkainiai ir sąrašas'!$A$2:$D$177,4,FALSE)</f>
        <v>154</v>
      </c>
      <c r="W26" s="45" t="e">
        <f t="shared" si="4"/>
        <v>#VALUE!</v>
      </c>
      <c r="X26" s="45" t="e">
        <f t="shared" si="5"/>
        <v>#VALUE!</v>
      </c>
      <c r="Y26" s="66"/>
      <c r="Z26" s="4"/>
      <c r="AA26" s="4"/>
    </row>
    <row r="27" spans="1:27" ht="25.5" x14ac:dyDescent="0.25">
      <c r="A27" s="62">
        <v>4</v>
      </c>
      <c r="B27" s="63" t="s">
        <v>17</v>
      </c>
      <c r="C27" s="63" t="s">
        <v>43</v>
      </c>
      <c r="D27" s="43" t="str">
        <f>VLOOKUP(C27,'Įkainiai ir sąrašas'!$A$2:$D$177,2,FALSE)</f>
        <v>III Europos šalių grupė</v>
      </c>
      <c r="E27" s="64">
        <v>42053</v>
      </c>
      <c r="F27" s="63" t="s">
        <v>212</v>
      </c>
      <c r="G27" s="64">
        <v>42054</v>
      </c>
      <c r="H27" s="64">
        <v>42056</v>
      </c>
      <c r="I27" s="59">
        <f t="shared" si="0"/>
        <v>3</v>
      </c>
      <c r="J27" s="63" t="s">
        <v>211</v>
      </c>
      <c r="K27" s="65">
        <f t="shared" si="1"/>
        <v>0</v>
      </c>
      <c r="L27" s="63" t="s">
        <v>9</v>
      </c>
      <c r="M27" s="63" t="s">
        <v>10</v>
      </c>
      <c r="N27" s="63" t="s">
        <v>10</v>
      </c>
      <c r="O27" s="63" t="s">
        <v>211</v>
      </c>
      <c r="P27" s="65">
        <f t="shared" si="2"/>
        <v>0</v>
      </c>
      <c r="Q27" s="45">
        <f>IF(L27="Taip",0,IF(L27="Ne",VLOOKUP(D27,'Įkainiai ir sąrašas'!$F$3:$G$7,2,FALSE)))</f>
        <v>0</v>
      </c>
      <c r="R27" s="45">
        <f>IF(M27="Taip",0,IF(M27="Ne",'Įkainiai ir sąrašas'!$G$8*I27))</f>
        <v>14.82</v>
      </c>
      <c r="S27" s="45">
        <f>IF(N27="Taip",0,IF(N27="Ne",'Įkainiai ir sąrašas'!$G$9*I27))</f>
        <v>0.63</v>
      </c>
      <c r="T27" s="45">
        <f>VLOOKUP(C27,'Įkainiai ir sąrašas'!$A$2:$D$177,3,FALSE)</f>
        <v>47</v>
      </c>
      <c r="U27" s="45">
        <f t="shared" si="3"/>
        <v>0</v>
      </c>
      <c r="V27" s="45">
        <f>VLOOKUP(C27,'Įkainiai ir sąrašas'!$A$2:$D$177,4,FALSE)</f>
        <v>174</v>
      </c>
      <c r="W27" s="45">
        <f t="shared" si="4"/>
        <v>0</v>
      </c>
      <c r="X27" s="45">
        <f t="shared" si="5"/>
        <v>15.450000000000001</v>
      </c>
      <c r="Y27" s="66"/>
      <c r="Z27" s="4"/>
      <c r="AA27" s="4"/>
    </row>
    <row r="28" spans="1:27" ht="25.5" x14ac:dyDescent="0.25">
      <c r="A28" s="62">
        <v>5</v>
      </c>
      <c r="B28" s="63" t="s">
        <v>17</v>
      </c>
      <c r="C28" s="63" t="s">
        <v>6</v>
      </c>
      <c r="D28" s="43" t="str">
        <f>VLOOKUP(C28,'Įkainiai ir sąrašas'!$A$2:$D$177,2,FALSE)</f>
        <v>I Europos šalių grupė</v>
      </c>
      <c r="E28" s="64">
        <v>42062</v>
      </c>
      <c r="F28" s="63" t="s">
        <v>292</v>
      </c>
      <c r="G28" s="64">
        <v>42078</v>
      </c>
      <c r="H28" s="64">
        <v>42081</v>
      </c>
      <c r="I28" s="59">
        <f t="shared" si="0"/>
        <v>4</v>
      </c>
      <c r="J28" s="63" t="s">
        <v>209</v>
      </c>
      <c r="K28" s="65">
        <f t="shared" si="1"/>
        <v>100</v>
      </c>
      <c r="L28" s="63" t="s">
        <v>10</v>
      </c>
      <c r="M28" s="63" t="s">
        <v>10</v>
      </c>
      <c r="N28" s="63" t="s">
        <v>10</v>
      </c>
      <c r="O28" s="63" t="s">
        <v>209</v>
      </c>
      <c r="P28" s="65">
        <f t="shared" si="2"/>
        <v>100</v>
      </c>
      <c r="Q28" s="45">
        <f>IF(L28="Taip",0,IF(L28="Ne",VLOOKUP(D28,'Įkainiai ir sąrašas'!$F$3:$G$7,2,FALSE)))</f>
        <v>528</v>
      </c>
      <c r="R28" s="45">
        <f>IF(M28="Taip",0,IF(M28="Ne",'Įkainiai ir sąrašas'!$G$8*I28))</f>
        <v>19.760000000000002</v>
      </c>
      <c r="S28" s="45">
        <f>IF(N28="Taip",0,IF(N28="Ne",'Įkainiai ir sąrašas'!$G$9*I28))</f>
        <v>0.84</v>
      </c>
      <c r="T28" s="45">
        <f>VLOOKUP(C28,'Įkainiai ir sąrašas'!$A$2:$D$177,3,FALSE)</f>
        <v>44</v>
      </c>
      <c r="U28" s="45">
        <f t="shared" si="3"/>
        <v>176</v>
      </c>
      <c r="V28" s="45">
        <f>VLOOKUP(C28,'Įkainiai ir sąrašas'!$A$2:$D$177,4,FALSE)</f>
        <v>145</v>
      </c>
      <c r="W28" s="45">
        <f t="shared" si="4"/>
        <v>435</v>
      </c>
      <c r="X28" s="45">
        <f t="shared" si="5"/>
        <v>1159.5999999999999</v>
      </c>
      <c r="Y28" s="66"/>
      <c r="Z28" s="4"/>
      <c r="AA28" s="4"/>
    </row>
    <row r="29" spans="1:27" ht="76.5" x14ac:dyDescent="0.25">
      <c r="A29" s="62">
        <v>6</v>
      </c>
      <c r="B29" s="63" t="s">
        <v>291</v>
      </c>
      <c r="C29" s="63" t="s">
        <v>6</v>
      </c>
      <c r="D29" s="43" t="str">
        <f>VLOOKUP(C29,'Įkainiai ir sąrašas'!$A$2:$D$177,2,FALSE)</f>
        <v>I Europos šalių grupė</v>
      </c>
      <c r="E29" s="64">
        <v>42062</v>
      </c>
      <c r="F29" s="63" t="s">
        <v>292</v>
      </c>
      <c r="G29" s="64">
        <v>42078</v>
      </c>
      <c r="H29" s="64">
        <v>42081</v>
      </c>
      <c r="I29" s="59">
        <f t="shared" si="0"/>
        <v>4</v>
      </c>
      <c r="J29" s="63" t="s">
        <v>209</v>
      </c>
      <c r="K29" s="65">
        <f t="shared" si="1"/>
        <v>100</v>
      </c>
      <c r="L29" s="63" t="s">
        <v>9</v>
      </c>
      <c r="M29" s="63" t="s">
        <v>10</v>
      </c>
      <c r="N29" s="63" t="s">
        <v>10</v>
      </c>
      <c r="O29" s="63" t="s">
        <v>209</v>
      </c>
      <c r="P29" s="65">
        <f t="shared" si="2"/>
        <v>100</v>
      </c>
      <c r="Q29" s="45">
        <f>IF(L29="Taip",0,IF(L29="Ne",VLOOKUP(D29,'Įkainiai ir sąrašas'!$F$3:$G$7,2,FALSE)))</f>
        <v>0</v>
      </c>
      <c r="R29" s="45">
        <f>IF(M29="Taip",0,IF(M29="Ne",'Įkainiai ir sąrašas'!$G$8*I29))</f>
        <v>19.760000000000002</v>
      </c>
      <c r="S29" s="45">
        <f>IF(N29="Taip",0,IF(N29="Ne",'Įkainiai ir sąrašas'!$G$9*I29))</f>
        <v>0.84</v>
      </c>
      <c r="T29" s="45">
        <f>VLOOKUP(C29,'Įkainiai ir sąrašas'!$A$2:$D$177,3,FALSE)</f>
        <v>44</v>
      </c>
      <c r="U29" s="45">
        <f t="shared" si="3"/>
        <v>176</v>
      </c>
      <c r="V29" s="45">
        <f>VLOOKUP(C29,'Įkainiai ir sąrašas'!$A$2:$D$177,4,FALSE)</f>
        <v>145</v>
      </c>
      <c r="W29" s="45">
        <f t="shared" si="4"/>
        <v>435</v>
      </c>
      <c r="X29" s="45">
        <f t="shared" si="5"/>
        <v>631.6</v>
      </c>
      <c r="Y29" s="66" t="s">
        <v>294</v>
      </c>
      <c r="Z29" s="4"/>
      <c r="AA29" s="4"/>
    </row>
    <row r="30" spans="1:27" x14ac:dyDescent="0.25">
      <c r="A30" s="62">
        <v>7</v>
      </c>
      <c r="B30" s="63"/>
      <c r="C30" s="63"/>
      <c r="D30" s="43" t="e">
        <f>VLOOKUP(C30,'Įkainiai ir sąrašas'!$A$2:$D$177,2,FALSE)</f>
        <v>#N/A</v>
      </c>
      <c r="E30" s="64"/>
      <c r="F30" s="63"/>
      <c r="G30" s="64"/>
      <c r="H30" s="64"/>
      <c r="I30" s="59">
        <f t="shared" si="0"/>
        <v>1</v>
      </c>
      <c r="J30" s="63"/>
      <c r="K30" s="65" t="b">
        <f t="shared" si="1"/>
        <v>0</v>
      </c>
      <c r="L30" s="63"/>
      <c r="M30" s="63"/>
      <c r="N30" s="63"/>
      <c r="O30" s="63"/>
      <c r="P30" s="65" t="b">
        <f t="shared" si="2"/>
        <v>0</v>
      </c>
      <c r="Q30" s="45" t="b">
        <f>IF(L30="Taip",0,IF(L30="Ne",VLOOKUP(D30,'Įkainiai ir sąrašas'!$F$3:$G$7,2,FALSE)))</f>
        <v>0</v>
      </c>
      <c r="R30" s="45" t="b">
        <f>IF(M30="Taip",0,IF(M30="Ne",'Įkainiai ir sąrašas'!$G$8*I30))</f>
        <v>0</v>
      </c>
      <c r="S30" s="45" t="b">
        <f>IF(N30="Taip",0,IF(N30="Ne",'Įkainiai ir sąrašas'!$G$9*I30))</f>
        <v>0</v>
      </c>
      <c r="T30" s="45" t="e">
        <f>VLOOKUP(C30,'Įkainiai ir sąrašas'!$A$2:$D$177,3,FALSE)</f>
        <v>#N/A</v>
      </c>
      <c r="U30" s="45" t="e">
        <f t="shared" si="3"/>
        <v>#N/A</v>
      </c>
      <c r="V30" s="45" t="e">
        <f>VLOOKUP(C30,'Įkainiai ir sąrašas'!$A$2:$D$177,4,FALSE)</f>
        <v>#N/A</v>
      </c>
      <c r="W30" s="45" t="e">
        <f t="shared" si="4"/>
        <v>#N/A</v>
      </c>
      <c r="X30" s="45" t="e">
        <f t="shared" si="5"/>
        <v>#N/A</v>
      </c>
      <c r="Y30" s="66"/>
      <c r="Z30" s="4"/>
      <c r="AA30" s="4"/>
    </row>
    <row r="31" spans="1:27" x14ac:dyDescent="0.25">
      <c r="A31" s="62">
        <v>8</v>
      </c>
      <c r="B31" s="63"/>
      <c r="C31" s="63"/>
      <c r="D31" s="43" t="e">
        <f>VLOOKUP(C31,'Įkainiai ir sąrašas'!$A$2:$D$177,2,FALSE)</f>
        <v>#N/A</v>
      </c>
      <c r="E31" s="64"/>
      <c r="F31" s="63"/>
      <c r="G31" s="64"/>
      <c r="H31" s="64"/>
      <c r="I31" s="59">
        <f t="shared" si="0"/>
        <v>1</v>
      </c>
      <c r="J31" s="63"/>
      <c r="K31" s="65" t="b">
        <f t="shared" si="1"/>
        <v>0</v>
      </c>
      <c r="L31" s="63"/>
      <c r="M31" s="63"/>
      <c r="N31" s="63"/>
      <c r="O31" s="63"/>
      <c r="P31" s="65" t="b">
        <f t="shared" si="2"/>
        <v>0</v>
      </c>
      <c r="Q31" s="45" t="b">
        <f>IF(L31="Taip",0,IF(L31="Ne",VLOOKUP(D31,'Įkainiai ir sąrašas'!$F$3:$G$7,2,FALSE)))</f>
        <v>0</v>
      </c>
      <c r="R31" s="45" t="b">
        <f>IF(M31="Taip",0,IF(M31="Ne",'Įkainiai ir sąrašas'!$G$8*I31))</f>
        <v>0</v>
      </c>
      <c r="S31" s="45" t="b">
        <f>IF(N31="Taip",0,IF(N31="Ne",'Įkainiai ir sąrašas'!$G$9*I31))</f>
        <v>0</v>
      </c>
      <c r="T31" s="45" t="e">
        <f>VLOOKUP(C31,'Įkainiai ir sąrašas'!$A$2:$D$177,3,FALSE)</f>
        <v>#N/A</v>
      </c>
      <c r="U31" s="45" t="e">
        <f t="shared" si="3"/>
        <v>#N/A</v>
      </c>
      <c r="V31" s="45" t="e">
        <f>VLOOKUP(C31,'Įkainiai ir sąrašas'!$A$2:$D$177,4,FALSE)</f>
        <v>#N/A</v>
      </c>
      <c r="W31" s="45" t="e">
        <f t="shared" si="4"/>
        <v>#N/A</v>
      </c>
      <c r="X31" s="45" t="e">
        <f t="shared" si="5"/>
        <v>#N/A</v>
      </c>
      <c r="Y31" s="66"/>
      <c r="Z31" s="4"/>
      <c r="AA31" s="4"/>
    </row>
    <row r="32" spans="1:27" x14ac:dyDescent="0.25">
      <c r="A32" s="62">
        <v>9</v>
      </c>
      <c r="B32" s="63"/>
      <c r="C32" s="63"/>
      <c r="D32" s="43" t="e">
        <f>VLOOKUP(C32,'Įkainiai ir sąrašas'!$A$2:$D$177,2,FALSE)</f>
        <v>#N/A</v>
      </c>
      <c r="E32" s="64"/>
      <c r="F32" s="63"/>
      <c r="G32" s="64"/>
      <c r="H32" s="64"/>
      <c r="I32" s="59">
        <f t="shared" si="0"/>
        <v>1</v>
      </c>
      <c r="J32" s="63"/>
      <c r="K32" s="65" t="b">
        <f t="shared" si="1"/>
        <v>0</v>
      </c>
      <c r="L32" s="63"/>
      <c r="M32" s="63"/>
      <c r="N32" s="63"/>
      <c r="O32" s="63"/>
      <c r="P32" s="65" t="b">
        <f t="shared" si="2"/>
        <v>0</v>
      </c>
      <c r="Q32" s="45" t="b">
        <f>IF(L32="Taip",0,IF(L32="Ne",VLOOKUP(D32,'Įkainiai ir sąrašas'!$F$3:$G$7,2,FALSE)))</f>
        <v>0</v>
      </c>
      <c r="R32" s="45" t="b">
        <f>IF(M32="Taip",0,IF(M32="Ne",'Įkainiai ir sąrašas'!$G$8*I32))</f>
        <v>0</v>
      </c>
      <c r="S32" s="45" t="b">
        <f>IF(N32="Taip",0,IF(N32="Ne",'Įkainiai ir sąrašas'!$G$9*I32))</f>
        <v>0</v>
      </c>
      <c r="T32" s="45" t="e">
        <f>VLOOKUP(C32,'Įkainiai ir sąrašas'!$A$2:$D$177,3,FALSE)</f>
        <v>#N/A</v>
      </c>
      <c r="U32" s="45" t="e">
        <f t="shared" si="3"/>
        <v>#N/A</v>
      </c>
      <c r="V32" s="45" t="e">
        <f>VLOOKUP(C32,'Įkainiai ir sąrašas'!$A$2:$D$177,4,FALSE)</f>
        <v>#N/A</v>
      </c>
      <c r="W32" s="45" t="e">
        <f t="shared" si="4"/>
        <v>#N/A</v>
      </c>
      <c r="X32" s="45" t="e">
        <f t="shared" si="5"/>
        <v>#N/A</v>
      </c>
      <c r="Y32" s="66"/>
      <c r="Z32" s="4"/>
      <c r="AA32" s="4"/>
    </row>
    <row r="33" spans="1:27" x14ac:dyDescent="0.25">
      <c r="A33" s="62">
        <v>10</v>
      </c>
      <c r="B33" s="63"/>
      <c r="C33" s="63"/>
      <c r="D33" s="43" t="e">
        <f>VLOOKUP(C33,'Įkainiai ir sąrašas'!$A$2:$D$177,2,FALSE)</f>
        <v>#N/A</v>
      </c>
      <c r="E33" s="64"/>
      <c r="F33" s="63"/>
      <c r="G33" s="64"/>
      <c r="H33" s="64"/>
      <c r="I33" s="59">
        <f t="shared" si="0"/>
        <v>1</v>
      </c>
      <c r="J33" s="63"/>
      <c r="K33" s="65" t="b">
        <f t="shared" si="1"/>
        <v>0</v>
      </c>
      <c r="L33" s="63"/>
      <c r="M33" s="63"/>
      <c r="N33" s="63"/>
      <c r="O33" s="63"/>
      <c r="P33" s="65" t="b">
        <f t="shared" si="2"/>
        <v>0</v>
      </c>
      <c r="Q33" s="45" t="b">
        <f>IF(L33="Taip",0,IF(L33="Ne",VLOOKUP(D33,'Įkainiai ir sąrašas'!$F$3:$G$7,2,FALSE)))</f>
        <v>0</v>
      </c>
      <c r="R33" s="45" t="b">
        <f>IF(M33="Taip",0,IF(M33="Ne",'Įkainiai ir sąrašas'!$G$8*I33))</f>
        <v>0</v>
      </c>
      <c r="S33" s="45" t="b">
        <f>IF(N33="Taip",0,IF(N33="Ne",'Įkainiai ir sąrašas'!$G$9*I33))</f>
        <v>0</v>
      </c>
      <c r="T33" s="45" t="e">
        <f>VLOOKUP(C33,'Įkainiai ir sąrašas'!$A$2:$D$177,3,FALSE)</f>
        <v>#N/A</v>
      </c>
      <c r="U33" s="45" t="e">
        <f t="shared" si="3"/>
        <v>#N/A</v>
      </c>
      <c r="V33" s="45" t="e">
        <f>VLOOKUP(C33,'Įkainiai ir sąrašas'!$A$2:$D$177,4,FALSE)</f>
        <v>#N/A</v>
      </c>
      <c r="W33" s="45" t="e">
        <f t="shared" si="4"/>
        <v>#N/A</v>
      </c>
      <c r="X33" s="45" t="e">
        <f t="shared" si="5"/>
        <v>#N/A</v>
      </c>
      <c r="Y33" s="66"/>
      <c r="Z33" s="4"/>
      <c r="AA33" s="4"/>
    </row>
    <row r="34" spans="1:27" x14ac:dyDescent="0.25">
      <c r="A34" s="62">
        <v>11</v>
      </c>
      <c r="B34" s="63"/>
      <c r="C34" s="63"/>
      <c r="D34" s="43" t="e">
        <f>VLOOKUP(C34,'Įkainiai ir sąrašas'!$A$2:$D$177,2,FALSE)</f>
        <v>#N/A</v>
      </c>
      <c r="E34" s="64"/>
      <c r="F34" s="63"/>
      <c r="G34" s="64"/>
      <c r="H34" s="64"/>
      <c r="I34" s="59">
        <f t="shared" si="0"/>
        <v>1</v>
      </c>
      <c r="J34" s="63"/>
      <c r="K34" s="65" t="b">
        <f t="shared" si="1"/>
        <v>0</v>
      </c>
      <c r="L34" s="63"/>
      <c r="M34" s="63"/>
      <c r="N34" s="63"/>
      <c r="O34" s="63"/>
      <c r="P34" s="65" t="b">
        <f t="shared" si="2"/>
        <v>0</v>
      </c>
      <c r="Q34" s="45" t="b">
        <f>IF(L34="Taip",0,IF(L34="Ne",VLOOKUP(D34,'Įkainiai ir sąrašas'!$F$3:$G$7,2,FALSE)))</f>
        <v>0</v>
      </c>
      <c r="R34" s="45" t="b">
        <f>IF(M34="Taip",0,IF(M34="Ne",'Įkainiai ir sąrašas'!$G$8*I34))</f>
        <v>0</v>
      </c>
      <c r="S34" s="45" t="b">
        <f>IF(N34="Taip",0,IF(N34="Ne",'Įkainiai ir sąrašas'!$G$9*I34))</f>
        <v>0</v>
      </c>
      <c r="T34" s="45" t="e">
        <f>VLOOKUP(C34,'Įkainiai ir sąrašas'!$A$2:$D$177,3,FALSE)</f>
        <v>#N/A</v>
      </c>
      <c r="U34" s="45" t="e">
        <f t="shared" si="3"/>
        <v>#N/A</v>
      </c>
      <c r="V34" s="45" t="e">
        <f>VLOOKUP(C34,'Įkainiai ir sąrašas'!$A$2:$D$177,4,FALSE)</f>
        <v>#N/A</v>
      </c>
      <c r="W34" s="45" t="e">
        <f t="shared" si="4"/>
        <v>#N/A</v>
      </c>
      <c r="X34" s="45" t="e">
        <f t="shared" si="5"/>
        <v>#N/A</v>
      </c>
      <c r="Y34" s="66"/>
      <c r="Z34" s="4"/>
      <c r="AA34" s="4"/>
    </row>
    <row r="35" spans="1:27" x14ac:dyDescent="0.25">
      <c r="A35" s="62">
        <v>12</v>
      </c>
      <c r="B35" s="63"/>
      <c r="C35" s="63"/>
      <c r="D35" s="43" t="e">
        <f>VLOOKUP(C35,'Įkainiai ir sąrašas'!$A$2:$D$177,2,FALSE)</f>
        <v>#N/A</v>
      </c>
      <c r="E35" s="64"/>
      <c r="F35" s="63"/>
      <c r="G35" s="64"/>
      <c r="H35" s="64"/>
      <c r="I35" s="59">
        <f t="shared" si="0"/>
        <v>1</v>
      </c>
      <c r="J35" s="63"/>
      <c r="K35" s="65" t="b">
        <f t="shared" si="1"/>
        <v>0</v>
      </c>
      <c r="L35" s="63"/>
      <c r="M35" s="63"/>
      <c r="N35" s="63"/>
      <c r="O35" s="63"/>
      <c r="P35" s="65" t="b">
        <f t="shared" si="2"/>
        <v>0</v>
      </c>
      <c r="Q35" s="45" t="b">
        <f>IF(L35="Taip",0,IF(L35="Ne",VLOOKUP(D35,'Įkainiai ir sąrašas'!$F$3:$G$7,2,FALSE)))</f>
        <v>0</v>
      </c>
      <c r="R35" s="45" t="b">
        <f>IF(M35="Taip",0,IF(M35="Ne",'Įkainiai ir sąrašas'!$G$8*I35))</f>
        <v>0</v>
      </c>
      <c r="S35" s="45" t="b">
        <f>IF(N35="Taip",0,IF(N35="Ne",'Įkainiai ir sąrašas'!$G$9*I35))</f>
        <v>0</v>
      </c>
      <c r="T35" s="45" t="e">
        <f>VLOOKUP(C35,'Įkainiai ir sąrašas'!$A$2:$D$177,3,FALSE)</f>
        <v>#N/A</v>
      </c>
      <c r="U35" s="45" t="e">
        <f t="shared" si="3"/>
        <v>#N/A</v>
      </c>
      <c r="V35" s="45" t="e">
        <f>VLOOKUP(C35,'Įkainiai ir sąrašas'!$A$2:$D$177,4,FALSE)</f>
        <v>#N/A</v>
      </c>
      <c r="W35" s="45" t="e">
        <f t="shared" si="4"/>
        <v>#N/A</v>
      </c>
      <c r="X35" s="45" t="e">
        <f t="shared" si="5"/>
        <v>#N/A</v>
      </c>
      <c r="Y35" s="66"/>
      <c r="Z35" s="4"/>
      <c r="AA35" s="4"/>
    </row>
    <row r="36" spans="1:27" x14ac:dyDescent="0.25">
      <c r="A36" s="62">
        <v>13</v>
      </c>
      <c r="B36" s="63"/>
      <c r="C36" s="63"/>
      <c r="D36" s="43" t="e">
        <f>VLOOKUP(C36,'Įkainiai ir sąrašas'!$A$2:$D$177,2,FALSE)</f>
        <v>#N/A</v>
      </c>
      <c r="E36" s="64"/>
      <c r="F36" s="63"/>
      <c r="G36" s="64"/>
      <c r="H36" s="64"/>
      <c r="I36" s="59">
        <f t="shared" si="0"/>
        <v>1</v>
      </c>
      <c r="J36" s="63"/>
      <c r="K36" s="65" t="b">
        <f t="shared" si="1"/>
        <v>0</v>
      </c>
      <c r="L36" s="63"/>
      <c r="M36" s="63"/>
      <c r="N36" s="63"/>
      <c r="O36" s="63"/>
      <c r="P36" s="65" t="b">
        <f t="shared" si="2"/>
        <v>0</v>
      </c>
      <c r="Q36" s="45" t="b">
        <f>IF(L36="Taip",0,IF(L36="Ne",VLOOKUP(D36,'Įkainiai ir sąrašas'!$F$3:$G$7,2,FALSE)))</f>
        <v>0</v>
      </c>
      <c r="R36" s="45" t="b">
        <f>IF(M36="Taip",0,IF(M36="Ne",'Įkainiai ir sąrašas'!$G$8*I36))</f>
        <v>0</v>
      </c>
      <c r="S36" s="45" t="b">
        <f>IF(N36="Taip",0,IF(N36="Ne",'Įkainiai ir sąrašas'!$G$9*I36))</f>
        <v>0</v>
      </c>
      <c r="T36" s="45" t="e">
        <f>VLOOKUP(C36,'Įkainiai ir sąrašas'!$A$2:$D$177,3,FALSE)</f>
        <v>#N/A</v>
      </c>
      <c r="U36" s="45" t="e">
        <f t="shared" si="3"/>
        <v>#N/A</v>
      </c>
      <c r="V36" s="45" t="e">
        <f>VLOOKUP(C36,'Įkainiai ir sąrašas'!$A$2:$D$177,4,FALSE)</f>
        <v>#N/A</v>
      </c>
      <c r="W36" s="45" t="e">
        <f t="shared" si="4"/>
        <v>#N/A</v>
      </c>
      <c r="X36" s="45" t="e">
        <f t="shared" si="5"/>
        <v>#N/A</v>
      </c>
      <c r="Y36" s="66"/>
      <c r="Z36" s="4"/>
      <c r="AA36" s="4"/>
    </row>
    <row r="37" spans="1:27" x14ac:dyDescent="0.25">
      <c r="A37" s="62">
        <v>14</v>
      </c>
      <c r="B37" s="63"/>
      <c r="C37" s="63"/>
      <c r="D37" s="43" t="e">
        <f>VLOOKUP(C37,'Įkainiai ir sąrašas'!$A$2:$D$177,2,FALSE)</f>
        <v>#N/A</v>
      </c>
      <c r="E37" s="64"/>
      <c r="F37" s="63"/>
      <c r="G37" s="64"/>
      <c r="H37" s="64"/>
      <c r="I37" s="59">
        <f t="shared" si="0"/>
        <v>1</v>
      </c>
      <c r="J37" s="63"/>
      <c r="K37" s="65" t="b">
        <f t="shared" si="1"/>
        <v>0</v>
      </c>
      <c r="L37" s="63"/>
      <c r="M37" s="63"/>
      <c r="N37" s="63"/>
      <c r="O37" s="63"/>
      <c r="P37" s="65" t="b">
        <f t="shared" si="2"/>
        <v>0</v>
      </c>
      <c r="Q37" s="45" t="b">
        <f>IF(L37="Taip",0,IF(L37="Ne",VLOOKUP(D37,'Įkainiai ir sąrašas'!$F$3:$G$7,2,FALSE)))</f>
        <v>0</v>
      </c>
      <c r="R37" s="45" t="b">
        <f>IF(M37="Taip",0,IF(M37="Ne",'Įkainiai ir sąrašas'!$G$8*I37))</f>
        <v>0</v>
      </c>
      <c r="S37" s="45" t="b">
        <f>IF(N37="Taip",0,IF(N37="Ne",'Įkainiai ir sąrašas'!$G$9*I37))</f>
        <v>0</v>
      </c>
      <c r="T37" s="45" t="e">
        <f>VLOOKUP(C37,'Įkainiai ir sąrašas'!$A$2:$D$177,3,FALSE)</f>
        <v>#N/A</v>
      </c>
      <c r="U37" s="45" t="e">
        <f t="shared" si="3"/>
        <v>#N/A</v>
      </c>
      <c r="V37" s="45" t="e">
        <f>VLOOKUP(C37,'Įkainiai ir sąrašas'!$A$2:$D$177,4,FALSE)</f>
        <v>#N/A</v>
      </c>
      <c r="W37" s="45" t="e">
        <f t="shared" si="4"/>
        <v>#N/A</v>
      </c>
      <c r="X37" s="45" t="e">
        <f t="shared" si="5"/>
        <v>#N/A</v>
      </c>
      <c r="Y37" s="66"/>
      <c r="Z37" s="4"/>
      <c r="AA37" s="4"/>
    </row>
    <row r="38" spans="1:27" x14ac:dyDescent="0.25">
      <c r="A38" s="62">
        <v>15</v>
      </c>
      <c r="B38" s="63"/>
      <c r="C38" s="63"/>
      <c r="D38" s="43" t="e">
        <f>VLOOKUP(C38,'Įkainiai ir sąrašas'!$A$2:$D$177,2,FALSE)</f>
        <v>#N/A</v>
      </c>
      <c r="E38" s="64"/>
      <c r="F38" s="63"/>
      <c r="G38" s="64"/>
      <c r="H38" s="64"/>
      <c r="I38" s="59">
        <f t="shared" si="0"/>
        <v>1</v>
      </c>
      <c r="J38" s="63"/>
      <c r="K38" s="65" t="b">
        <f t="shared" si="1"/>
        <v>0</v>
      </c>
      <c r="L38" s="63"/>
      <c r="M38" s="63"/>
      <c r="N38" s="63"/>
      <c r="O38" s="63"/>
      <c r="P38" s="65" t="b">
        <f t="shared" si="2"/>
        <v>0</v>
      </c>
      <c r="Q38" s="45" t="b">
        <f>IF(L38="Taip",0,IF(L38="Ne",VLOOKUP(D38,'Įkainiai ir sąrašas'!$F$3:$G$7,2,FALSE)))</f>
        <v>0</v>
      </c>
      <c r="R38" s="45" t="b">
        <f>IF(M38="Taip",0,IF(M38="Ne",'Įkainiai ir sąrašas'!$G$8*I38))</f>
        <v>0</v>
      </c>
      <c r="S38" s="45" t="b">
        <f>IF(N38="Taip",0,IF(N38="Ne",'Įkainiai ir sąrašas'!$G$9*I38))</f>
        <v>0</v>
      </c>
      <c r="T38" s="45" t="e">
        <f>VLOOKUP(C38,'Įkainiai ir sąrašas'!$A$2:$D$177,3,FALSE)</f>
        <v>#N/A</v>
      </c>
      <c r="U38" s="45" t="e">
        <f t="shared" si="3"/>
        <v>#N/A</v>
      </c>
      <c r="V38" s="45" t="e">
        <f>VLOOKUP(C38,'Įkainiai ir sąrašas'!$A$2:$D$177,4,FALSE)</f>
        <v>#N/A</v>
      </c>
      <c r="W38" s="45" t="e">
        <f t="shared" si="4"/>
        <v>#N/A</v>
      </c>
      <c r="X38" s="45" t="e">
        <f t="shared" si="5"/>
        <v>#N/A</v>
      </c>
      <c r="Y38" s="66"/>
      <c r="Z38" s="4"/>
      <c r="AA38" s="4"/>
    </row>
    <row r="39" spans="1:27" x14ac:dyDescent="0.25">
      <c r="A39" s="62">
        <v>16</v>
      </c>
      <c r="B39" s="63"/>
      <c r="C39" s="63"/>
      <c r="D39" s="43" t="e">
        <f>VLOOKUP(C39,'Įkainiai ir sąrašas'!$A$2:$D$177,2,FALSE)</f>
        <v>#N/A</v>
      </c>
      <c r="E39" s="64"/>
      <c r="F39" s="63"/>
      <c r="G39" s="64"/>
      <c r="H39" s="64"/>
      <c r="I39" s="59">
        <f t="shared" si="0"/>
        <v>1</v>
      </c>
      <c r="J39" s="63"/>
      <c r="K39" s="65" t="b">
        <f t="shared" si="1"/>
        <v>0</v>
      </c>
      <c r="L39" s="63"/>
      <c r="M39" s="63"/>
      <c r="N39" s="63"/>
      <c r="O39" s="63"/>
      <c r="P39" s="65" t="b">
        <f t="shared" si="2"/>
        <v>0</v>
      </c>
      <c r="Q39" s="45" t="b">
        <f>IF(L39="Taip",0,IF(L39="Ne",VLOOKUP(D39,'Įkainiai ir sąrašas'!$F$3:$G$7,2,FALSE)))</f>
        <v>0</v>
      </c>
      <c r="R39" s="45" t="b">
        <f>IF(M39="Taip",0,IF(M39="Ne",'Įkainiai ir sąrašas'!$G$8*I39))</f>
        <v>0</v>
      </c>
      <c r="S39" s="45" t="b">
        <f>IF(N39="Taip",0,IF(N39="Ne",'Įkainiai ir sąrašas'!$G$9*I39))</f>
        <v>0</v>
      </c>
      <c r="T39" s="45" t="e">
        <f>VLOOKUP(C39,'Įkainiai ir sąrašas'!$A$2:$D$177,3,FALSE)</f>
        <v>#N/A</v>
      </c>
      <c r="U39" s="45" t="e">
        <f t="shared" si="3"/>
        <v>#N/A</v>
      </c>
      <c r="V39" s="45" t="e">
        <f>VLOOKUP(C39,'Įkainiai ir sąrašas'!$A$2:$D$177,4,FALSE)</f>
        <v>#N/A</v>
      </c>
      <c r="W39" s="45" t="e">
        <f t="shared" si="4"/>
        <v>#N/A</v>
      </c>
      <c r="X39" s="45" t="e">
        <f t="shared" si="5"/>
        <v>#N/A</v>
      </c>
      <c r="Y39" s="66"/>
      <c r="Z39" s="4"/>
      <c r="AA39" s="4"/>
    </row>
    <row r="40" spans="1:27" x14ac:dyDescent="0.25">
      <c r="A40" s="62">
        <v>17</v>
      </c>
      <c r="B40" s="63"/>
      <c r="C40" s="63"/>
      <c r="D40" s="43" t="e">
        <f>VLOOKUP(C40,'Įkainiai ir sąrašas'!$A$2:$D$177,2,FALSE)</f>
        <v>#N/A</v>
      </c>
      <c r="E40" s="64"/>
      <c r="F40" s="63"/>
      <c r="G40" s="64"/>
      <c r="H40" s="64"/>
      <c r="I40" s="59">
        <f t="shared" si="0"/>
        <v>1</v>
      </c>
      <c r="J40" s="63"/>
      <c r="K40" s="65" t="b">
        <f t="shared" si="1"/>
        <v>0</v>
      </c>
      <c r="L40" s="63"/>
      <c r="M40" s="63"/>
      <c r="N40" s="63"/>
      <c r="O40" s="63"/>
      <c r="P40" s="65" t="b">
        <f t="shared" si="2"/>
        <v>0</v>
      </c>
      <c r="Q40" s="45" t="b">
        <f>IF(L40="Taip",0,IF(L40="Ne",VLOOKUP(D40,'Įkainiai ir sąrašas'!$F$3:$G$7,2,FALSE)))</f>
        <v>0</v>
      </c>
      <c r="R40" s="45" t="b">
        <f>IF(M40="Taip",0,IF(M40="Ne",'Įkainiai ir sąrašas'!$G$8*I40))</f>
        <v>0</v>
      </c>
      <c r="S40" s="45" t="b">
        <f>IF(N40="Taip",0,IF(N40="Ne",'Įkainiai ir sąrašas'!$G$9*I40))</f>
        <v>0</v>
      </c>
      <c r="T40" s="45" t="e">
        <f>VLOOKUP(C40,'Įkainiai ir sąrašas'!$A$2:$D$177,3,FALSE)</f>
        <v>#N/A</v>
      </c>
      <c r="U40" s="45" t="e">
        <f t="shared" si="3"/>
        <v>#N/A</v>
      </c>
      <c r="V40" s="45" t="e">
        <f>VLOOKUP(C40,'Įkainiai ir sąrašas'!$A$2:$D$177,4,FALSE)</f>
        <v>#N/A</v>
      </c>
      <c r="W40" s="45" t="e">
        <f t="shared" si="4"/>
        <v>#N/A</v>
      </c>
      <c r="X40" s="45" t="e">
        <f t="shared" si="5"/>
        <v>#N/A</v>
      </c>
      <c r="Y40" s="66"/>
      <c r="Z40" s="4"/>
      <c r="AA40" s="4"/>
    </row>
    <row r="41" spans="1:27" x14ac:dyDescent="0.25">
      <c r="A41" s="62">
        <v>18</v>
      </c>
      <c r="B41" s="63"/>
      <c r="C41" s="63"/>
      <c r="D41" s="43" t="e">
        <f>VLOOKUP(C41,'Įkainiai ir sąrašas'!$A$2:$D$177,2,FALSE)</f>
        <v>#N/A</v>
      </c>
      <c r="E41" s="64"/>
      <c r="F41" s="63"/>
      <c r="G41" s="64"/>
      <c r="H41" s="64"/>
      <c r="I41" s="59">
        <f t="shared" si="0"/>
        <v>1</v>
      </c>
      <c r="J41" s="63"/>
      <c r="K41" s="65" t="b">
        <f t="shared" si="1"/>
        <v>0</v>
      </c>
      <c r="L41" s="63"/>
      <c r="M41" s="63"/>
      <c r="N41" s="63"/>
      <c r="O41" s="63"/>
      <c r="P41" s="65" t="b">
        <f t="shared" si="2"/>
        <v>0</v>
      </c>
      <c r="Q41" s="45" t="b">
        <f>IF(L41="Taip",0,IF(L41="Ne",VLOOKUP(D41,'Įkainiai ir sąrašas'!$F$3:$G$7,2,FALSE)))</f>
        <v>0</v>
      </c>
      <c r="R41" s="45" t="b">
        <f>IF(M41="Taip",0,IF(M41="Ne",'Įkainiai ir sąrašas'!$G$8*I41))</f>
        <v>0</v>
      </c>
      <c r="S41" s="45" t="b">
        <f>IF(N41="Taip",0,IF(N41="Ne",'Įkainiai ir sąrašas'!$G$9*I41))</f>
        <v>0</v>
      </c>
      <c r="T41" s="45" t="e">
        <f>VLOOKUP(C41,'Įkainiai ir sąrašas'!$A$2:$D$177,3,FALSE)</f>
        <v>#N/A</v>
      </c>
      <c r="U41" s="45" t="e">
        <f t="shared" si="3"/>
        <v>#N/A</v>
      </c>
      <c r="V41" s="45" t="e">
        <f>VLOOKUP(C41,'Įkainiai ir sąrašas'!$A$2:$D$177,4,FALSE)</f>
        <v>#N/A</v>
      </c>
      <c r="W41" s="45" t="e">
        <f t="shared" si="4"/>
        <v>#N/A</v>
      </c>
      <c r="X41" s="45" t="e">
        <f t="shared" si="5"/>
        <v>#N/A</v>
      </c>
      <c r="Y41" s="66"/>
      <c r="Z41" s="4"/>
      <c r="AA41" s="4"/>
    </row>
    <row r="42" spans="1:27" x14ac:dyDescent="0.25">
      <c r="A42" s="62">
        <v>19</v>
      </c>
      <c r="B42" s="63"/>
      <c r="C42" s="63"/>
      <c r="D42" s="43" t="e">
        <f>VLOOKUP(C42,'Įkainiai ir sąrašas'!$A$2:$D$177,2,FALSE)</f>
        <v>#N/A</v>
      </c>
      <c r="E42" s="64"/>
      <c r="F42" s="63"/>
      <c r="G42" s="64"/>
      <c r="H42" s="64"/>
      <c r="I42" s="59">
        <f t="shared" si="0"/>
        <v>1</v>
      </c>
      <c r="J42" s="63"/>
      <c r="K42" s="65" t="b">
        <f t="shared" si="1"/>
        <v>0</v>
      </c>
      <c r="L42" s="63"/>
      <c r="M42" s="63"/>
      <c r="N42" s="63"/>
      <c r="O42" s="63"/>
      <c r="P42" s="65" t="b">
        <f t="shared" si="2"/>
        <v>0</v>
      </c>
      <c r="Q42" s="45" t="b">
        <f>IF(L42="Taip",0,IF(L42="Ne",VLOOKUP(D42,'Įkainiai ir sąrašas'!$F$3:$G$7,2,FALSE)))</f>
        <v>0</v>
      </c>
      <c r="R42" s="45" t="b">
        <f>IF(M42="Taip",0,IF(M42="Ne",'Įkainiai ir sąrašas'!$G$8*I42))</f>
        <v>0</v>
      </c>
      <c r="S42" s="45" t="b">
        <f>IF(N42="Taip",0,IF(N42="Ne",'Įkainiai ir sąrašas'!$G$9*I42))</f>
        <v>0</v>
      </c>
      <c r="T42" s="45" t="e">
        <f>VLOOKUP(C42,'Įkainiai ir sąrašas'!$A$2:$D$177,3,FALSE)</f>
        <v>#N/A</v>
      </c>
      <c r="U42" s="45" t="e">
        <f t="shared" si="3"/>
        <v>#N/A</v>
      </c>
      <c r="V42" s="45" t="e">
        <f>VLOOKUP(C42,'Įkainiai ir sąrašas'!$A$2:$D$177,4,FALSE)</f>
        <v>#N/A</v>
      </c>
      <c r="W42" s="45" t="e">
        <f t="shared" si="4"/>
        <v>#N/A</v>
      </c>
      <c r="X42" s="45" t="e">
        <f t="shared" si="5"/>
        <v>#N/A</v>
      </c>
      <c r="Y42" s="66"/>
      <c r="Z42" s="4"/>
      <c r="AA42" s="4"/>
    </row>
    <row r="43" spans="1:27" x14ac:dyDescent="0.25">
      <c r="A43" s="62">
        <v>20</v>
      </c>
      <c r="B43" s="63"/>
      <c r="C43" s="63"/>
      <c r="D43" s="43" t="e">
        <f>VLOOKUP(C43,'Įkainiai ir sąrašas'!$A$2:$D$177,2,FALSE)</f>
        <v>#N/A</v>
      </c>
      <c r="E43" s="64"/>
      <c r="F43" s="63"/>
      <c r="G43" s="64"/>
      <c r="H43" s="64"/>
      <c r="I43" s="59">
        <f t="shared" si="0"/>
        <v>1</v>
      </c>
      <c r="J43" s="63"/>
      <c r="K43" s="65" t="b">
        <f t="shared" si="1"/>
        <v>0</v>
      </c>
      <c r="L43" s="63"/>
      <c r="M43" s="63"/>
      <c r="N43" s="63"/>
      <c r="O43" s="63"/>
      <c r="P43" s="65" t="b">
        <f t="shared" si="2"/>
        <v>0</v>
      </c>
      <c r="Q43" s="45" t="b">
        <f>IF(L43="Taip",0,IF(L43="Ne",VLOOKUP(D43,'Įkainiai ir sąrašas'!$F$3:$G$7,2,FALSE)))</f>
        <v>0</v>
      </c>
      <c r="R43" s="45" t="b">
        <f>IF(M43="Taip",0,IF(M43="Ne",'Įkainiai ir sąrašas'!$G$8*I43))</f>
        <v>0</v>
      </c>
      <c r="S43" s="45" t="b">
        <f>IF(N43="Taip",0,IF(N43="Ne",'Įkainiai ir sąrašas'!$G$9*I43))</f>
        <v>0</v>
      </c>
      <c r="T43" s="45" t="e">
        <f>VLOOKUP(C43,'Įkainiai ir sąrašas'!$A$2:$D$177,3,FALSE)</f>
        <v>#N/A</v>
      </c>
      <c r="U43" s="45" t="e">
        <f t="shared" si="3"/>
        <v>#N/A</v>
      </c>
      <c r="V43" s="45" t="e">
        <f>VLOOKUP(C43,'Įkainiai ir sąrašas'!$A$2:$D$177,4,FALSE)</f>
        <v>#N/A</v>
      </c>
      <c r="W43" s="45" t="e">
        <f t="shared" si="4"/>
        <v>#N/A</v>
      </c>
      <c r="X43" s="45" t="e">
        <f t="shared" si="5"/>
        <v>#N/A</v>
      </c>
      <c r="Y43" s="66"/>
      <c r="Z43" s="4"/>
      <c r="AA43" s="4"/>
    </row>
    <row r="44" spans="1:27" x14ac:dyDescent="0.25">
      <c r="A44" s="62">
        <v>21</v>
      </c>
      <c r="B44" s="63"/>
      <c r="C44" s="63"/>
      <c r="D44" s="43" t="e">
        <f>VLOOKUP(C44,'Įkainiai ir sąrašas'!$A$2:$D$177,2,FALSE)</f>
        <v>#N/A</v>
      </c>
      <c r="E44" s="64"/>
      <c r="F44" s="63"/>
      <c r="G44" s="64"/>
      <c r="H44" s="64"/>
      <c r="I44" s="59">
        <f t="shared" si="0"/>
        <v>1</v>
      </c>
      <c r="J44" s="63"/>
      <c r="K44" s="65" t="b">
        <f t="shared" si="1"/>
        <v>0</v>
      </c>
      <c r="L44" s="63"/>
      <c r="M44" s="63"/>
      <c r="N44" s="63"/>
      <c r="O44" s="63"/>
      <c r="P44" s="65" t="b">
        <f t="shared" si="2"/>
        <v>0</v>
      </c>
      <c r="Q44" s="45" t="b">
        <f>IF(L44="Taip",0,IF(L44="Ne",VLOOKUP(D44,'Įkainiai ir sąrašas'!$F$3:$G$7,2,FALSE)))</f>
        <v>0</v>
      </c>
      <c r="R44" s="45" t="b">
        <f>IF(M44="Taip",0,IF(M44="Ne",'Įkainiai ir sąrašas'!$G$8*I44))</f>
        <v>0</v>
      </c>
      <c r="S44" s="45" t="b">
        <f>IF(N44="Taip",0,IF(N44="Ne",'Įkainiai ir sąrašas'!$G$9*I44))</f>
        <v>0</v>
      </c>
      <c r="T44" s="45" t="e">
        <f>VLOOKUP(C44,'Įkainiai ir sąrašas'!$A$2:$D$177,3,FALSE)</f>
        <v>#N/A</v>
      </c>
      <c r="U44" s="45" t="e">
        <f t="shared" si="3"/>
        <v>#N/A</v>
      </c>
      <c r="V44" s="45" t="e">
        <f>VLOOKUP(C44,'Įkainiai ir sąrašas'!$A$2:$D$177,4,FALSE)</f>
        <v>#N/A</v>
      </c>
      <c r="W44" s="45" t="e">
        <f t="shared" si="4"/>
        <v>#N/A</v>
      </c>
      <c r="X44" s="45" t="e">
        <f t="shared" si="5"/>
        <v>#N/A</v>
      </c>
      <c r="Y44" s="66"/>
      <c r="Z44" s="4"/>
      <c r="AA44" s="4"/>
    </row>
    <row r="45" spans="1:27" x14ac:dyDescent="0.25">
      <c r="A45" s="62">
        <v>22</v>
      </c>
      <c r="B45" s="63"/>
      <c r="C45" s="63"/>
      <c r="D45" s="43" t="e">
        <f>VLOOKUP(C45,'Įkainiai ir sąrašas'!$A$2:$D$177,2,FALSE)</f>
        <v>#N/A</v>
      </c>
      <c r="E45" s="64"/>
      <c r="F45" s="63"/>
      <c r="G45" s="64"/>
      <c r="H45" s="64"/>
      <c r="I45" s="59">
        <f t="shared" si="0"/>
        <v>1</v>
      </c>
      <c r="J45" s="63"/>
      <c r="K45" s="65" t="b">
        <f t="shared" si="1"/>
        <v>0</v>
      </c>
      <c r="L45" s="63"/>
      <c r="M45" s="63"/>
      <c r="N45" s="63"/>
      <c r="O45" s="63"/>
      <c r="P45" s="65" t="b">
        <f t="shared" si="2"/>
        <v>0</v>
      </c>
      <c r="Q45" s="45" t="b">
        <f>IF(L45="Taip",0,IF(L45="Ne",VLOOKUP(D45,'Įkainiai ir sąrašas'!$F$3:$G$7,2,FALSE)))</f>
        <v>0</v>
      </c>
      <c r="R45" s="45" t="b">
        <f>IF(M45="Taip",0,IF(M45="Ne",'Įkainiai ir sąrašas'!$G$8*I45))</f>
        <v>0</v>
      </c>
      <c r="S45" s="45" t="b">
        <f>IF(N45="Taip",0,IF(N45="Ne",'Įkainiai ir sąrašas'!$G$9*I45))</f>
        <v>0</v>
      </c>
      <c r="T45" s="45" t="e">
        <f>VLOOKUP(C45,'Įkainiai ir sąrašas'!$A$2:$D$177,3,FALSE)</f>
        <v>#N/A</v>
      </c>
      <c r="U45" s="45" t="e">
        <f t="shared" si="3"/>
        <v>#N/A</v>
      </c>
      <c r="V45" s="45" t="e">
        <f>VLOOKUP(C45,'Įkainiai ir sąrašas'!$A$2:$D$177,4,FALSE)</f>
        <v>#N/A</v>
      </c>
      <c r="W45" s="45" t="e">
        <f t="shared" si="4"/>
        <v>#N/A</v>
      </c>
      <c r="X45" s="45" t="e">
        <f t="shared" si="5"/>
        <v>#N/A</v>
      </c>
      <c r="Y45" s="66"/>
      <c r="Z45" s="4"/>
      <c r="AA45" s="4"/>
    </row>
    <row r="46" spans="1:27" x14ac:dyDescent="0.25">
      <c r="A46" s="62">
        <v>23</v>
      </c>
      <c r="B46" s="63"/>
      <c r="C46" s="63"/>
      <c r="D46" s="43" t="e">
        <f>VLOOKUP(C46,'Įkainiai ir sąrašas'!$A$2:$D$177,2,FALSE)</f>
        <v>#N/A</v>
      </c>
      <c r="E46" s="64"/>
      <c r="F46" s="63"/>
      <c r="G46" s="64"/>
      <c r="H46" s="64"/>
      <c r="I46" s="59">
        <f t="shared" si="0"/>
        <v>1</v>
      </c>
      <c r="J46" s="63"/>
      <c r="K46" s="65" t="b">
        <f t="shared" si="1"/>
        <v>0</v>
      </c>
      <c r="L46" s="63"/>
      <c r="M46" s="63"/>
      <c r="N46" s="63"/>
      <c r="O46" s="63"/>
      <c r="P46" s="65" t="b">
        <f t="shared" si="2"/>
        <v>0</v>
      </c>
      <c r="Q46" s="45" t="b">
        <f>IF(L46="Taip",0,IF(L46="Ne",VLOOKUP(D46,'Įkainiai ir sąrašas'!$F$3:$G$7,2,FALSE)))</f>
        <v>0</v>
      </c>
      <c r="R46" s="45" t="b">
        <f>IF(M46="Taip",0,IF(M46="Ne",'Įkainiai ir sąrašas'!$G$8*I46))</f>
        <v>0</v>
      </c>
      <c r="S46" s="45" t="b">
        <f>IF(N46="Taip",0,IF(N46="Ne",'Įkainiai ir sąrašas'!$G$9*I46))</f>
        <v>0</v>
      </c>
      <c r="T46" s="45" t="e">
        <f>VLOOKUP(C46,'Įkainiai ir sąrašas'!$A$2:$D$177,3,FALSE)</f>
        <v>#N/A</v>
      </c>
      <c r="U46" s="45" t="e">
        <f t="shared" si="3"/>
        <v>#N/A</v>
      </c>
      <c r="V46" s="45" t="e">
        <f>VLOOKUP(C46,'Įkainiai ir sąrašas'!$A$2:$D$177,4,FALSE)</f>
        <v>#N/A</v>
      </c>
      <c r="W46" s="45" t="e">
        <f t="shared" si="4"/>
        <v>#N/A</v>
      </c>
      <c r="X46" s="45" t="e">
        <f t="shared" si="5"/>
        <v>#N/A</v>
      </c>
      <c r="Y46" s="66"/>
      <c r="Z46" s="4"/>
      <c r="AA46" s="4"/>
    </row>
    <row r="47" spans="1:27" x14ac:dyDescent="0.25">
      <c r="A47" s="62">
        <v>24</v>
      </c>
      <c r="B47" s="63"/>
      <c r="C47" s="63"/>
      <c r="D47" s="43" t="e">
        <f>VLOOKUP(C47,'Įkainiai ir sąrašas'!$A$2:$D$177,2,FALSE)</f>
        <v>#N/A</v>
      </c>
      <c r="E47" s="64"/>
      <c r="F47" s="63"/>
      <c r="G47" s="64"/>
      <c r="H47" s="64"/>
      <c r="I47" s="59">
        <f t="shared" si="0"/>
        <v>1</v>
      </c>
      <c r="J47" s="63"/>
      <c r="K47" s="65" t="b">
        <f t="shared" si="1"/>
        <v>0</v>
      </c>
      <c r="L47" s="63"/>
      <c r="M47" s="63"/>
      <c r="N47" s="63"/>
      <c r="O47" s="63"/>
      <c r="P47" s="65" t="b">
        <f t="shared" si="2"/>
        <v>0</v>
      </c>
      <c r="Q47" s="45" t="b">
        <f>IF(L47="Taip",0,IF(L47="Ne",VLOOKUP(D47,'Įkainiai ir sąrašas'!$F$3:$G$7,2,FALSE)))</f>
        <v>0</v>
      </c>
      <c r="R47" s="45" t="b">
        <f>IF(M47="Taip",0,IF(M47="Ne",'Įkainiai ir sąrašas'!$G$8*I47))</f>
        <v>0</v>
      </c>
      <c r="S47" s="45" t="b">
        <f>IF(N47="Taip",0,IF(N47="Ne",'Įkainiai ir sąrašas'!$G$9*I47))</f>
        <v>0</v>
      </c>
      <c r="T47" s="45" t="e">
        <f>VLOOKUP(C47,'Įkainiai ir sąrašas'!$A$2:$D$177,3,FALSE)</f>
        <v>#N/A</v>
      </c>
      <c r="U47" s="45" t="e">
        <f t="shared" si="3"/>
        <v>#N/A</v>
      </c>
      <c r="V47" s="45" t="e">
        <f>VLOOKUP(C47,'Įkainiai ir sąrašas'!$A$2:$D$177,4,FALSE)</f>
        <v>#N/A</v>
      </c>
      <c r="W47" s="45" t="e">
        <f t="shared" si="4"/>
        <v>#N/A</v>
      </c>
      <c r="X47" s="45" t="e">
        <f t="shared" si="5"/>
        <v>#N/A</v>
      </c>
      <c r="Y47" s="66"/>
      <c r="Z47" s="4"/>
      <c r="AA47" s="4"/>
    </row>
    <row r="48" spans="1:27" x14ac:dyDescent="0.25">
      <c r="A48" s="62">
        <v>25</v>
      </c>
      <c r="B48" s="63"/>
      <c r="C48" s="63"/>
      <c r="D48" s="43" t="e">
        <f>VLOOKUP(C48,'Įkainiai ir sąrašas'!$A$2:$D$177,2,FALSE)</f>
        <v>#N/A</v>
      </c>
      <c r="E48" s="64"/>
      <c r="F48" s="63"/>
      <c r="G48" s="64"/>
      <c r="H48" s="64"/>
      <c r="I48" s="59">
        <f t="shared" si="0"/>
        <v>1</v>
      </c>
      <c r="J48" s="63"/>
      <c r="K48" s="65" t="b">
        <f t="shared" si="1"/>
        <v>0</v>
      </c>
      <c r="L48" s="63"/>
      <c r="M48" s="63"/>
      <c r="N48" s="63"/>
      <c r="O48" s="63"/>
      <c r="P48" s="65" t="b">
        <f t="shared" si="2"/>
        <v>0</v>
      </c>
      <c r="Q48" s="45" t="b">
        <f>IF(L48="Taip",0,IF(L48="Ne",VLOOKUP(D48,'Įkainiai ir sąrašas'!$F$3:$G$7,2,FALSE)))</f>
        <v>0</v>
      </c>
      <c r="R48" s="45" t="b">
        <f>IF(M48="Taip",0,IF(M48="Ne",'Įkainiai ir sąrašas'!$G$8*I48))</f>
        <v>0</v>
      </c>
      <c r="S48" s="45" t="b">
        <f>IF(N48="Taip",0,IF(N48="Ne",'Įkainiai ir sąrašas'!$G$9*I48))</f>
        <v>0</v>
      </c>
      <c r="T48" s="45" t="e">
        <f>VLOOKUP(C48,'Įkainiai ir sąrašas'!$A$2:$D$177,3,FALSE)</f>
        <v>#N/A</v>
      </c>
      <c r="U48" s="45" t="e">
        <f t="shared" si="3"/>
        <v>#N/A</v>
      </c>
      <c r="V48" s="45" t="e">
        <f>VLOOKUP(C48,'Įkainiai ir sąrašas'!$A$2:$D$177,4,FALSE)</f>
        <v>#N/A</v>
      </c>
      <c r="W48" s="45" t="e">
        <f t="shared" si="4"/>
        <v>#N/A</v>
      </c>
      <c r="X48" s="45" t="e">
        <f t="shared" si="5"/>
        <v>#N/A</v>
      </c>
      <c r="Y48" s="66"/>
      <c r="Z48" s="4"/>
      <c r="AA48" s="4"/>
    </row>
    <row r="49" spans="1:27" x14ac:dyDescent="0.25">
      <c r="A49" s="62">
        <v>26</v>
      </c>
      <c r="B49" s="63"/>
      <c r="C49" s="63"/>
      <c r="D49" s="43" t="e">
        <f>VLOOKUP(C49,'Įkainiai ir sąrašas'!$A$2:$D$177,2,FALSE)</f>
        <v>#N/A</v>
      </c>
      <c r="E49" s="64"/>
      <c r="F49" s="63"/>
      <c r="G49" s="64"/>
      <c r="H49" s="64"/>
      <c r="I49" s="59">
        <f t="shared" si="0"/>
        <v>1</v>
      </c>
      <c r="J49" s="63"/>
      <c r="K49" s="65" t="b">
        <f t="shared" si="1"/>
        <v>0</v>
      </c>
      <c r="L49" s="63"/>
      <c r="M49" s="63"/>
      <c r="N49" s="63"/>
      <c r="O49" s="63"/>
      <c r="P49" s="65" t="b">
        <f t="shared" si="2"/>
        <v>0</v>
      </c>
      <c r="Q49" s="45" t="b">
        <f>IF(L49="Taip",0,IF(L49="Ne",VLOOKUP(D49,'Įkainiai ir sąrašas'!$F$3:$G$7,2,FALSE)))</f>
        <v>0</v>
      </c>
      <c r="R49" s="45" t="b">
        <f>IF(M49="Taip",0,IF(M49="Ne",'Įkainiai ir sąrašas'!$G$8*I49))</f>
        <v>0</v>
      </c>
      <c r="S49" s="45" t="b">
        <f>IF(N49="Taip",0,IF(N49="Ne",'Įkainiai ir sąrašas'!$G$9*I49))</f>
        <v>0</v>
      </c>
      <c r="T49" s="45" t="e">
        <f>VLOOKUP(C49,'Įkainiai ir sąrašas'!$A$2:$D$177,3,FALSE)</f>
        <v>#N/A</v>
      </c>
      <c r="U49" s="45" t="e">
        <f t="shared" si="3"/>
        <v>#N/A</v>
      </c>
      <c r="V49" s="45" t="e">
        <f>VLOOKUP(C49,'Įkainiai ir sąrašas'!$A$2:$D$177,4,FALSE)</f>
        <v>#N/A</v>
      </c>
      <c r="W49" s="45" t="e">
        <f t="shared" si="4"/>
        <v>#N/A</v>
      </c>
      <c r="X49" s="45" t="e">
        <f t="shared" si="5"/>
        <v>#N/A</v>
      </c>
      <c r="Y49" s="66"/>
      <c r="Z49" s="4"/>
      <c r="AA49" s="4"/>
    </row>
    <row r="50" spans="1:27" x14ac:dyDescent="0.25">
      <c r="A50" s="62">
        <v>27</v>
      </c>
      <c r="B50" s="63"/>
      <c r="C50" s="63"/>
      <c r="D50" s="43" t="e">
        <f>VLOOKUP(C50,'Įkainiai ir sąrašas'!$A$2:$D$177,2,FALSE)</f>
        <v>#N/A</v>
      </c>
      <c r="E50" s="64"/>
      <c r="F50" s="63"/>
      <c r="G50" s="64"/>
      <c r="H50" s="64"/>
      <c r="I50" s="59">
        <f t="shared" si="0"/>
        <v>1</v>
      </c>
      <c r="J50" s="63"/>
      <c r="K50" s="65" t="b">
        <f t="shared" si="1"/>
        <v>0</v>
      </c>
      <c r="L50" s="63"/>
      <c r="M50" s="63"/>
      <c r="N50" s="63"/>
      <c r="O50" s="63"/>
      <c r="P50" s="65" t="b">
        <f t="shared" si="2"/>
        <v>0</v>
      </c>
      <c r="Q50" s="45" t="b">
        <f>IF(L50="Taip",0,IF(L50="Ne",VLOOKUP(D50,'Įkainiai ir sąrašas'!$F$3:$G$7,2,FALSE)))</f>
        <v>0</v>
      </c>
      <c r="R50" s="45" t="b">
        <f>IF(M50="Taip",0,IF(M50="Ne",'Įkainiai ir sąrašas'!$G$8*I50))</f>
        <v>0</v>
      </c>
      <c r="S50" s="45" t="b">
        <f>IF(N50="Taip",0,IF(N50="Ne",'Įkainiai ir sąrašas'!$G$9*I50))</f>
        <v>0</v>
      </c>
      <c r="T50" s="45" t="e">
        <f>VLOOKUP(C50,'Įkainiai ir sąrašas'!$A$2:$D$177,3,FALSE)</f>
        <v>#N/A</v>
      </c>
      <c r="U50" s="45" t="e">
        <f t="shared" si="3"/>
        <v>#N/A</v>
      </c>
      <c r="V50" s="45" t="e">
        <f>VLOOKUP(C50,'Įkainiai ir sąrašas'!$A$2:$D$177,4,FALSE)</f>
        <v>#N/A</v>
      </c>
      <c r="W50" s="45" t="e">
        <f t="shared" si="4"/>
        <v>#N/A</v>
      </c>
      <c r="X50" s="45" t="e">
        <f t="shared" si="5"/>
        <v>#N/A</v>
      </c>
      <c r="Y50" s="66"/>
      <c r="Z50" s="4"/>
      <c r="AA50" s="4"/>
    </row>
    <row r="51" spans="1:27" x14ac:dyDescent="0.25">
      <c r="A51" s="62">
        <v>28</v>
      </c>
      <c r="B51" s="63"/>
      <c r="C51" s="63"/>
      <c r="D51" s="43" t="e">
        <f>VLOOKUP(C51,'Įkainiai ir sąrašas'!$A$2:$D$177,2,FALSE)</f>
        <v>#N/A</v>
      </c>
      <c r="E51" s="63"/>
      <c r="F51" s="63"/>
      <c r="G51" s="63"/>
      <c r="H51" s="63"/>
      <c r="I51" s="59">
        <f t="shared" si="0"/>
        <v>1</v>
      </c>
      <c r="J51" s="63"/>
      <c r="K51" s="65" t="b">
        <f t="shared" si="1"/>
        <v>0</v>
      </c>
      <c r="L51" s="63"/>
      <c r="M51" s="63"/>
      <c r="N51" s="63"/>
      <c r="O51" s="63"/>
      <c r="P51" s="65" t="b">
        <f t="shared" si="2"/>
        <v>0</v>
      </c>
      <c r="Q51" s="45" t="b">
        <f>IF(L51="Taip",0,IF(L51="Ne",VLOOKUP(D51,'Įkainiai ir sąrašas'!$F$3:$G$7,2,FALSE)))</f>
        <v>0</v>
      </c>
      <c r="R51" s="45" t="b">
        <f>IF(M51="Taip",0,IF(M51="Ne",'Įkainiai ir sąrašas'!$G$8*I51))</f>
        <v>0</v>
      </c>
      <c r="S51" s="45" t="b">
        <f>IF(N51="Taip",0,IF(N51="Ne",'Įkainiai ir sąrašas'!$G$9*I51))</f>
        <v>0</v>
      </c>
      <c r="T51" s="45" t="e">
        <f>VLOOKUP(C51,'Įkainiai ir sąrašas'!$A$2:$D$177,3,FALSE)</f>
        <v>#N/A</v>
      </c>
      <c r="U51" s="45" t="e">
        <f t="shared" si="3"/>
        <v>#N/A</v>
      </c>
      <c r="V51" s="45" t="e">
        <f>VLOOKUP(C51,'Įkainiai ir sąrašas'!$A$2:$D$177,4,FALSE)</f>
        <v>#N/A</v>
      </c>
      <c r="W51" s="45" t="e">
        <f t="shared" si="4"/>
        <v>#N/A</v>
      </c>
      <c r="X51" s="45" t="e">
        <f t="shared" si="5"/>
        <v>#N/A</v>
      </c>
      <c r="Y51" s="66"/>
      <c r="Z51" s="4"/>
      <c r="AA51" s="4"/>
    </row>
    <row r="52" spans="1:27" x14ac:dyDescent="0.25">
      <c r="A52" s="62">
        <v>29</v>
      </c>
      <c r="B52" s="63"/>
      <c r="C52" s="63"/>
      <c r="D52" s="43" t="e">
        <f>VLOOKUP(C52,'Įkainiai ir sąrašas'!$A$2:$D$177,2,FALSE)</f>
        <v>#N/A</v>
      </c>
      <c r="E52" s="63"/>
      <c r="F52" s="63"/>
      <c r="G52" s="63"/>
      <c r="H52" s="63"/>
      <c r="I52" s="59">
        <f t="shared" si="0"/>
        <v>1</v>
      </c>
      <c r="J52" s="63"/>
      <c r="K52" s="65" t="b">
        <f t="shared" si="1"/>
        <v>0</v>
      </c>
      <c r="L52" s="63"/>
      <c r="M52" s="63"/>
      <c r="N52" s="63"/>
      <c r="O52" s="63"/>
      <c r="P52" s="65" t="b">
        <f t="shared" si="2"/>
        <v>0</v>
      </c>
      <c r="Q52" s="45" t="b">
        <f>IF(L52="Taip",0,IF(L52="Ne",VLOOKUP(D52,'Įkainiai ir sąrašas'!$F$3:$G$7,2,FALSE)))</f>
        <v>0</v>
      </c>
      <c r="R52" s="45" t="b">
        <f>IF(M52="Taip",0,IF(M52="Ne",'Įkainiai ir sąrašas'!$G$8*I52))</f>
        <v>0</v>
      </c>
      <c r="S52" s="45" t="b">
        <f>IF(N52="Taip",0,IF(N52="Ne",'Įkainiai ir sąrašas'!$G$9*I52))</f>
        <v>0</v>
      </c>
      <c r="T52" s="45" t="e">
        <f>VLOOKUP(C52,'Įkainiai ir sąrašas'!$A$2:$D$177,3,FALSE)</f>
        <v>#N/A</v>
      </c>
      <c r="U52" s="45" t="e">
        <f t="shared" si="3"/>
        <v>#N/A</v>
      </c>
      <c r="V52" s="45" t="e">
        <f>VLOOKUP(C52,'Įkainiai ir sąrašas'!$A$2:$D$177,4,FALSE)</f>
        <v>#N/A</v>
      </c>
      <c r="W52" s="45" t="e">
        <f t="shared" si="4"/>
        <v>#N/A</v>
      </c>
      <c r="X52" s="45" t="e">
        <f t="shared" si="5"/>
        <v>#N/A</v>
      </c>
      <c r="Y52" s="66"/>
      <c r="Z52" s="4"/>
      <c r="AA52" s="4"/>
    </row>
    <row r="53" spans="1:27" x14ac:dyDescent="0.25">
      <c r="A53" s="62">
        <v>30</v>
      </c>
      <c r="B53" s="63"/>
      <c r="C53" s="63"/>
      <c r="D53" s="43" t="e">
        <f>VLOOKUP(C53,'Įkainiai ir sąrašas'!$A$2:$D$177,2,FALSE)</f>
        <v>#N/A</v>
      </c>
      <c r="E53" s="63"/>
      <c r="F53" s="63"/>
      <c r="G53" s="63"/>
      <c r="H53" s="63"/>
      <c r="I53" s="59">
        <f t="shared" si="0"/>
        <v>1</v>
      </c>
      <c r="J53" s="63"/>
      <c r="K53" s="65" t="b">
        <f t="shared" si="1"/>
        <v>0</v>
      </c>
      <c r="L53" s="63"/>
      <c r="M53" s="63"/>
      <c r="N53" s="63"/>
      <c r="O53" s="63"/>
      <c r="P53" s="65" t="b">
        <f t="shared" si="2"/>
        <v>0</v>
      </c>
      <c r="Q53" s="45" t="b">
        <f>IF(L53="Taip",0,IF(L53="Ne",VLOOKUP(D53,'Įkainiai ir sąrašas'!$F$3:$G$7,2,FALSE)))</f>
        <v>0</v>
      </c>
      <c r="R53" s="45" t="b">
        <f>IF(M53="Taip",0,IF(M53="Ne",'Įkainiai ir sąrašas'!$G$8*I53))</f>
        <v>0</v>
      </c>
      <c r="S53" s="45" t="b">
        <f>IF(N53="Taip",0,IF(N53="Ne",'Įkainiai ir sąrašas'!$G$9*I53))</f>
        <v>0</v>
      </c>
      <c r="T53" s="45" t="e">
        <f>VLOOKUP(C53,'Įkainiai ir sąrašas'!$A$2:$D$177,3,FALSE)</f>
        <v>#N/A</v>
      </c>
      <c r="U53" s="45" t="e">
        <f t="shared" si="3"/>
        <v>#N/A</v>
      </c>
      <c r="V53" s="45" t="e">
        <f>VLOOKUP(C53,'Įkainiai ir sąrašas'!$A$2:$D$177,4,FALSE)</f>
        <v>#N/A</v>
      </c>
      <c r="W53" s="45" t="e">
        <f t="shared" si="4"/>
        <v>#N/A</v>
      </c>
      <c r="X53" s="45" t="e">
        <f t="shared" si="5"/>
        <v>#N/A</v>
      </c>
      <c r="Y53" s="66"/>
      <c r="Z53" s="4"/>
      <c r="AA53" s="4"/>
    </row>
    <row r="54" spans="1:27" x14ac:dyDescent="0.25">
      <c r="A54" s="62">
        <v>31</v>
      </c>
      <c r="B54" s="63"/>
      <c r="C54" s="63"/>
      <c r="D54" s="43" t="e">
        <f>VLOOKUP(C54,'Įkainiai ir sąrašas'!$A$2:$D$177,2,FALSE)</f>
        <v>#N/A</v>
      </c>
      <c r="E54" s="63"/>
      <c r="F54" s="63"/>
      <c r="G54" s="63"/>
      <c r="H54" s="63"/>
      <c r="I54" s="59">
        <f t="shared" si="0"/>
        <v>1</v>
      </c>
      <c r="J54" s="63"/>
      <c r="K54" s="65" t="b">
        <f t="shared" si="1"/>
        <v>0</v>
      </c>
      <c r="L54" s="63"/>
      <c r="M54" s="63"/>
      <c r="N54" s="63"/>
      <c r="O54" s="63"/>
      <c r="P54" s="65" t="b">
        <f t="shared" si="2"/>
        <v>0</v>
      </c>
      <c r="Q54" s="45" t="b">
        <f>IF(L54="Taip",0,IF(L54="Ne",VLOOKUP(D54,'Įkainiai ir sąrašas'!$F$3:$G$7,2,FALSE)))</f>
        <v>0</v>
      </c>
      <c r="R54" s="45" t="b">
        <f>IF(M54="Taip",0,IF(M54="Ne",'Įkainiai ir sąrašas'!$G$8*I54))</f>
        <v>0</v>
      </c>
      <c r="S54" s="45" t="b">
        <f>IF(N54="Taip",0,IF(N54="Ne",'Įkainiai ir sąrašas'!$G$9*I54))</f>
        <v>0</v>
      </c>
      <c r="T54" s="45" t="e">
        <f>VLOOKUP(C54,'Įkainiai ir sąrašas'!$A$2:$D$177,3,FALSE)</f>
        <v>#N/A</v>
      </c>
      <c r="U54" s="45" t="e">
        <f t="shared" si="3"/>
        <v>#N/A</v>
      </c>
      <c r="V54" s="45" t="e">
        <f>VLOOKUP(C54,'Įkainiai ir sąrašas'!$A$2:$D$177,4,FALSE)</f>
        <v>#N/A</v>
      </c>
      <c r="W54" s="45" t="e">
        <f t="shared" si="4"/>
        <v>#N/A</v>
      </c>
      <c r="X54" s="45" t="e">
        <f t="shared" si="5"/>
        <v>#N/A</v>
      </c>
      <c r="Y54" s="66"/>
      <c r="Z54" s="4"/>
      <c r="AA54" s="4"/>
    </row>
    <row r="55" spans="1:27" x14ac:dyDescent="0.25">
      <c r="A55" s="62">
        <v>32</v>
      </c>
      <c r="B55" s="63"/>
      <c r="C55" s="63"/>
      <c r="D55" s="43" t="e">
        <f>VLOOKUP(C55,'Įkainiai ir sąrašas'!$A$2:$D$177,2,FALSE)</f>
        <v>#N/A</v>
      </c>
      <c r="E55" s="63"/>
      <c r="F55" s="63"/>
      <c r="G55" s="63"/>
      <c r="H55" s="63"/>
      <c r="I55" s="59">
        <f t="shared" si="0"/>
        <v>1</v>
      </c>
      <c r="J55" s="63"/>
      <c r="K55" s="65" t="b">
        <f t="shared" si="1"/>
        <v>0</v>
      </c>
      <c r="L55" s="63"/>
      <c r="M55" s="63"/>
      <c r="N55" s="63"/>
      <c r="O55" s="63"/>
      <c r="P55" s="65" t="b">
        <f t="shared" si="2"/>
        <v>0</v>
      </c>
      <c r="Q55" s="45" t="b">
        <f>IF(L55="Taip",0,IF(L55="Ne",VLOOKUP(D55,'Įkainiai ir sąrašas'!$F$3:$G$7,2,FALSE)))</f>
        <v>0</v>
      </c>
      <c r="R55" s="45" t="b">
        <f>IF(M55="Taip",0,IF(M55="Ne",'Įkainiai ir sąrašas'!$G$8*I55))</f>
        <v>0</v>
      </c>
      <c r="S55" s="45" t="b">
        <f>IF(N55="Taip",0,IF(N55="Ne",'Įkainiai ir sąrašas'!$G$9*I55))</f>
        <v>0</v>
      </c>
      <c r="T55" s="45" t="e">
        <f>VLOOKUP(C55,'Įkainiai ir sąrašas'!$A$2:$D$177,3,FALSE)</f>
        <v>#N/A</v>
      </c>
      <c r="U55" s="45" t="e">
        <f t="shared" si="3"/>
        <v>#N/A</v>
      </c>
      <c r="V55" s="45" t="e">
        <f>VLOOKUP(C55,'Įkainiai ir sąrašas'!$A$2:$D$177,4,FALSE)</f>
        <v>#N/A</v>
      </c>
      <c r="W55" s="45" t="e">
        <f t="shared" si="4"/>
        <v>#N/A</v>
      </c>
      <c r="X55" s="45" t="e">
        <f t="shared" si="5"/>
        <v>#N/A</v>
      </c>
      <c r="Y55" s="66"/>
      <c r="Z55" s="4"/>
      <c r="AA55" s="4"/>
    </row>
    <row r="56" spans="1:27" x14ac:dyDescent="0.25">
      <c r="A56" s="62">
        <v>33</v>
      </c>
      <c r="B56" s="63"/>
      <c r="C56" s="63"/>
      <c r="D56" s="43" t="e">
        <f>VLOOKUP(C56,'Įkainiai ir sąrašas'!$A$2:$D$177,2,FALSE)</f>
        <v>#N/A</v>
      </c>
      <c r="E56" s="63"/>
      <c r="F56" s="63"/>
      <c r="G56" s="63"/>
      <c r="H56" s="63"/>
      <c r="I56" s="59">
        <f t="shared" si="0"/>
        <v>1</v>
      </c>
      <c r="J56" s="63"/>
      <c r="K56" s="65" t="b">
        <f t="shared" si="1"/>
        <v>0</v>
      </c>
      <c r="L56" s="63"/>
      <c r="M56" s="63"/>
      <c r="N56" s="63"/>
      <c r="O56" s="63"/>
      <c r="P56" s="65" t="b">
        <f t="shared" si="2"/>
        <v>0</v>
      </c>
      <c r="Q56" s="45" t="b">
        <f>IF(L56="Taip",0,IF(L56="Ne",VLOOKUP(D56,'Įkainiai ir sąrašas'!$F$3:$G$7,2,FALSE)))</f>
        <v>0</v>
      </c>
      <c r="R56" s="45" t="b">
        <f>IF(M56="Taip",0,IF(M56="Ne",'Įkainiai ir sąrašas'!$G$8*I56))</f>
        <v>0</v>
      </c>
      <c r="S56" s="45" t="b">
        <f>IF(N56="Taip",0,IF(N56="Ne",'Įkainiai ir sąrašas'!$G$9*I56))</f>
        <v>0</v>
      </c>
      <c r="T56" s="45" t="e">
        <f>VLOOKUP(C56,'Įkainiai ir sąrašas'!$A$2:$D$177,3,FALSE)</f>
        <v>#N/A</v>
      </c>
      <c r="U56" s="45" t="e">
        <f t="shared" si="3"/>
        <v>#N/A</v>
      </c>
      <c r="V56" s="45" t="e">
        <f>VLOOKUP(C56,'Įkainiai ir sąrašas'!$A$2:$D$177,4,FALSE)</f>
        <v>#N/A</v>
      </c>
      <c r="W56" s="45" t="e">
        <f t="shared" si="4"/>
        <v>#N/A</v>
      </c>
      <c r="X56" s="45" t="e">
        <f t="shared" si="5"/>
        <v>#N/A</v>
      </c>
      <c r="Y56" s="66"/>
      <c r="Z56" s="4"/>
      <c r="AA56" s="4"/>
    </row>
    <row r="57" spans="1:27" x14ac:dyDescent="0.25">
      <c r="A57" s="62">
        <v>34</v>
      </c>
      <c r="B57" s="63"/>
      <c r="C57" s="63"/>
      <c r="D57" s="43" t="e">
        <f>VLOOKUP(C57,'Įkainiai ir sąrašas'!$A$2:$D$177,2,FALSE)</f>
        <v>#N/A</v>
      </c>
      <c r="E57" s="63"/>
      <c r="F57" s="63"/>
      <c r="G57" s="63"/>
      <c r="H57" s="63"/>
      <c r="I57" s="59">
        <f t="shared" si="0"/>
        <v>1</v>
      </c>
      <c r="J57" s="63"/>
      <c r="K57" s="65" t="b">
        <f t="shared" si="1"/>
        <v>0</v>
      </c>
      <c r="L57" s="63"/>
      <c r="M57" s="63"/>
      <c r="N57" s="63"/>
      <c r="O57" s="63"/>
      <c r="P57" s="65" t="b">
        <f t="shared" si="2"/>
        <v>0</v>
      </c>
      <c r="Q57" s="45" t="b">
        <f>IF(L57="Taip",0,IF(L57="Ne",VLOOKUP(D57,'Įkainiai ir sąrašas'!$F$3:$G$7,2,FALSE)))</f>
        <v>0</v>
      </c>
      <c r="R57" s="45" t="b">
        <f>IF(M57="Taip",0,IF(M57="Ne",'Įkainiai ir sąrašas'!$G$8*I57))</f>
        <v>0</v>
      </c>
      <c r="S57" s="45" t="b">
        <f>IF(N57="Taip",0,IF(N57="Ne",'Įkainiai ir sąrašas'!$G$9*I57))</f>
        <v>0</v>
      </c>
      <c r="T57" s="45" t="e">
        <f>VLOOKUP(C57,'Įkainiai ir sąrašas'!$A$2:$D$177,3,FALSE)</f>
        <v>#N/A</v>
      </c>
      <c r="U57" s="45" t="e">
        <f t="shared" si="3"/>
        <v>#N/A</v>
      </c>
      <c r="V57" s="45" t="e">
        <f>VLOOKUP(C57,'Įkainiai ir sąrašas'!$A$2:$D$177,4,FALSE)</f>
        <v>#N/A</v>
      </c>
      <c r="W57" s="45" t="e">
        <f t="shared" si="4"/>
        <v>#N/A</v>
      </c>
      <c r="X57" s="45" t="e">
        <f t="shared" si="5"/>
        <v>#N/A</v>
      </c>
      <c r="Y57" s="66"/>
      <c r="Z57" s="4"/>
      <c r="AA57" s="4"/>
    </row>
    <row r="58" spans="1:27" x14ac:dyDescent="0.25">
      <c r="A58" s="62">
        <v>35</v>
      </c>
      <c r="B58" s="63"/>
      <c r="C58" s="63"/>
      <c r="D58" s="43" t="e">
        <f>VLOOKUP(C58,'Įkainiai ir sąrašas'!$A$2:$D$177,2,FALSE)</f>
        <v>#N/A</v>
      </c>
      <c r="E58" s="63"/>
      <c r="F58" s="63"/>
      <c r="G58" s="63"/>
      <c r="H58" s="63"/>
      <c r="I58" s="59">
        <f t="shared" si="0"/>
        <v>1</v>
      </c>
      <c r="J58" s="63"/>
      <c r="K58" s="65" t="b">
        <f t="shared" si="1"/>
        <v>0</v>
      </c>
      <c r="L58" s="63"/>
      <c r="M58" s="63"/>
      <c r="N58" s="63"/>
      <c r="O58" s="63"/>
      <c r="P58" s="65" t="b">
        <f t="shared" si="2"/>
        <v>0</v>
      </c>
      <c r="Q58" s="45" t="b">
        <f>IF(L58="Taip",0,IF(L58="Ne",VLOOKUP(D58,'Įkainiai ir sąrašas'!$F$3:$G$7,2,FALSE)))</f>
        <v>0</v>
      </c>
      <c r="R58" s="45" t="b">
        <f>IF(M58="Taip",0,IF(M58="Ne",'Įkainiai ir sąrašas'!$G$8*I58))</f>
        <v>0</v>
      </c>
      <c r="S58" s="45" t="b">
        <f>IF(N58="Taip",0,IF(N58="Ne",'Įkainiai ir sąrašas'!$G$9*I58))</f>
        <v>0</v>
      </c>
      <c r="T58" s="45" t="e">
        <f>VLOOKUP(C58,'Įkainiai ir sąrašas'!$A$2:$D$177,3,FALSE)</f>
        <v>#N/A</v>
      </c>
      <c r="U58" s="45" t="e">
        <f t="shared" si="3"/>
        <v>#N/A</v>
      </c>
      <c r="V58" s="45" t="e">
        <f>VLOOKUP(C58,'Įkainiai ir sąrašas'!$A$2:$D$177,4,FALSE)</f>
        <v>#N/A</v>
      </c>
      <c r="W58" s="45" t="e">
        <f t="shared" si="4"/>
        <v>#N/A</v>
      </c>
      <c r="X58" s="45" t="e">
        <f t="shared" si="5"/>
        <v>#N/A</v>
      </c>
      <c r="Y58" s="66"/>
      <c r="Z58" s="4"/>
      <c r="AA58" s="4"/>
    </row>
    <row r="59" spans="1:27" x14ac:dyDescent="0.25">
      <c r="A59" s="62">
        <v>36</v>
      </c>
      <c r="B59" s="63"/>
      <c r="C59" s="63"/>
      <c r="D59" s="43" t="e">
        <f>VLOOKUP(C59,'Įkainiai ir sąrašas'!$A$2:$D$177,2,FALSE)</f>
        <v>#N/A</v>
      </c>
      <c r="E59" s="63"/>
      <c r="F59" s="63"/>
      <c r="G59" s="63"/>
      <c r="H59" s="63"/>
      <c r="I59" s="59">
        <f t="shared" si="0"/>
        <v>1</v>
      </c>
      <c r="J59" s="63"/>
      <c r="K59" s="65" t="b">
        <f t="shared" si="1"/>
        <v>0</v>
      </c>
      <c r="L59" s="63"/>
      <c r="M59" s="63"/>
      <c r="N59" s="63"/>
      <c r="O59" s="63"/>
      <c r="P59" s="65" t="b">
        <f t="shared" si="2"/>
        <v>0</v>
      </c>
      <c r="Q59" s="45" t="b">
        <f>IF(L59="Taip",0,IF(L59="Ne",VLOOKUP(D59,'Įkainiai ir sąrašas'!$F$3:$G$7,2,FALSE)))</f>
        <v>0</v>
      </c>
      <c r="R59" s="45" t="b">
        <f>IF(M59="Taip",0,IF(M59="Ne",'Įkainiai ir sąrašas'!$G$8*I59))</f>
        <v>0</v>
      </c>
      <c r="S59" s="45" t="b">
        <f>IF(N59="Taip",0,IF(N59="Ne",'Įkainiai ir sąrašas'!$G$9*I59))</f>
        <v>0</v>
      </c>
      <c r="T59" s="45" t="e">
        <f>VLOOKUP(C59,'Įkainiai ir sąrašas'!$A$2:$D$177,3,FALSE)</f>
        <v>#N/A</v>
      </c>
      <c r="U59" s="45" t="e">
        <f t="shared" si="3"/>
        <v>#N/A</v>
      </c>
      <c r="V59" s="45" t="e">
        <f>VLOOKUP(C59,'Įkainiai ir sąrašas'!$A$2:$D$177,4,FALSE)</f>
        <v>#N/A</v>
      </c>
      <c r="W59" s="45" t="e">
        <f t="shared" si="4"/>
        <v>#N/A</v>
      </c>
      <c r="X59" s="45" t="e">
        <f t="shared" si="5"/>
        <v>#N/A</v>
      </c>
      <c r="Y59" s="66"/>
      <c r="Z59" s="4"/>
      <c r="AA59" s="4"/>
    </row>
    <row r="60" spans="1:27" x14ac:dyDescent="0.25">
      <c r="A60" s="62">
        <v>37</v>
      </c>
      <c r="B60" s="63"/>
      <c r="C60" s="63"/>
      <c r="D60" s="43" t="e">
        <f>VLOOKUP(C60,'Įkainiai ir sąrašas'!$A$2:$D$177,2,FALSE)</f>
        <v>#N/A</v>
      </c>
      <c r="E60" s="63"/>
      <c r="F60" s="63"/>
      <c r="G60" s="63"/>
      <c r="H60" s="63"/>
      <c r="I60" s="59">
        <f t="shared" si="0"/>
        <v>1</v>
      </c>
      <c r="J60" s="63"/>
      <c r="K60" s="65" t="b">
        <f t="shared" si="1"/>
        <v>0</v>
      </c>
      <c r="L60" s="63"/>
      <c r="M60" s="63"/>
      <c r="N60" s="63"/>
      <c r="O60" s="63"/>
      <c r="P60" s="65" t="b">
        <f t="shared" si="2"/>
        <v>0</v>
      </c>
      <c r="Q60" s="45" t="b">
        <f>IF(L60="Taip",0,IF(L60="Ne",VLOOKUP(D60,'Įkainiai ir sąrašas'!$F$3:$G$7,2,FALSE)))</f>
        <v>0</v>
      </c>
      <c r="R60" s="45" t="b">
        <f>IF(M60="Taip",0,IF(M60="Ne",'Įkainiai ir sąrašas'!$G$8*I60))</f>
        <v>0</v>
      </c>
      <c r="S60" s="45" t="b">
        <f>IF(N60="Taip",0,IF(N60="Ne",'Įkainiai ir sąrašas'!$G$9*I60))</f>
        <v>0</v>
      </c>
      <c r="T60" s="45" t="e">
        <f>VLOOKUP(C60,'Įkainiai ir sąrašas'!$A$2:$D$177,3,FALSE)</f>
        <v>#N/A</v>
      </c>
      <c r="U60" s="45" t="e">
        <f t="shared" si="3"/>
        <v>#N/A</v>
      </c>
      <c r="V60" s="45" t="e">
        <f>VLOOKUP(C60,'Įkainiai ir sąrašas'!$A$2:$D$177,4,FALSE)</f>
        <v>#N/A</v>
      </c>
      <c r="W60" s="45" t="e">
        <f t="shared" si="4"/>
        <v>#N/A</v>
      </c>
      <c r="X60" s="45" t="e">
        <f t="shared" si="5"/>
        <v>#N/A</v>
      </c>
      <c r="Y60" s="66"/>
      <c r="Z60" s="4"/>
      <c r="AA60" s="4"/>
    </row>
    <row r="61" spans="1:27" x14ac:dyDescent="0.25">
      <c r="A61" s="62">
        <v>38</v>
      </c>
      <c r="B61" s="63"/>
      <c r="C61" s="63"/>
      <c r="D61" s="43" t="e">
        <f>VLOOKUP(C61,'Įkainiai ir sąrašas'!$A$2:$D$177,2,FALSE)</f>
        <v>#N/A</v>
      </c>
      <c r="E61" s="63"/>
      <c r="F61" s="63"/>
      <c r="G61" s="63"/>
      <c r="H61" s="63"/>
      <c r="I61" s="59">
        <f t="shared" si="0"/>
        <v>1</v>
      </c>
      <c r="J61" s="63"/>
      <c r="K61" s="65" t="b">
        <f t="shared" si="1"/>
        <v>0</v>
      </c>
      <c r="L61" s="63"/>
      <c r="M61" s="63"/>
      <c r="N61" s="63"/>
      <c r="O61" s="63"/>
      <c r="P61" s="65" t="b">
        <f t="shared" si="2"/>
        <v>0</v>
      </c>
      <c r="Q61" s="45" t="b">
        <f>IF(L61="Taip",0,IF(L61="Ne",VLOOKUP(D61,'Įkainiai ir sąrašas'!$F$3:$G$7,2,FALSE)))</f>
        <v>0</v>
      </c>
      <c r="R61" s="45" t="b">
        <f>IF(M61="Taip",0,IF(M61="Ne",'Įkainiai ir sąrašas'!$G$8*I61))</f>
        <v>0</v>
      </c>
      <c r="S61" s="45" t="b">
        <f>IF(N61="Taip",0,IF(N61="Ne",'Įkainiai ir sąrašas'!$G$9*I61))</f>
        <v>0</v>
      </c>
      <c r="T61" s="45" t="e">
        <f>VLOOKUP(C61,'Įkainiai ir sąrašas'!$A$2:$D$177,3,FALSE)</f>
        <v>#N/A</v>
      </c>
      <c r="U61" s="45" t="e">
        <f t="shared" si="3"/>
        <v>#N/A</v>
      </c>
      <c r="V61" s="45" t="e">
        <f>VLOOKUP(C61,'Įkainiai ir sąrašas'!$A$2:$D$177,4,FALSE)</f>
        <v>#N/A</v>
      </c>
      <c r="W61" s="45" t="e">
        <f t="shared" si="4"/>
        <v>#N/A</v>
      </c>
      <c r="X61" s="45" t="e">
        <f t="shared" si="5"/>
        <v>#N/A</v>
      </c>
      <c r="Y61" s="66"/>
      <c r="Z61" s="4"/>
      <c r="AA61" s="4"/>
    </row>
    <row r="62" spans="1:27" x14ac:dyDescent="0.25">
      <c r="A62" s="62">
        <v>39</v>
      </c>
      <c r="B62" s="63"/>
      <c r="C62" s="63"/>
      <c r="D62" s="43" t="e">
        <f>VLOOKUP(C62,'Įkainiai ir sąrašas'!$A$2:$D$177,2,FALSE)</f>
        <v>#N/A</v>
      </c>
      <c r="E62" s="63"/>
      <c r="F62" s="63"/>
      <c r="G62" s="63"/>
      <c r="H62" s="63"/>
      <c r="I62" s="59">
        <f t="shared" si="0"/>
        <v>1</v>
      </c>
      <c r="J62" s="63"/>
      <c r="K62" s="65" t="b">
        <f t="shared" si="1"/>
        <v>0</v>
      </c>
      <c r="L62" s="63"/>
      <c r="M62" s="63"/>
      <c r="N62" s="63"/>
      <c r="O62" s="63"/>
      <c r="P62" s="65" t="b">
        <f t="shared" si="2"/>
        <v>0</v>
      </c>
      <c r="Q62" s="45" t="b">
        <f>IF(L62="Taip",0,IF(L62="Ne",VLOOKUP(D62,'Įkainiai ir sąrašas'!$F$3:$G$7,2,FALSE)))</f>
        <v>0</v>
      </c>
      <c r="R62" s="45" t="b">
        <f>IF(M62="Taip",0,IF(M62="Ne",'Įkainiai ir sąrašas'!$G$8*I62))</f>
        <v>0</v>
      </c>
      <c r="S62" s="45" t="b">
        <f>IF(N62="Taip",0,IF(N62="Ne",'Įkainiai ir sąrašas'!$G$9*I62))</f>
        <v>0</v>
      </c>
      <c r="T62" s="45" t="e">
        <f>VLOOKUP(C62,'Įkainiai ir sąrašas'!$A$2:$D$177,3,FALSE)</f>
        <v>#N/A</v>
      </c>
      <c r="U62" s="45" t="e">
        <f t="shared" si="3"/>
        <v>#N/A</v>
      </c>
      <c r="V62" s="45" t="e">
        <f>VLOOKUP(C62,'Įkainiai ir sąrašas'!$A$2:$D$177,4,FALSE)</f>
        <v>#N/A</v>
      </c>
      <c r="W62" s="45" t="e">
        <f t="shared" si="4"/>
        <v>#N/A</v>
      </c>
      <c r="X62" s="45" t="e">
        <f t="shared" si="5"/>
        <v>#N/A</v>
      </c>
      <c r="Y62" s="66"/>
      <c r="Z62" s="4"/>
      <c r="AA62" s="4"/>
    </row>
    <row r="63" spans="1:27" x14ac:dyDescent="0.25">
      <c r="A63" s="62">
        <v>40</v>
      </c>
      <c r="B63" s="63"/>
      <c r="C63" s="63"/>
      <c r="D63" s="43" t="e">
        <f>VLOOKUP(C63,'Įkainiai ir sąrašas'!$A$2:$D$177,2,FALSE)</f>
        <v>#N/A</v>
      </c>
      <c r="E63" s="63"/>
      <c r="F63" s="63"/>
      <c r="G63" s="63"/>
      <c r="H63" s="63"/>
      <c r="I63" s="59">
        <f t="shared" si="0"/>
        <v>1</v>
      </c>
      <c r="J63" s="63"/>
      <c r="K63" s="65" t="b">
        <f t="shared" si="1"/>
        <v>0</v>
      </c>
      <c r="L63" s="63"/>
      <c r="M63" s="63"/>
      <c r="N63" s="63"/>
      <c r="O63" s="63"/>
      <c r="P63" s="65" t="b">
        <f t="shared" si="2"/>
        <v>0</v>
      </c>
      <c r="Q63" s="45" t="b">
        <f>IF(L63="Taip",0,IF(L63="Ne",VLOOKUP(D63,'Įkainiai ir sąrašas'!$F$3:$G$7,2,FALSE)))</f>
        <v>0</v>
      </c>
      <c r="R63" s="45" t="b">
        <f>IF(M63="Taip",0,IF(M63="Ne",'Įkainiai ir sąrašas'!$G$8*I63))</f>
        <v>0</v>
      </c>
      <c r="S63" s="45" t="b">
        <f>IF(N63="Taip",0,IF(N63="Ne",'Įkainiai ir sąrašas'!$G$9*I63))</f>
        <v>0</v>
      </c>
      <c r="T63" s="45" t="e">
        <f>VLOOKUP(C63,'Įkainiai ir sąrašas'!$A$2:$D$177,3,FALSE)</f>
        <v>#N/A</v>
      </c>
      <c r="U63" s="45" t="e">
        <f t="shared" si="3"/>
        <v>#N/A</v>
      </c>
      <c r="V63" s="45" t="e">
        <f>VLOOKUP(C63,'Įkainiai ir sąrašas'!$A$2:$D$177,4,FALSE)</f>
        <v>#N/A</v>
      </c>
      <c r="W63" s="45" t="e">
        <f t="shared" si="4"/>
        <v>#N/A</v>
      </c>
      <c r="X63" s="45" t="e">
        <f t="shared" si="5"/>
        <v>#N/A</v>
      </c>
      <c r="Y63" s="66"/>
      <c r="Z63" s="4"/>
      <c r="AA63" s="4"/>
    </row>
    <row r="64" spans="1:27" x14ac:dyDescent="0.25">
      <c r="A64" s="62">
        <v>41</v>
      </c>
      <c r="B64" s="63"/>
      <c r="C64" s="63"/>
      <c r="D64" s="43" t="e">
        <f>VLOOKUP(C64,'Įkainiai ir sąrašas'!$A$2:$D$177,2,FALSE)</f>
        <v>#N/A</v>
      </c>
      <c r="E64" s="63"/>
      <c r="F64" s="63"/>
      <c r="G64" s="63"/>
      <c r="H64" s="63"/>
      <c r="I64" s="59">
        <f t="shared" si="0"/>
        <v>1</v>
      </c>
      <c r="J64" s="63"/>
      <c r="K64" s="65" t="b">
        <f t="shared" si="1"/>
        <v>0</v>
      </c>
      <c r="L64" s="63"/>
      <c r="M64" s="63"/>
      <c r="N64" s="63"/>
      <c r="O64" s="63"/>
      <c r="P64" s="65" t="b">
        <f t="shared" si="2"/>
        <v>0</v>
      </c>
      <c r="Q64" s="45" t="b">
        <f>IF(L64="Taip",0,IF(L64="Ne",VLOOKUP(D64,'Įkainiai ir sąrašas'!$F$3:$G$7,2,FALSE)))</f>
        <v>0</v>
      </c>
      <c r="R64" s="45" t="b">
        <f>IF(M64="Taip",0,IF(M64="Ne",'Įkainiai ir sąrašas'!$G$8*I64))</f>
        <v>0</v>
      </c>
      <c r="S64" s="45" t="b">
        <f>IF(N64="Taip",0,IF(N64="Ne",'Įkainiai ir sąrašas'!$G$9*I64))</f>
        <v>0</v>
      </c>
      <c r="T64" s="45" t="e">
        <f>VLOOKUP(C64,'Įkainiai ir sąrašas'!$A$2:$D$177,3,FALSE)</f>
        <v>#N/A</v>
      </c>
      <c r="U64" s="45" t="e">
        <f t="shared" si="3"/>
        <v>#N/A</v>
      </c>
      <c r="V64" s="45" t="e">
        <f>VLOOKUP(C64,'Įkainiai ir sąrašas'!$A$2:$D$177,4,FALSE)</f>
        <v>#N/A</v>
      </c>
      <c r="W64" s="45" t="e">
        <f t="shared" si="4"/>
        <v>#N/A</v>
      </c>
      <c r="X64" s="45" t="e">
        <f t="shared" si="5"/>
        <v>#N/A</v>
      </c>
      <c r="Y64" s="66"/>
      <c r="Z64" s="4"/>
      <c r="AA64" s="4"/>
    </row>
    <row r="65" spans="1:27" x14ac:dyDescent="0.25">
      <c r="A65" s="62">
        <v>42</v>
      </c>
      <c r="B65" s="63"/>
      <c r="C65" s="63"/>
      <c r="D65" s="43" t="e">
        <f>VLOOKUP(C65,'Įkainiai ir sąrašas'!$A$2:$D$177,2,FALSE)</f>
        <v>#N/A</v>
      </c>
      <c r="E65" s="63"/>
      <c r="F65" s="63"/>
      <c r="G65" s="63"/>
      <c r="H65" s="63"/>
      <c r="I65" s="59">
        <f t="shared" si="0"/>
        <v>1</v>
      </c>
      <c r="J65" s="63"/>
      <c r="K65" s="65" t="b">
        <f t="shared" si="1"/>
        <v>0</v>
      </c>
      <c r="L65" s="63"/>
      <c r="M65" s="63"/>
      <c r="N65" s="63"/>
      <c r="O65" s="63"/>
      <c r="P65" s="65" t="b">
        <f t="shared" si="2"/>
        <v>0</v>
      </c>
      <c r="Q65" s="45" t="b">
        <f>IF(L65="Taip",0,IF(L65="Ne",VLOOKUP(D65,'Įkainiai ir sąrašas'!$F$3:$G$7,2,FALSE)))</f>
        <v>0</v>
      </c>
      <c r="R65" s="45" t="b">
        <f>IF(M65="Taip",0,IF(M65="Ne",'Įkainiai ir sąrašas'!$G$8*I65))</f>
        <v>0</v>
      </c>
      <c r="S65" s="45" t="b">
        <f>IF(N65="Taip",0,IF(N65="Ne",'Įkainiai ir sąrašas'!$G$9*I65))</f>
        <v>0</v>
      </c>
      <c r="T65" s="45" t="e">
        <f>VLOOKUP(C65,'Įkainiai ir sąrašas'!$A$2:$D$177,3,FALSE)</f>
        <v>#N/A</v>
      </c>
      <c r="U65" s="45" t="e">
        <f t="shared" si="3"/>
        <v>#N/A</v>
      </c>
      <c r="V65" s="45" t="e">
        <f>VLOOKUP(C65,'Įkainiai ir sąrašas'!$A$2:$D$177,4,FALSE)</f>
        <v>#N/A</v>
      </c>
      <c r="W65" s="45" t="e">
        <f t="shared" si="4"/>
        <v>#N/A</v>
      </c>
      <c r="X65" s="45" t="e">
        <f t="shared" si="5"/>
        <v>#N/A</v>
      </c>
      <c r="Y65" s="66"/>
      <c r="Z65" s="4"/>
      <c r="AA65" s="4"/>
    </row>
    <row r="66" spans="1:27" x14ac:dyDescent="0.25">
      <c r="A66" s="62">
        <v>43</v>
      </c>
      <c r="B66" s="63"/>
      <c r="C66" s="63"/>
      <c r="D66" s="43" t="e">
        <f>VLOOKUP(C66,'Įkainiai ir sąrašas'!$A$2:$D$177,2,FALSE)</f>
        <v>#N/A</v>
      </c>
      <c r="E66" s="63"/>
      <c r="F66" s="63"/>
      <c r="G66" s="63"/>
      <c r="H66" s="63"/>
      <c r="I66" s="59">
        <f t="shared" si="0"/>
        <v>1</v>
      </c>
      <c r="J66" s="63"/>
      <c r="K66" s="65" t="b">
        <f t="shared" si="1"/>
        <v>0</v>
      </c>
      <c r="L66" s="63"/>
      <c r="M66" s="63"/>
      <c r="N66" s="63"/>
      <c r="O66" s="63"/>
      <c r="P66" s="65" t="b">
        <f t="shared" si="2"/>
        <v>0</v>
      </c>
      <c r="Q66" s="45" t="b">
        <f>IF(L66="Taip",0,IF(L66="Ne",VLOOKUP(D66,'Įkainiai ir sąrašas'!$F$3:$G$7,2,FALSE)))</f>
        <v>0</v>
      </c>
      <c r="R66" s="45" t="b">
        <f>IF(M66="Taip",0,IF(M66="Ne",'Įkainiai ir sąrašas'!$G$8*I66))</f>
        <v>0</v>
      </c>
      <c r="S66" s="45" t="b">
        <f>IF(N66="Taip",0,IF(N66="Ne",'Įkainiai ir sąrašas'!$G$9*I66))</f>
        <v>0</v>
      </c>
      <c r="T66" s="45" t="e">
        <f>VLOOKUP(C66,'Įkainiai ir sąrašas'!$A$2:$D$177,3,FALSE)</f>
        <v>#N/A</v>
      </c>
      <c r="U66" s="45" t="e">
        <f t="shared" si="3"/>
        <v>#N/A</v>
      </c>
      <c r="V66" s="45" t="e">
        <f>VLOOKUP(C66,'Įkainiai ir sąrašas'!$A$2:$D$177,4,FALSE)</f>
        <v>#N/A</v>
      </c>
      <c r="W66" s="45" t="e">
        <f t="shared" si="4"/>
        <v>#N/A</v>
      </c>
      <c r="X66" s="45" t="e">
        <f t="shared" si="5"/>
        <v>#N/A</v>
      </c>
      <c r="Y66" s="66"/>
      <c r="Z66" s="4"/>
      <c r="AA66" s="4"/>
    </row>
    <row r="67" spans="1:27" x14ac:dyDescent="0.25">
      <c r="A67" s="62">
        <v>44</v>
      </c>
      <c r="B67" s="63"/>
      <c r="C67" s="63"/>
      <c r="D67" s="43" t="e">
        <f>VLOOKUP(C67,'Įkainiai ir sąrašas'!$A$2:$D$177,2,FALSE)</f>
        <v>#N/A</v>
      </c>
      <c r="E67" s="63"/>
      <c r="F67" s="63"/>
      <c r="G67" s="63"/>
      <c r="H67" s="63"/>
      <c r="I67" s="59">
        <f t="shared" si="0"/>
        <v>1</v>
      </c>
      <c r="J67" s="63"/>
      <c r="K67" s="65" t="b">
        <f t="shared" si="1"/>
        <v>0</v>
      </c>
      <c r="L67" s="63"/>
      <c r="M67" s="63"/>
      <c r="N67" s="63"/>
      <c r="O67" s="63"/>
      <c r="P67" s="65" t="b">
        <f t="shared" si="2"/>
        <v>0</v>
      </c>
      <c r="Q67" s="45" t="b">
        <f>IF(L67="Taip",0,IF(L67="Ne",VLOOKUP(D67,'Įkainiai ir sąrašas'!$F$3:$G$7,2,FALSE)))</f>
        <v>0</v>
      </c>
      <c r="R67" s="45" t="b">
        <f>IF(M67="Taip",0,IF(M67="Ne",'Įkainiai ir sąrašas'!$G$8*I67))</f>
        <v>0</v>
      </c>
      <c r="S67" s="45" t="b">
        <f>IF(N67="Taip",0,IF(N67="Ne",'Įkainiai ir sąrašas'!$G$9*I67))</f>
        <v>0</v>
      </c>
      <c r="T67" s="45" t="e">
        <f>VLOOKUP(C67,'Įkainiai ir sąrašas'!$A$2:$D$177,3,FALSE)</f>
        <v>#N/A</v>
      </c>
      <c r="U67" s="45" t="e">
        <f t="shared" si="3"/>
        <v>#N/A</v>
      </c>
      <c r="V67" s="45" t="e">
        <f>VLOOKUP(C67,'Įkainiai ir sąrašas'!$A$2:$D$177,4,FALSE)</f>
        <v>#N/A</v>
      </c>
      <c r="W67" s="45" t="e">
        <f t="shared" si="4"/>
        <v>#N/A</v>
      </c>
      <c r="X67" s="45" t="e">
        <f t="shared" si="5"/>
        <v>#N/A</v>
      </c>
      <c r="Y67" s="66"/>
      <c r="Z67" s="4"/>
      <c r="AA67" s="4"/>
    </row>
    <row r="68" spans="1:27" x14ac:dyDescent="0.25">
      <c r="A68" s="62">
        <v>45</v>
      </c>
      <c r="B68" s="63"/>
      <c r="C68" s="63"/>
      <c r="D68" s="43" t="e">
        <f>VLOOKUP(C68,'Įkainiai ir sąrašas'!$A$2:$D$177,2,FALSE)</f>
        <v>#N/A</v>
      </c>
      <c r="E68" s="63"/>
      <c r="F68" s="63"/>
      <c r="G68" s="63"/>
      <c r="H68" s="63"/>
      <c r="I68" s="59">
        <f t="shared" si="0"/>
        <v>1</v>
      </c>
      <c r="J68" s="63"/>
      <c r="K68" s="65" t="b">
        <f t="shared" si="1"/>
        <v>0</v>
      </c>
      <c r="L68" s="63"/>
      <c r="M68" s="63"/>
      <c r="N68" s="63"/>
      <c r="O68" s="63"/>
      <c r="P68" s="65" t="b">
        <f t="shared" si="2"/>
        <v>0</v>
      </c>
      <c r="Q68" s="45" t="b">
        <f>IF(L68="Taip",0,IF(L68="Ne",VLOOKUP(D68,'Įkainiai ir sąrašas'!$F$3:$G$7,2,FALSE)))</f>
        <v>0</v>
      </c>
      <c r="R68" s="45" t="b">
        <f>IF(M68="Taip",0,IF(M68="Ne",'Įkainiai ir sąrašas'!$G$8*I68))</f>
        <v>0</v>
      </c>
      <c r="S68" s="45" t="b">
        <f>IF(N68="Taip",0,IF(N68="Ne",'Įkainiai ir sąrašas'!$G$9*I68))</f>
        <v>0</v>
      </c>
      <c r="T68" s="45" t="e">
        <f>VLOOKUP(C68,'Įkainiai ir sąrašas'!$A$2:$D$177,3,FALSE)</f>
        <v>#N/A</v>
      </c>
      <c r="U68" s="45" t="e">
        <f t="shared" si="3"/>
        <v>#N/A</v>
      </c>
      <c r="V68" s="45" t="e">
        <f>VLOOKUP(C68,'Įkainiai ir sąrašas'!$A$2:$D$177,4,FALSE)</f>
        <v>#N/A</v>
      </c>
      <c r="W68" s="45" t="e">
        <f t="shared" si="4"/>
        <v>#N/A</v>
      </c>
      <c r="X68" s="45" t="e">
        <f t="shared" si="5"/>
        <v>#N/A</v>
      </c>
      <c r="Y68" s="66"/>
      <c r="Z68" s="4"/>
      <c r="AA68" s="4"/>
    </row>
    <row r="69" spans="1:27" x14ac:dyDescent="0.25">
      <c r="A69" s="62">
        <v>46</v>
      </c>
      <c r="B69" s="63"/>
      <c r="C69" s="63"/>
      <c r="D69" s="43" t="e">
        <f>VLOOKUP(C69,'Įkainiai ir sąrašas'!$A$2:$D$177,2,FALSE)</f>
        <v>#N/A</v>
      </c>
      <c r="E69" s="63"/>
      <c r="F69" s="63"/>
      <c r="G69" s="63"/>
      <c r="H69" s="63"/>
      <c r="I69" s="59">
        <f t="shared" si="0"/>
        <v>1</v>
      </c>
      <c r="J69" s="63"/>
      <c r="K69" s="65" t="b">
        <f t="shared" si="1"/>
        <v>0</v>
      </c>
      <c r="L69" s="63"/>
      <c r="M69" s="63"/>
      <c r="N69" s="63"/>
      <c r="O69" s="63"/>
      <c r="P69" s="65" t="b">
        <f t="shared" si="2"/>
        <v>0</v>
      </c>
      <c r="Q69" s="45" t="b">
        <f>IF(L69="Taip",0,IF(L69="Ne",VLOOKUP(D69,'Įkainiai ir sąrašas'!$F$3:$G$7,2,FALSE)))</f>
        <v>0</v>
      </c>
      <c r="R69" s="45" t="b">
        <f>IF(M69="Taip",0,IF(M69="Ne",'Įkainiai ir sąrašas'!$G$8*I69))</f>
        <v>0</v>
      </c>
      <c r="S69" s="45" t="b">
        <f>IF(N69="Taip",0,IF(N69="Ne",'Įkainiai ir sąrašas'!$G$9*I69))</f>
        <v>0</v>
      </c>
      <c r="T69" s="45" t="e">
        <f>VLOOKUP(C69,'Įkainiai ir sąrašas'!$A$2:$D$177,3,FALSE)</f>
        <v>#N/A</v>
      </c>
      <c r="U69" s="45" t="e">
        <f t="shared" si="3"/>
        <v>#N/A</v>
      </c>
      <c r="V69" s="45" t="e">
        <f>VLOOKUP(C69,'Įkainiai ir sąrašas'!$A$2:$D$177,4,FALSE)</f>
        <v>#N/A</v>
      </c>
      <c r="W69" s="45" t="e">
        <f t="shared" si="4"/>
        <v>#N/A</v>
      </c>
      <c r="X69" s="45" t="e">
        <f t="shared" si="5"/>
        <v>#N/A</v>
      </c>
      <c r="Y69" s="66"/>
      <c r="Z69" s="4"/>
      <c r="AA69" s="4"/>
    </row>
    <row r="70" spans="1:27" x14ac:dyDescent="0.25">
      <c r="A70" s="62">
        <v>47</v>
      </c>
      <c r="B70" s="63"/>
      <c r="C70" s="63"/>
      <c r="D70" s="43" t="e">
        <f>VLOOKUP(C70,'Įkainiai ir sąrašas'!$A$2:$D$177,2,FALSE)</f>
        <v>#N/A</v>
      </c>
      <c r="E70" s="63"/>
      <c r="F70" s="63"/>
      <c r="G70" s="63"/>
      <c r="H70" s="63"/>
      <c r="I70" s="59">
        <f t="shared" si="0"/>
        <v>1</v>
      </c>
      <c r="J70" s="63"/>
      <c r="K70" s="65" t="b">
        <f t="shared" si="1"/>
        <v>0</v>
      </c>
      <c r="L70" s="63"/>
      <c r="M70" s="63"/>
      <c r="N70" s="63"/>
      <c r="O70" s="63"/>
      <c r="P70" s="65" t="b">
        <f t="shared" si="2"/>
        <v>0</v>
      </c>
      <c r="Q70" s="45" t="b">
        <f>IF(L70="Taip",0,IF(L70="Ne",VLOOKUP(D70,'Įkainiai ir sąrašas'!$F$3:$G$7,2,FALSE)))</f>
        <v>0</v>
      </c>
      <c r="R70" s="45" t="b">
        <f>IF(M70="Taip",0,IF(M70="Ne",'Įkainiai ir sąrašas'!$G$8*I70))</f>
        <v>0</v>
      </c>
      <c r="S70" s="45" t="b">
        <f>IF(N70="Taip",0,IF(N70="Ne",'Įkainiai ir sąrašas'!$G$9*I70))</f>
        <v>0</v>
      </c>
      <c r="T70" s="45" t="e">
        <f>VLOOKUP(C70,'Įkainiai ir sąrašas'!$A$2:$D$177,3,FALSE)</f>
        <v>#N/A</v>
      </c>
      <c r="U70" s="45" t="e">
        <f t="shared" si="3"/>
        <v>#N/A</v>
      </c>
      <c r="V70" s="45" t="e">
        <f>VLOOKUP(C70,'Įkainiai ir sąrašas'!$A$2:$D$177,4,FALSE)</f>
        <v>#N/A</v>
      </c>
      <c r="W70" s="45" t="e">
        <f t="shared" si="4"/>
        <v>#N/A</v>
      </c>
      <c r="X70" s="45" t="e">
        <f t="shared" si="5"/>
        <v>#N/A</v>
      </c>
      <c r="Y70" s="66"/>
      <c r="Z70" s="4"/>
      <c r="AA70" s="4"/>
    </row>
    <row r="71" spans="1:27" x14ac:dyDescent="0.25">
      <c r="A71" s="62">
        <v>48</v>
      </c>
      <c r="B71" s="63"/>
      <c r="C71" s="63"/>
      <c r="D71" s="43" t="e">
        <f>VLOOKUP(C71,'Įkainiai ir sąrašas'!$A$2:$D$177,2,FALSE)</f>
        <v>#N/A</v>
      </c>
      <c r="E71" s="63"/>
      <c r="F71" s="63"/>
      <c r="G71" s="63"/>
      <c r="H71" s="63"/>
      <c r="I71" s="59">
        <f t="shared" si="0"/>
        <v>1</v>
      </c>
      <c r="J71" s="63"/>
      <c r="K71" s="65" t="b">
        <f t="shared" si="1"/>
        <v>0</v>
      </c>
      <c r="L71" s="63"/>
      <c r="M71" s="63"/>
      <c r="N71" s="63"/>
      <c r="O71" s="63"/>
      <c r="P71" s="65" t="b">
        <f t="shared" si="2"/>
        <v>0</v>
      </c>
      <c r="Q71" s="45" t="b">
        <f>IF(L71="Taip",0,IF(L71="Ne",VLOOKUP(D71,'Įkainiai ir sąrašas'!$F$3:$G$7,2,FALSE)))</f>
        <v>0</v>
      </c>
      <c r="R71" s="45" t="b">
        <f>IF(M71="Taip",0,IF(M71="Ne",'Įkainiai ir sąrašas'!$G$8*I71))</f>
        <v>0</v>
      </c>
      <c r="S71" s="45" t="b">
        <f>IF(N71="Taip",0,IF(N71="Ne",'Įkainiai ir sąrašas'!$G$9*I71))</f>
        <v>0</v>
      </c>
      <c r="T71" s="45" t="e">
        <f>VLOOKUP(C71,'Įkainiai ir sąrašas'!$A$2:$D$177,3,FALSE)</f>
        <v>#N/A</v>
      </c>
      <c r="U71" s="45" t="e">
        <f t="shared" si="3"/>
        <v>#N/A</v>
      </c>
      <c r="V71" s="45" t="e">
        <f>VLOOKUP(C71,'Įkainiai ir sąrašas'!$A$2:$D$177,4,FALSE)</f>
        <v>#N/A</v>
      </c>
      <c r="W71" s="45" t="e">
        <f t="shared" si="4"/>
        <v>#N/A</v>
      </c>
      <c r="X71" s="45" t="e">
        <f t="shared" si="5"/>
        <v>#N/A</v>
      </c>
      <c r="Y71" s="66"/>
      <c r="Z71" s="4"/>
      <c r="AA71" s="4"/>
    </row>
    <row r="72" spans="1:27" x14ac:dyDescent="0.25">
      <c r="A72" s="62">
        <v>49</v>
      </c>
      <c r="B72" s="63"/>
      <c r="C72" s="63"/>
      <c r="D72" s="43" t="e">
        <f>VLOOKUP(C72,'Įkainiai ir sąrašas'!$A$2:$D$177,2,FALSE)</f>
        <v>#N/A</v>
      </c>
      <c r="E72" s="63"/>
      <c r="F72" s="63"/>
      <c r="G72" s="63"/>
      <c r="H72" s="63"/>
      <c r="I72" s="59">
        <f t="shared" si="0"/>
        <v>1</v>
      </c>
      <c r="J72" s="63"/>
      <c r="K72" s="65" t="b">
        <f t="shared" si="1"/>
        <v>0</v>
      </c>
      <c r="L72" s="63"/>
      <c r="M72" s="63"/>
      <c r="N72" s="63"/>
      <c r="O72" s="63"/>
      <c r="P72" s="65" t="b">
        <f t="shared" si="2"/>
        <v>0</v>
      </c>
      <c r="Q72" s="45" t="b">
        <f>IF(L72="Taip",0,IF(L72="Ne",VLOOKUP(D72,'Įkainiai ir sąrašas'!$F$3:$G$7,2,FALSE)))</f>
        <v>0</v>
      </c>
      <c r="R72" s="45" t="b">
        <f>IF(M72="Taip",0,IF(M72="Ne",'Įkainiai ir sąrašas'!$G$8*I72))</f>
        <v>0</v>
      </c>
      <c r="S72" s="45" t="b">
        <f>IF(N72="Taip",0,IF(N72="Ne",'Įkainiai ir sąrašas'!$G$9*I72))</f>
        <v>0</v>
      </c>
      <c r="T72" s="45" t="e">
        <f>VLOOKUP(C72,'Įkainiai ir sąrašas'!$A$2:$D$177,3,FALSE)</f>
        <v>#N/A</v>
      </c>
      <c r="U72" s="45" t="e">
        <f t="shared" si="3"/>
        <v>#N/A</v>
      </c>
      <c r="V72" s="45" t="e">
        <f>VLOOKUP(C72,'Įkainiai ir sąrašas'!$A$2:$D$177,4,FALSE)</f>
        <v>#N/A</v>
      </c>
      <c r="W72" s="45" t="e">
        <f t="shared" si="4"/>
        <v>#N/A</v>
      </c>
      <c r="X72" s="45" t="e">
        <f t="shared" si="5"/>
        <v>#N/A</v>
      </c>
      <c r="Y72" s="66"/>
      <c r="Z72" s="4"/>
      <c r="AA72" s="4"/>
    </row>
    <row r="73" spans="1:27" ht="15.75" thickBot="1" x14ac:dyDescent="0.3">
      <c r="A73" s="62">
        <v>50</v>
      </c>
      <c r="B73" s="63"/>
      <c r="C73" s="63"/>
      <c r="D73" s="43" t="e">
        <f>VLOOKUP(C73,'Įkainiai ir sąrašas'!$A$2:$D$177,2,FALSE)</f>
        <v>#N/A</v>
      </c>
      <c r="E73" s="63"/>
      <c r="F73" s="63"/>
      <c r="G73" s="63"/>
      <c r="H73" s="63"/>
      <c r="I73" s="59">
        <f t="shared" si="0"/>
        <v>1</v>
      </c>
      <c r="J73" s="63"/>
      <c r="K73" s="65" t="b">
        <f t="shared" si="1"/>
        <v>0</v>
      </c>
      <c r="L73" s="63"/>
      <c r="M73" s="63"/>
      <c r="N73" s="63"/>
      <c r="O73" s="63"/>
      <c r="P73" s="65" t="b">
        <f t="shared" si="2"/>
        <v>0</v>
      </c>
      <c r="Q73" s="45" t="b">
        <f>IF(L73="Taip",0,IF(L73="Ne",VLOOKUP(D73,'Įkainiai ir sąrašas'!$F$3:$G$7,2,FALSE)))</f>
        <v>0</v>
      </c>
      <c r="R73" s="45" t="b">
        <f>IF(M73="Taip",0,IF(M73="Ne",'Įkainiai ir sąrašas'!$G$8*I73))</f>
        <v>0</v>
      </c>
      <c r="S73" s="45" t="b">
        <f>IF(N73="Taip",0,IF(N73="Ne",'Įkainiai ir sąrašas'!$G$9*I73))</f>
        <v>0</v>
      </c>
      <c r="T73" s="45" t="e">
        <f>VLOOKUP(C73,'Įkainiai ir sąrašas'!$A$2:$D$177,3,FALSE)</f>
        <v>#N/A</v>
      </c>
      <c r="U73" s="45" t="e">
        <f t="shared" si="3"/>
        <v>#N/A</v>
      </c>
      <c r="V73" s="45" t="e">
        <f>VLOOKUP(C73,'Įkainiai ir sąrašas'!$A$2:$D$177,4,FALSE)</f>
        <v>#N/A</v>
      </c>
      <c r="W73" s="45" t="e">
        <f t="shared" si="4"/>
        <v>#N/A</v>
      </c>
      <c r="X73" s="45" t="e">
        <f t="shared" si="5"/>
        <v>#N/A</v>
      </c>
      <c r="Y73" s="66"/>
      <c r="Z73" s="4"/>
      <c r="AA73" s="4"/>
    </row>
    <row r="74" spans="1:27" ht="15.75" thickBot="1" x14ac:dyDescent="0.3">
      <c r="A74" s="85" t="s">
        <v>23</v>
      </c>
      <c r="B74" s="86"/>
      <c r="C74" s="87"/>
      <c r="D74" s="16"/>
      <c r="E74" s="16"/>
      <c r="F74" s="16"/>
      <c r="G74" s="16"/>
      <c r="H74" s="16"/>
      <c r="I74" s="16"/>
      <c r="J74" s="16"/>
      <c r="K74" s="16"/>
      <c r="L74" s="16"/>
      <c r="M74" s="16"/>
      <c r="N74" s="16"/>
      <c r="O74" s="16"/>
      <c r="P74" s="16"/>
      <c r="Q74" s="20">
        <f>SUM(Q24:Q73)</f>
        <v>4197</v>
      </c>
      <c r="R74" s="21">
        <f>SUM(R24:R73)</f>
        <v>83.980000000000018</v>
      </c>
      <c r="S74" s="20">
        <f>SUM(S24:S73)</f>
        <v>5.46</v>
      </c>
      <c r="T74" s="22"/>
      <c r="U74" s="20" t="e">
        <f>SUM(U24:U73)</f>
        <v>#VALUE!</v>
      </c>
      <c r="V74" s="22"/>
      <c r="W74" s="20" t="e">
        <f>SUM(W24:W73)</f>
        <v>#VALUE!</v>
      </c>
      <c r="X74" s="21" t="e">
        <f>SUM(X24:X73)</f>
        <v>#VALUE!</v>
      </c>
      <c r="Y74" s="23"/>
      <c r="Z74" s="1"/>
      <c r="AA74" s="4"/>
    </row>
    <row r="75" spans="1:27" ht="45.75" customHeight="1" x14ac:dyDescent="0.25">
      <c r="A75" s="109" t="s">
        <v>243</v>
      </c>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
      <c r="AA75" s="4"/>
    </row>
    <row r="76" spans="1:27" ht="45" customHeight="1" x14ac:dyDescent="0.25">
      <c r="A76" s="111" t="s">
        <v>242</v>
      </c>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4"/>
      <c r="AA76" s="4"/>
    </row>
    <row r="77" spans="1:27"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4"/>
      <c r="AA77" s="4"/>
    </row>
    <row r="78" spans="1:27" ht="64.5" customHeight="1" x14ac:dyDescent="0.25">
      <c r="A78" s="115" t="s">
        <v>279</v>
      </c>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4"/>
      <c r="AA78" s="4"/>
    </row>
    <row r="79" spans="1:27" x14ac:dyDescent="0.25">
      <c r="A79" s="61"/>
      <c r="B79" s="47"/>
      <c r="C79" s="47"/>
      <c r="D79" s="47"/>
      <c r="E79" s="47"/>
      <c r="F79" s="47"/>
      <c r="G79" s="47"/>
      <c r="H79" s="47"/>
      <c r="I79" s="47"/>
      <c r="J79" s="47"/>
      <c r="K79" s="47"/>
      <c r="L79" s="47"/>
      <c r="M79" s="47"/>
      <c r="N79" s="47"/>
      <c r="O79" s="47"/>
      <c r="P79" s="47"/>
      <c r="Q79" s="47"/>
      <c r="R79" s="47"/>
      <c r="S79" s="47"/>
      <c r="T79" s="47"/>
      <c r="U79" s="47"/>
      <c r="V79" s="47"/>
      <c r="W79" s="47"/>
      <c r="X79" s="47"/>
      <c r="Y79" s="47"/>
      <c r="Z79" s="4"/>
      <c r="AA79" s="4"/>
    </row>
    <row r="80" spans="1:27" ht="15.75" customHeight="1" x14ac:dyDescent="0.25">
      <c r="A80" s="113"/>
      <c r="B80" s="113"/>
      <c r="C80" s="113"/>
      <c r="D80" s="113"/>
      <c r="E80" s="113"/>
      <c r="F80" s="113"/>
      <c r="G80" s="113"/>
      <c r="H80" s="48"/>
      <c r="I80" s="48"/>
      <c r="J80" s="48"/>
      <c r="K80" s="48"/>
      <c r="L80" s="48"/>
      <c r="M80" s="48"/>
      <c r="N80" s="48"/>
      <c r="O80" s="48"/>
      <c r="P80" s="48"/>
      <c r="Q80" s="48"/>
      <c r="R80" s="48"/>
      <c r="S80" s="48"/>
      <c r="T80" s="48"/>
      <c r="U80" s="48"/>
      <c r="V80" s="48"/>
      <c r="W80" s="107"/>
      <c r="X80" s="107"/>
      <c r="Y80" s="107"/>
      <c r="Z80" s="4"/>
      <c r="AA80" s="4"/>
    </row>
    <row r="81" spans="1:27" x14ac:dyDescent="0.25">
      <c r="A81" s="114" t="s">
        <v>251</v>
      </c>
      <c r="B81" s="114"/>
      <c r="C81" s="114"/>
      <c r="D81" s="114"/>
      <c r="E81" s="114"/>
      <c r="F81" s="114"/>
      <c r="G81" s="114"/>
      <c r="H81" s="48"/>
      <c r="I81" s="48"/>
      <c r="J81" s="48"/>
      <c r="K81" s="48"/>
      <c r="L81" s="48"/>
      <c r="M81" s="48"/>
      <c r="N81" s="48"/>
      <c r="O81" s="48"/>
      <c r="P81" s="48"/>
      <c r="Q81" s="48"/>
      <c r="R81" s="48"/>
      <c r="S81" s="48"/>
      <c r="T81" s="48"/>
      <c r="U81" s="48"/>
      <c r="V81" s="48"/>
      <c r="W81" s="108" t="s">
        <v>223</v>
      </c>
      <c r="X81" s="108"/>
      <c r="Y81" s="108"/>
      <c r="Z81" s="4"/>
      <c r="AA81" s="4"/>
    </row>
    <row r="82" spans="1:27" x14ac:dyDescent="0.25">
      <c r="A82" s="61"/>
      <c r="B82" s="47"/>
      <c r="C82" s="47"/>
      <c r="D82" s="47"/>
      <c r="E82" s="47"/>
      <c r="F82" s="47"/>
      <c r="G82" s="47"/>
      <c r="H82" s="47"/>
      <c r="I82" s="47"/>
      <c r="J82" s="47"/>
      <c r="K82" s="47"/>
      <c r="L82" s="47"/>
      <c r="M82" s="47"/>
      <c r="N82" s="47"/>
      <c r="O82" s="47"/>
      <c r="P82" s="47"/>
      <c r="Q82" s="47"/>
      <c r="R82" s="47"/>
      <c r="S82" s="47"/>
      <c r="T82" s="47"/>
      <c r="U82" s="47"/>
      <c r="V82" s="47"/>
      <c r="W82" s="47"/>
      <c r="X82" s="47"/>
      <c r="Y82" s="47"/>
      <c r="Z82" s="4"/>
      <c r="AA82" s="4"/>
    </row>
    <row r="83" spans="1:27" x14ac:dyDescent="0.25">
      <c r="A83" s="61"/>
      <c r="B83" s="47"/>
      <c r="C83" s="47"/>
      <c r="D83" s="47"/>
      <c r="E83" s="47"/>
      <c r="F83" s="47"/>
      <c r="G83" s="47"/>
      <c r="H83" s="47"/>
      <c r="I83" s="47"/>
      <c r="J83" s="47"/>
      <c r="K83" s="47"/>
      <c r="L83" s="47"/>
      <c r="M83" s="47"/>
      <c r="N83" s="47"/>
      <c r="O83" s="47"/>
      <c r="P83" s="47"/>
      <c r="Q83" s="47"/>
      <c r="R83" s="47"/>
      <c r="S83" s="47"/>
      <c r="T83" s="47"/>
      <c r="U83" s="47"/>
      <c r="V83" s="47"/>
      <c r="W83" s="47"/>
      <c r="X83" s="47"/>
      <c r="Y83" s="47"/>
      <c r="Z83" s="4"/>
      <c r="AA83" s="4"/>
    </row>
    <row r="84" spans="1:27" x14ac:dyDescent="0.25">
      <c r="A84" s="61"/>
      <c r="B84" s="47"/>
      <c r="C84" s="47"/>
      <c r="D84" s="47"/>
      <c r="E84" s="47"/>
      <c r="F84" s="47"/>
      <c r="G84" s="47"/>
      <c r="H84" s="47"/>
      <c r="I84" s="47"/>
      <c r="J84" s="47"/>
      <c r="K84" s="47"/>
      <c r="L84" s="47"/>
      <c r="M84" s="47"/>
      <c r="N84" s="47"/>
      <c r="O84" s="47"/>
      <c r="P84" s="47"/>
      <c r="Q84" s="47"/>
      <c r="R84" s="47"/>
      <c r="S84" s="47"/>
      <c r="T84" s="47"/>
      <c r="U84" s="47"/>
      <c r="V84" s="47"/>
      <c r="W84" s="47"/>
      <c r="X84" s="47"/>
      <c r="Y84" s="47"/>
      <c r="Z84" s="4"/>
      <c r="AA84" s="4"/>
    </row>
    <row r="85" spans="1:27" x14ac:dyDescent="0.25">
      <c r="A85" s="61"/>
      <c r="B85" s="47"/>
      <c r="C85" s="47"/>
      <c r="D85" s="47"/>
      <c r="E85" s="47"/>
      <c r="F85" s="47"/>
      <c r="G85" s="47"/>
      <c r="H85" s="47"/>
      <c r="I85" s="47"/>
      <c r="J85" s="47"/>
      <c r="K85" s="47"/>
      <c r="L85" s="47"/>
      <c r="M85" s="47"/>
      <c r="N85" s="47"/>
      <c r="O85" s="47"/>
      <c r="P85" s="47"/>
      <c r="Q85" s="47"/>
      <c r="R85" s="47"/>
      <c r="S85" s="47"/>
      <c r="T85" s="47"/>
      <c r="U85" s="47"/>
      <c r="V85" s="47"/>
      <c r="W85" s="47"/>
      <c r="X85" s="47"/>
      <c r="Y85" s="47"/>
      <c r="Z85" s="4"/>
      <c r="AA85" s="4"/>
    </row>
    <row r="86" spans="1:27" x14ac:dyDescent="0.25">
      <c r="A86" s="61"/>
      <c r="B86" s="47"/>
      <c r="C86" s="47"/>
      <c r="D86" s="47"/>
      <c r="E86" s="47"/>
      <c r="F86" s="47"/>
      <c r="G86" s="47"/>
      <c r="H86" s="47"/>
      <c r="I86" s="47"/>
      <c r="J86" s="47"/>
      <c r="K86" s="47"/>
      <c r="L86" s="47"/>
      <c r="M86" s="47"/>
      <c r="N86" s="47"/>
      <c r="O86" s="47"/>
      <c r="P86" s="47"/>
      <c r="Q86" s="47"/>
      <c r="R86" s="47"/>
      <c r="S86" s="47"/>
      <c r="T86" s="47"/>
      <c r="U86" s="47"/>
      <c r="V86" s="47"/>
      <c r="W86" s="47"/>
      <c r="X86" s="47"/>
      <c r="Y86" s="47"/>
      <c r="Z86" s="4"/>
      <c r="AA86" s="4"/>
    </row>
    <row r="87" spans="1:27" x14ac:dyDescent="0.25">
      <c r="A87" s="61"/>
      <c r="B87" s="47"/>
      <c r="C87" s="47"/>
      <c r="D87" s="47"/>
      <c r="E87" s="47"/>
      <c r="F87" s="47"/>
      <c r="G87" s="47"/>
      <c r="H87" s="47"/>
      <c r="I87" s="47"/>
      <c r="J87" s="47"/>
      <c r="K87" s="47"/>
      <c r="L87" s="47"/>
      <c r="M87" s="47"/>
      <c r="N87" s="47"/>
      <c r="O87" s="47"/>
      <c r="P87" s="47"/>
      <c r="Q87" s="47"/>
      <c r="R87" s="47"/>
      <c r="S87" s="47"/>
      <c r="T87" s="47"/>
      <c r="U87" s="47"/>
      <c r="V87" s="47"/>
      <c r="W87" s="47"/>
      <c r="X87" s="47"/>
      <c r="Y87" s="47"/>
      <c r="Z87" s="4"/>
      <c r="AA87" s="4"/>
    </row>
    <row r="88" spans="1:27" x14ac:dyDescent="0.25">
      <c r="A88" s="61"/>
      <c r="B88" s="47"/>
      <c r="C88" s="47"/>
      <c r="D88" s="47"/>
      <c r="E88" s="47"/>
      <c r="F88" s="47"/>
      <c r="G88" s="47"/>
      <c r="H88" s="47"/>
      <c r="I88" s="47"/>
      <c r="J88" s="47"/>
      <c r="K88" s="47"/>
      <c r="L88" s="47"/>
      <c r="M88" s="47"/>
      <c r="N88" s="47"/>
      <c r="O88" s="47"/>
      <c r="P88" s="47"/>
      <c r="Q88" s="47"/>
      <c r="R88" s="47"/>
      <c r="S88" s="47"/>
      <c r="T88" s="47"/>
      <c r="U88" s="47"/>
      <c r="V88" s="47"/>
      <c r="W88" s="47"/>
      <c r="X88" s="47"/>
      <c r="Y88" s="47"/>
      <c r="Z88" s="4"/>
      <c r="AA88" s="4"/>
    </row>
    <row r="89" spans="1:27" x14ac:dyDescent="0.25">
      <c r="A89" s="61"/>
      <c r="B89" s="47"/>
      <c r="C89" s="47"/>
      <c r="D89" s="47"/>
      <c r="E89" s="47"/>
      <c r="F89" s="47"/>
      <c r="G89" s="47"/>
      <c r="H89" s="47"/>
      <c r="I89" s="47"/>
      <c r="J89" s="47"/>
      <c r="K89" s="47"/>
      <c r="L89" s="47"/>
      <c r="M89" s="47"/>
      <c r="N89" s="47"/>
      <c r="O89" s="47"/>
      <c r="P89" s="47"/>
      <c r="Q89" s="47"/>
      <c r="R89" s="47"/>
      <c r="S89" s="47"/>
      <c r="T89" s="47"/>
      <c r="U89" s="47"/>
      <c r="V89" s="47"/>
      <c r="W89" s="47"/>
      <c r="X89" s="47"/>
      <c r="Y89" s="47"/>
      <c r="Z89" s="4"/>
      <c r="AA89" s="4"/>
    </row>
    <row r="90" spans="1:27" x14ac:dyDescent="0.25">
      <c r="A90" s="61"/>
      <c r="B90" s="47"/>
      <c r="C90" s="47"/>
      <c r="D90" s="47"/>
      <c r="E90" s="47"/>
      <c r="F90" s="47"/>
      <c r="G90" s="47"/>
      <c r="H90" s="47"/>
      <c r="I90" s="47"/>
      <c r="J90" s="47"/>
      <c r="K90" s="47"/>
      <c r="L90" s="47"/>
      <c r="M90" s="47"/>
      <c r="N90" s="47"/>
      <c r="O90" s="47"/>
      <c r="P90" s="47"/>
      <c r="Q90" s="47"/>
      <c r="R90" s="47"/>
      <c r="S90" s="47"/>
      <c r="T90" s="47"/>
      <c r="U90" s="47"/>
      <c r="V90" s="47"/>
      <c r="W90" s="47"/>
      <c r="X90" s="47"/>
      <c r="Y90" s="47"/>
      <c r="Z90" s="4"/>
      <c r="AA90" s="4"/>
    </row>
    <row r="91" spans="1:27" x14ac:dyDescent="0.25">
      <c r="A91" s="61"/>
      <c r="B91" s="47"/>
      <c r="C91" s="47"/>
      <c r="D91" s="47"/>
      <c r="E91" s="47"/>
      <c r="F91" s="47"/>
      <c r="G91" s="47"/>
      <c r="H91" s="47"/>
      <c r="I91" s="47"/>
      <c r="J91" s="47"/>
      <c r="K91" s="47"/>
      <c r="L91" s="47"/>
      <c r="M91" s="47"/>
      <c r="N91" s="47"/>
      <c r="O91" s="47"/>
      <c r="P91" s="47"/>
      <c r="Q91" s="47"/>
      <c r="R91" s="47"/>
      <c r="S91" s="47"/>
      <c r="T91" s="47"/>
      <c r="U91" s="47"/>
      <c r="V91" s="47"/>
      <c r="W91" s="47"/>
      <c r="X91" s="47"/>
      <c r="Y91" s="47"/>
      <c r="Z91" s="4"/>
      <c r="AA91" s="4"/>
    </row>
    <row r="92" spans="1:27" x14ac:dyDescent="0.25">
      <c r="A92" s="61"/>
      <c r="B92" s="47"/>
      <c r="C92" s="47"/>
      <c r="D92" s="47"/>
      <c r="E92" s="47"/>
      <c r="F92" s="47"/>
      <c r="G92" s="47"/>
      <c r="H92" s="47"/>
      <c r="I92" s="47"/>
      <c r="J92" s="47"/>
      <c r="K92" s="47"/>
      <c r="L92" s="47"/>
      <c r="M92" s="47"/>
      <c r="N92" s="47"/>
      <c r="O92" s="47"/>
      <c r="P92" s="47"/>
      <c r="Q92" s="47"/>
      <c r="R92" s="47"/>
      <c r="S92" s="47"/>
      <c r="T92" s="47"/>
      <c r="U92" s="47"/>
      <c r="V92" s="47"/>
      <c r="W92" s="47"/>
      <c r="X92" s="47"/>
      <c r="Y92" s="47"/>
      <c r="Z92" s="4"/>
      <c r="AA92" s="4"/>
    </row>
    <row r="93" spans="1:27" x14ac:dyDescent="0.25">
      <c r="A93" s="61"/>
      <c r="B93" s="47"/>
      <c r="C93" s="47"/>
      <c r="D93" s="47"/>
      <c r="E93" s="47"/>
      <c r="F93" s="47"/>
      <c r="G93" s="47"/>
      <c r="H93" s="47"/>
      <c r="I93" s="47"/>
      <c r="J93" s="47"/>
      <c r="K93" s="47"/>
      <c r="L93" s="47"/>
      <c r="M93" s="47"/>
      <c r="N93" s="47"/>
      <c r="O93" s="47"/>
      <c r="P93" s="47"/>
      <c r="Q93" s="47"/>
      <c r="R93" s="47"/>
      <c r="S93" s="47"/>
      <c r="T93" s="47"/>
      <c r="U93" s="47"/>
      <c r="V93" s="47"/>
      <c r="W93" s="47"/>
      <c r="X93" s="47"/>
      <c r="Y93" s="47"/>
      <c r="Z93" s="4"/>
      <c r="AA93" s="4"/>
    </row>
    <row r="94" spans="1:27" x14ac:dyDescent="0.25">
      <c r="A94" s="61"/>
      <c r="B94" s="47"/>
      <c r="C94" s="47"/>
      <c r="D94" s="47"/>
      <c r="E94" s="47"/>
      <c r="F94" s="47"/>
      <c r="G94" s="47"/>
      <c r="H94" s="47"/>
      <c r="I94" s="47"/>
      <c r="J94" s="47"/>
      <c r="K94" s="47"/>
      <c r="L94" s="47"/>
      <c r="M94" s="47"/>
      <c r="N94" s="47"/>
      <c r="O94" s="47"/>
      <c r="P94" s="47"/>
      <c r="Q94" s="47"/>
      <c r="R94" s="47"/>
      <c r="S94" s="47"/>
      <c r="T94" s="47"/>
      <c r="U94" s="47"/>
      <c r="V94" s="47"/>
      <c r="W94" s="47"/>
      <c r="X94" s="47"/>
      <c r="Y94" s="47"/>
      <c r="Z94" s="4"/>
      <c r="AA94" s="4"/>
    </row>
    <row r="95" spans="1:27" x14ac:dyDescent="0.25">
      <c r="A95" s="61"/>
      <c r="B95" s="47"/>
      <c r="C95" s="47"/>
      <c r="D95" s="47"/>
      <c r="E95" s="47"/>
      <c r="F95" s="47"/>
      <c r="G95" s="47"/>
      <c r="H95" s="47"/>
      <c r="I95" s="47"/>
      <c r="J95" s="47"/>
      <c r="K95" s="47"/>
      <c r="L95" s="47"/>
      <c r="M95" s="47"/>
      <c r="N95" s="47"/>
      <c r="O95" s="47"/>
      <c r="P95" s="47"/>
      <c r="Q95" s="47"/>
      <c r="R95" s="47"/>
      <c r="S95" s="47"/>
      <c r="T95" s="47"/>
      <c r="U95" s="47"/>
      <c r="V95" s="47"/>
      <c r="W95" s="47"/>
      <c r="X95" s="47"/>
      <c r="Y95" s="47"/>
      <c r="Z95" s="4"/>
      <c r="AA95" s="4"/>
    </row>
    <row r="96" spans="1:27" x14ac:dyDescent="0.25">
      <c r="A96" s="61"/>
      <c r="B96" s="47"/>
      <c r="C96" s="47"/>
      <c r="D96" s="47"/>
      <c r="E96" s="47"/>
      <c r="F96" s="47"/>
      <c r="G96" s="47"/>
      <c r="H96" s="47"/>
      <c r="I96" s="47"/>
      <c r="J96" s="47"/>
      <c r="K96" s="47"/>
      <c r="L96" s="47"/>
      <c r="M96" s="47"/>
      <c r="N96" s="47"/>
      <c r="O96" s="47"/>
      <c r="P96" s="47"/>
      <c r="Q96" s="47"/>
      <c r="R96" s="47"/>
      <c r="S96" s="47"/>
      <c r="T96" s="47"/>
      <c r="U96" s="47"/>
      <c r="V96" s="47"/>
      <c r="W96" s="47"/>
      <c r="X96" s="47"/>
      <c r="Y96" s="47"/>
      <c r="Z96" s="4"/>
      <c r="AA96" s="4"/>
    </row>
    <row r="97" spans="1:27" x14ac:dyDescent="0.25">
      <c r="A97" s="61"/>
      <c r="B97" s="47"/>
      <c r="C97" s="47"/>
      <c r="D97" s="47"/>
      <c r="E97" s="47"/>
      <c r="F97" s="47"/>
      <c r="G97" s="47"/>
      <c r="H97" s="47"/>
      <c r="I97" s="47"/>
      <c r="J97" s="47"/>
      <c r="K97" s="47"/>
      <c r="L97" s="47"/>
      <c r="M97" s="47"/>
      <c r="N97" s="47"/>
      <c r="O97" s="47"/>
      <c r="P97" s="47"/>
      <c r="Q97" s="47"/>
      <c r="R97" s="47"/>
      <c r="S97" s="47"/>
      <c r="T97" s="47"/>
      <c r="U97" s="47"/>
      <c r="V97" s="47"/>
      <c r="W97" s="47"/>
      <c r="X97" s="47"/>
      <c r="Y97" s="47"/>
      <c r="Z97" s="4"/>
      <c r="AA97" s="4"/>
    </row>
    <row r="98" spans="1:27" x14ac:dyDescent="0.25">
      <c r="A98" s="61"/>
      <c r="B98" s="47"/>
      <c r="C98" s="47"/>
      <c r="D98" s="47"/>
      <c r="E98" s="47"/>
      <c r="F98" s="47"/>
      <c r="G98" s="47"/>
      <c r="H98" s="47"/>
      <c r="I98" s="47"/>
      <c r="J98" s="47"/>
      <c r="K98" s="47"/>
      <c r="L98" s="47"/>
      <c r="M98" s="47"/>
      <c r="N98" s="47"/>
      <c r="O98" s="47"/>
      <c r="P98" s="47"/>
      <c r="Q98" s="47"/>
      <c r="R98" s="47"/>
      <c r="S98" s="47"/>
      <c r="T98" s="47"/>
      <c r="U98" s="47"/>
      <c r="V98" s="47"/>
      <c r="W98" s="47"/>
      <c r="X98" s="47"/>
      <c r="Y98" s="47"/>
      <c r="Z98" s="4"/>
      <c r="AA98" s="4"/>
    </row>
    <row r="99" spans="1:27" x14ac:dyDescent="0.25">
      <c r="A99" s="61"/>
      <c r="B99" s="47"/>
      <c r="C99" s="47"/>
      <c r="D99" s="47"/>
      <c r="E99" s="47"/>
      <c r="F99" s="47"/>
      <c r="G99" s="47"/>
      <c r="H99" s="47"/>
      <c r="I99" s="47"/>
      <c r="J99" s="47"/>
      <c r="K99" s="47"/>
      <c r="L99" s="47"/>
      <c r="M99" s="47"/>
      <c r="N99" s="47"/>
      <c r="O99" s="47"/>
      <c r="P99" s="47"/>
      <c r="Q99" s="47"/>
      <c r="R99" s="47"/>
      <c r="S99" s="47"/>
      <c r="T99" s="47"/>
      <c r="U99" s="47"/>
      <c r="V99" s="47"/>
      <c r="W99" s="47"/>
      <c r="X99" s="47"/>
      <c r="Y99" s="47"/>
      <c r="Z99" s="4"/>
      <c r="AA99" s="4"/>
    </row>
    <row r="100" spans="1:27" x14ac:dyDescent="0.25">
      <c r="A100" s="6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
      <c r="AA100" s="4"/>
    </row>
    <row r="101" spans="1:27" x14ac:dyDescent="0.25">
      <c r="A101" s="6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
      <c r="AA101" s="4"/>
    </row>
    <row r="102" spans="1:27" x14ac:dyDescent="0.25">
      <c r="A102" s="6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
      <c r="AA102" s="4"/>
    </row>
    <row r="103" spans="1:27" x14ac:dyDescent="0.25">
      <c r="A103" s="6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
      <c r="AA103" s="4"/>
    </row>
    <row r="104" spans="1:27" x14ac:dyDescent="0.25">
      <c r="A104" s="6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
      <c r="AA104" s="4"/>
    </row>
    <row r="105" spans="1:27" x14ac:dyDescent="0.25">
      <c r="A105" s="6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
      <c r="AA105" s="4"/>
    </row>
    <row r="106" spans="1:27" x14ac:dyDescent="0.25">
      <c r="A106" s="6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
      <c r="AA106" s="4"/>
    </row>
    <row r="107" spans="1:27" x14ac:dyDescent="0.25">
      <c r="A107" s="6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
      <c r="AA107" s="4"/>
    </row>
    <row r="108" spans="1:27" x14ac:dyDescent="0.25">
      <c r="A108" s="6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
      <c r="AA108" s="4"/>
    </row>
    <row r="109" spans="1:27" x14ac:dyDescent="0.25">
      <c r="A109" s="6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
      <c r="AA109" s="4"/>
    </row>
    <row r="110" spans="1:27" x14ac:dyDescent="0.25">
      <c r="A110" s="6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
      <c r="AA110" s="4"/>
    </row>
    <row r="111" spans="1:27" x14ac:dyDescent="0.25">
      <c r="A111" s="6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
      <c r="AA111" s="4"/>
    </row>
    <row r="112" spans="1:27" x14ac:dyDescent="0.25">
      <c r="A112" s="6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
      <c r="AA112" s="4"/>
    </row>
    <row r="113" spans="1:27" x14ac:dyDescent="0.25">
      <c r="A113" s="6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
      <c r="AA113" s="4"/>
    </row>
    <row r="114" spans="1:27" x14ac:dyDescent="0.25">
      <c r="A114" s="6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
      <c r="AA114" s="4"/>
    </row>
    <row r="115" spans="1:27" x14ac:dyDescent="0.25">
      <c r="A115" s="6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
      <c r="AA115" s="4"/>
    </row>
    <row r="116" spans="1:27" x14ac:dyDescent="0.25">
      <c r="A116" s="6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
      <c r="AA116" s="4"/>
    </row>
    <row r="117" spans="1:27" x14ac:dyDescent="0.25">
      <c r="A117" s="6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
      <c r="AA117" s="4"/>
    </row>
    <row r="118" spans="1:27" x14ac:dyDescent="0.25">
      <c r="A118" s="6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
      <c r="AA118" s="4"/>
    </row>
    <row r="119" spans="1:27" x14ac:dyDescent="0.25">
      <c r="A119" s="6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
      <c r="AA119" s="4"/>
    </row>
    <row r="120" spans="1:27" x14ac:dyDescent="0.25">
      <c r="A120" s="6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
      <c r="AA120" s="4"/>
    </row>
    <row r="121" spans="1:27" x14ac:dyDescent="0.25">
      <c r="A121" s="6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
      <c r="AA121" s="4"/>
    </row>
    <row r="122" spans="1:27" x14ac:dyDescent="0.25">
      <c r="A122" s="6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
      <c r="AA122" s="4"/>
    </row>
    <row r="123" spans="1:27" x14ac:dyDescent="0.25">
      <c r="A123" s="6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
      <c r="AA123" s="4"/>
    </row>
    <row r="124" spans="1:27" x14ac:dyDescent="0.25">
      <c r="A124" s="6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
      <c r="AA124" s="4"/>
    </row>
    <row r="125" spans="1:27" x14ac:dyDescent="0.25">
      <c r="A125" s="6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
      <c r="AA125" s="4"/>
    </row>
    <row r="126" spans="1:27" x14ac:dyDescent="0.25">
      <c r="A126" s="6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
      <c r="AA126" s="4"/>
    </row>
    <row r="127" spans="1:27" x14ac:dyDescent="0.25">
      <c r="A127" s="6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
      <c r="AA127" s="4"/>
    </row>
    <row r="128" spans="1:27" x14ac:dyDescent="0.25">
      <c r="A128" s="6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
      <c r="AA128" s="4"/>
    </row>
    <row r="129" spans="1:27" x14ac:dyDescent="0.25">
      <c r="A129" s="6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
      <c r="AA129" s="4"/>
    </row>
    <row r="130" spans="1:27" x14ac:dyDescent="0.25">
      <c r="A130" s="6"/>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4"/>
      <c r="AA130" s="4"/>
    </row>
    <row r="131" spans="1:27" x14ac:dyDescent="0.25">
      <c r="A131" s="6"/>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4"/>
      <c r="AA131" s="4"/>
    </row>
    <row r="132" spans="1:27" x14ac:dyDescent="0.25">
      <c r="A132" s="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4"/>
      <c r="AA132" s="4"/>
    </row>
    <row r="133" spans="1:27" x14ac:dyDescent="0.25">
      <c r="A133" s="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4"/>
      <c r="AA133" s="4"/>
    </row>
    <row r="134" spans="1:27" x14ac:dyDescent="0.25">
      <c r="A134" s="6"/>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4"/>
      <c r="AA134" s="4"/>
    </row>
    <row r="135" spans="1:27" x14ac:dyDescent="0.25">
      <c r="A135" s="6"/>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4"/>
      <c r="AA135" s="4"/>
    </row>
    <row r="136" spans="1:27" x14ac:dyDescent="0.25">
      <c r="A136" s="6"/>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4"/>
      <c r="AA136" s="4"/>
    </row>
    <row r="137" spans="1:27" x14ac:dyDescent="0.25">
      <c r="A137" s="6"/>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4"/>
      <c r="AA137" s="4"/>
    </row>
    <row r="138" spans="1:27" x14ac:dyDescent="0.25">
      <c r="A138" s="6"/>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4"/>
      <c r="AA138" s="4"/>
    </row>
    <row r="139" spans="1:27" x14ac:dyDescent="0.25">
      <c r="A139" s="6"/>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4"/>
      <c r="AA139" s="4"/>
    </row>
    <row r="140" spans="1:27" x14ac:dyDescent="0.25">
      <c r="A140" s="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4"/>
      <c r="AA140" s="4"/>
    </row>
    <row r="141" spans="1:27" x14ac:dyDescent="0.25">
      <c r="A141" s="6"/>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4"/>
      <c r="AA141" s="4"/>
    </row>
    <row r="142" spans="1:27" x14ac:dyDescent="0.25">
      <c r="A142" s="6"/>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4"/>
      <c r="AA142" s="4"/>
    </row>
    <row r="143" spans="1:27" x14ac:dyDescent="0.25">
      <c r="A143" s="6"/>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4"/>
      <c r="AA143" s="4"/>
    </row>
    <row r="144" spans="1:27" x14ac:dyDescent="0.25">
      <c r="A144" s="6"/>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4"/>
      <c r="AA144" s="4"/>
    </row>
    <row r="145" spans="1:27" x14ac:dyDescent="0.25">
      <c r="A145" s="6"/>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4"/>
      <c r="AA145" s="4"/>
    </row>
    <row r="146" spans="1:27" x14ac:dyDescent="0.25">
      <c r="A146" s="6"/>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4"/>
      <c r="AA146" s="4"/>
    </row>
    <row r="147" spans="1:27" x14ac:dyDescent="0.25">
      <c r="A147" s="6"/>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4"/>
      <c r="AA147" s="4"/>
    </row>
    <row r="148" spans="1:27" x14ac:dyDescent="0.25">
      <c r="A148" s="6"/>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4"/>
      <c r="AA148" s="4"/>
    </row>
    <row r="149" spans="1:27" x14ac:dyDescent="0.25">
      <c r="A149" s="6"/>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4"/>
      <c r="AA149" s="4"/>
    </row>
    <row r="150" spans="1:27" x14ac:dyDescent="0.25">
      <c r="A150" s="6"/>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4"/>
      <c r="AA150" s="4"/>
    </row>
    <row r="151" spans="1:27" x14ac:dyDescent="0.25">
      <c r="A151" s="6"/>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4"/>
      <c r="AA151" s="4"/>
    </row>
    <row r="152" spans="1:27" x14ac:dyDescent="0.25">
      <c r="A152" s="6"/>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4"/>
      <c r="AA152" s="4"/>
    </row>
    <row r="153" spans="1:27" x14ac:dyDescent="0.25">
      <c r="A153" s="6"/>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4"/>
      <c r="AA153" s="4"/>
    </row>
    <row r="154" spans="1:27" x14ac:dyDescent="0.25">
      <c r="A154" s="6"/>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4"/>
      <c r="AA154" s="4"/>
    </row>
    <row r="155" spans="1:27" x14ac:dyDescent="0.25">
      <c r="A155" s="6"/>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4"/>
      <c r="AA155" s="4"/>
    </row>
    <row r="156" spans="1:27" x14ac:dyDescent="0.25">
      <c r="A156" s="6"/>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4"/>
      <c r="AA156" s="4"/>
    </row>
    <row r="157" spans="1:27" x14ac:dyDescent="0.25">
      <c r="A157" s="6"/>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4"/>
      <c r="AA157" s="4"/>
    </row>
    <row r="158" spans="1:27" x14ac:dyDescent="0.25">
      <c r="A158" s="6"/>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4"/>
      <c r="AA158" s="4"/>
    </row>
    <row r="159" spans="1:27" x14ac:dyDescent="0.25">
      <c r="A159" s="6"/>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4"/>
      <c r="AA159" s="4"/>
    </row>
    <row r="160" spans="1:27" x14ac:dyDescent="0.25">
      <c r="A160" s="6"/>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4"/>
      <c r="AA160" s="4"/>
    </row>
    <row r="161" spans="1:27" x14ac:dyDescent="0.25">
      <c r="A161" s="6"/>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4"/>
      <c r="AA161" s="4"/>
    </row>
    <row r="162" spans="1:27" x14ac:dyDescent="0.25">
      <c r="A162" s="6"/>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4"/>
      <c r="AA162" s="4"/>
    </row>
    <row r="163" spans="1:27" x14ac:dyDescent="0.25">
      <c r="A163" s="6"/>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4"/>
      <c r="AA163" s="4"/>
    </row>
    <row r="164" spans="1:27" x14ac:dyDescent="0.25">
      <c r="A164" s="6"/>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4"/>
      <c r="AA164" s="4"/>
    </row>
    <row r="165" spans="1:27" x14ac:dyDescent="0.25">
      <c r="A165" s="6"/>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4"/>
      <c r="AA165" s="4"/>
    </row>
    <row r="166" spans="1:27" x14ac:dyDescent="0.25">
      <c r="A166" s="6"/>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4"/>
      <c r="AA166" s="4"/>
    </row>
    <row r="167" spans="1:27" x14ac:dyDescent="0.25">
      <c r="A167" s="6"/>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4"/>
      <c r="AA167" s="4"/>
    </row>
    <row r="168" spans="1:27" x14ac:dyDescent="0.25">
      <c r="A168" s="6"/>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4"/>
      <c r="AA168" s="4"/>
    </row>
    <row r="169" spans="1:27" x14ac:dyDescent="0.25">
      <c r="A169" s="6"/>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4"/>
      <c r="AA169" s="4"/>
    </row>
    <row r="170" spans="1:27" x14ac:dyDescent="0.25">
      <c r="A170" s="6"/>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4"/>
      <c r="AA170" s="4"/>
    </row>
    <row r="171" spans="1:27" x14ac:dyDescent="0.25">
      <c r="A171" s="6"/>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4"/>
      <c r="AA171" s="4"/>
    </row>
    <row r="172" spans="1:27" x14ac:dyDescent="0.25">
      <c r="A172" s="6"/>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4"/>
      <c r="AA172" s="4"/>
    </row>
    <row r="173" spans="1:27" x14ac:dyDescent="0.25">
      <c r="A173" s="6"/>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4"/>
      <c r="AA173" s="4"/>
    </row>
    <row r="174" spans="1:27" x14ac:dyDescent="0.25">
      <c r="A174" s="6"/>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4"/>
      <c r="AA174" s="4"/>
    </row>
    <row r="175" spans="1:27" x14ac:dyDescent="0.25">
      <c r="A175" s="6"/>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4"/>
      <c r="AA175" s="4"/>
    </row>
    <row r="176" spans="1:27" x14ac:dyDescent="0.25">
      <c r="A176" s="6"/>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4"/>
      <c r="AA176" s="4"/>
    </row>
    <row r="177" spans="1:27" x14ac:dyDescent="0.25">
      <c r="A177" s="6"/>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4"/>
      <c r="AA177" s="4"/>
    </row>
    <row r="178" spans="1:27" x14ac:dyDescent="0.25">
      <c r="A178" s="6"/>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4"/>
      <c r="AA178" s="4"/>
    </row>
    <row r="179" spans="1:27" x14ac:dyDescent="0.25">
      <c r="A179" s="6"/>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4"/>
      <c r="AA179" s="4"/>
    </row>
    <row r="180" spans="1:27" x14ac:dyDescent="0.25">
      <c r="A180" s="6"/>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4"/>
      <c r="AA180" s="4"/>
    </row>
    <row r="181" spans="1:27" x14ac:dyDescent="0.25">
      <c r="A181" s="6"/>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4"/>
      <c r="AA181" s="4"/>
    </row>
    <row r="182" spans="1:27" x14ac:dyDescent="0.25">
      <c r="A182" s="6"/>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4"/>
      <c r="AA182" s="4"/>
    </row>
    <row r="183" spans="1:27" x14ac:dyDescent="0.25">
      <c r="A183" s="6"/>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4"/>
      <c r="AA183" s="4"/>
    </row>
    <row r="184" spans="1:27" x14ac:dyDescent="0.25">
      <c r="A184" s="6"/>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4"/>
      <c r="AA184" s="4"/>
    </row>
    <row r="185" spans="1:27" x14ac:dyDescent="0.25">
      <c r="A185" s="6"/>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4"/>
      <c r="AA185" s="4"/>
    </row>
    <row r="186" spans="1:27" x14ac:dyDescent="0.25">
      <c r="A186" s="6"/>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4"/>
      <c r="AA186" s="4"/>
    </row>
    <row r="187" spans="1:27" x14ac:dyDescent="0.25">
      <c r="A187" s="6"/>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4"/>
      <c r="AA187" s="4"/>
    </row>
    <row r="188" spans="1:27" x14ac:dyDescent="0.25">
      <c r="A188" s="6"/>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4"/>
      <c r="AA188" s="4"/>
    </row>
    <row r="189" spans="1:27" x14ac:dyDescent="0.25">
      <c r="A189" s="6"/>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4"/>
      <c r="AA189" s="4"/>
    </row>
    <row r="190" spans="1:27" x14ac:dyDescent="0.25">
      <c r="A190" s="6"/>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4"/>
      <c r="AA190" s="4"/>
    </row>
    <row r="191" spans="1:27" x14ac:dyDescent="0.25">
      <c r="A191" s="6"/>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4"/>
      <c r="AA191" s="4"/>
    </row>
    <row r="192" spans="1:27" x14ac:dyDescent="0.25">
      <c r="A192" s="6"/>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4"/>
      <c r="AA192" s="4"/>
    </row>
    <row r="193" spans="1:27" x14ac:dyDescent="0.25">
      <c r="A193" s="6"/>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4"/>
      <c r="AA193" s="4"/>
    </row>
    <row r="194" spans="1:27" x14ac:dyDescent="0.25">
      <c r="A194" s="6"/>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4"/>
      <c r="AA194" s="4"/>
    </row>
    <row r="195" spans="1:27" x14ac:dyDescent="0.25">
      <c r="A195" s="6"/>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4"/>
      <c r="AA195" s="4"/>
    </row>
    <row r="196" spans="1:27" x14ac:dyDescent="0.25">
      <c r="A196" s="6"/>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4"/>
      <c r="AA196" s="4"/>
    </row>
    <row r="197" spans="1:27" x14ac:dyDescent="0.25">
      <c r="A197" s="6"/>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4"/>
      <c r="AA197" s="4"/>
    </row>
    <row r="198" spans="1:27" x14ac:dyDescent="0.25">
      <c r="A198" s="6"/>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4"/>
      <c r="AA198" s="4"/>
    </row>
    <row r="199" spans="1:27" x14ac:dyDescent="0.25">
      <c r="A199" s="6"/>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4"/>
      <c r="AA199" s="4"/>
    </row>
    <row r="200" spans="1:27" x14ac:dyDescent="0.25">
      <c r="A200" s="6"/>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4"/>
      <c r="AA200" s="4"/>
    </row>
    <row r="201" spans="1:27" x14ac:dyDescent="0.25">
      <c r="A201" s="6"/>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4"/>
      <c r="AA201" s="4"/>
    </row>
    <row r="202" spans="1:27" x14ac:dyDescent="0.25">
      <c r="A202" s="6"/>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4"/>
      <c r="AA202" s="4"/>
    </row>
    <row r="203" spans="1:27" x14ac:dyDescent="0.25">
      <c r="A203" s="6"/>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4"/>
      <c r="AA203" s="4"/>
    </row>
    <row r="204" spans="1:27" x14ac:dyDescent="0.25">
      <c r="A204" s="6"/>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4"/>
      <c r="AA204" s="4"/>
    </row>
    <row r="205" spans="1:27" x14ac:dyDescent="0.25">
      <c r="A205" s="6"/>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4"/>
      <c r="AA205" s="4"/>
    </row>
    <row r="206" spans="1:27" x14ac:dyDescent="0.25">
      <c r="A206" s="6"/>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4"/>
      <c r="AA206" s="4"/>
    </row>
    <row r="207" spans="1:27" x14ac:dyDescent="0.25">
      <c r="A207" s="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4"/>
      <c r="AA207" s="4"/>
    </row>
    <row r="208" spans="1:27" x14ac:dyDescent="0.25">
      <c r="A208" s="6"/>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4"/>
      <c r="AA208" s="4"/>
    </row>
    <row r="209" spans="1:27" x14ac:dyDescent="0.25">
      <c r="A209" s="6"/>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4"/>
      <c r="AA209" s="4"/>
    </row>
    <row r="210" spans="1:27" x14ac:dyDescent="0.25">
      <c r="A210" s="6"/>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4"/>
      <c r="AA210" s="4"/>
    </row>
    <row r="211" spans="1:27" x14ac:dyDescent="0.25">
      <c r="A211" s="6"/>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4"/>
      <c r="AA211" s="4"/>
    </row>
    <row r="212" spans="1:27" x14ac:dyDescent="0.25">
      <c r="A212" s="6"/>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4"/>
      <c r="AA212" s="4"/>
    </row>
    <row r="213" spans="1:27" x14ac:dyDescent="0.25">
      <c r="A213" s="6"/>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4"/>
      <c r="AA213" s="4"/>
    </row>
    <row r="214" spans="1:27" x14ac:dyDescent="0.25">
      <c r="A214" s="6"/>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4"/>
      <c r="AA214" s="4"/>
    </row>
    <row r="215" spans="1:27" x14ac:dyDescent="0.25">
      <c r="A215" s="6"/>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4"/>
      <c r="AA215" s="4"/>
    </row>
    <row r="216" spans="1:27" x14ac:dyDescent="0.25">
      <c r="A216" s="6"/>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4"/>
      <c r="AA216" s="4"/>
    </row>
    <row r="217" spans="1:27" x14ac:dyDescent="0.25">
      <c r="A217" s="6"/>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4"/>
      <c r="AA217" s="4"/>
    </row>
    <row r="218" spans="1:27" x14ac:dyDescent="0.25">
      <c r="A218" s="6"/>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4"/>
      <c r="AA218" s="4"/>
    </row>
    <row r="219" spans="1:27" x14ac:dyDescent="0.25">
      <c r="A219" s="6"/>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4"/>
      <c r="AA219" s="4"/>
    </row>
    <row r="220" spans="1:27" x14ac:dyDescent="0.25">
      <c r="A220" s="6"/>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4"/>
      <c r="AA220" s="4"/>
    </row>
    <row r="221" spans="1:27" x14ac:dyDescent="0.25">
      <c r="A221" s="6"/>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4"/>
      <c r="AA221" s="4"/>
    </row>
    <row r="222" spans="1:27" x14ac:dyDescent="0.25">
      <c r="A222" s="6"/>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4"/>
      <c r="AA222" s="4"/>
    </row>
    <row r="223" spans="1:27" x14ac:dyDescent="0.25">
      <c r="A223" s="6"/>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4"/>
      <c r="AA223" s="4"/>
    </row>
    <row r="224" spans="1:27" x14ac:dyDescent="0.25">
      <c r="A224" s="6"/>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4"/>
      <c r="AA224" s="4"/>
    </row>
    <row r="225" spans="1:27" x14ac:dyDescent="0.25">
      <c r="A225" s="6"/>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4"/>
      <c r="AA225" s="4"/>
    </row>
    <row r="226" spans="1:27" x14ac:dyDescent="0.25">
      <c r="A226" s="6"/>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4"/>
      <c r="AA226" s="4"/>
    </row>
    <row r="227" spans="1:27" x14ac:dyDescent="0.25">
      <c r="A227" s="6"/>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4"/>
      <c r="AA227" s="4"/>
    </row>
    <row r="228" spans="1:27" x14ac:dyDescent="0.25">
      <c r="A228" s="6"/>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4"/>
      <c r="AA228" s="4"/>
    </row>
    <row r="229" spans="1:27" x14ac:dyDescent="0.25">
      <c r="A229" s="6"/>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4"/>
      <c r="AA229" s="4"/>
    </row>
    <row r="230" spans="1:27" x14ac:dyDescent="0.25">
      <c r="A230" s="6"/>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4"/>
      <c r="AA230" s="4"/>
    </row>
    <row r="231" spans="1:27" x14ac:dyDescent="0.25">
      <c r="A231" s="6"/>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4"/>
      <c r="AA231" s="4"/>
    </row>
    <row r="232" spans="1:27" x14ac:dyDescent="0.25">
      <c r="A232" s="6"/>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4"/>
      <c r="AA232" s="4"/>
    </row>
    <row r="233" spans="1:27" x14ac:dyDescent="0.25">
      <c r="A233" s="6"/>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4"/>
      <c r="AA233" s="4"/>
    </row>
    <row r="234" spans="1:27" x14ac:dyDescent="0.25">
      <c r="A234" s="6"/>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4"/>
      <c r="AA234" s="4"/>
    </row>
    <row r="235" spans="1:27" x14ac:dyDescent="0.25">
      <c r="A235" s="6"/>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4"/>
      <c r="AA235" s="4"/>
    </row>
    <row r="236" spans="1:27" x14ac:dyDescent="0.25">
      <c r="A236" s="6"/>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4"/>
      <c r="AA236" s="4"/>
    </row>
    <row r="237" spans="1:27" x14ac:dyDescent="0.25">
      <c r="A237" s="3"/>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4"/>
      <c r="AA237" s="4"/>
    </row>
    <row r="238" spans="1:27" x14ac:dyDescent="0.25">
      <c r="A238" s="3"/>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4"/>
      <c r="AA238" s="4"/>
    </row>
    <row r="239" spans="1:27" x14ac:dyDescent="0.25">
      <c r="A239" s="3"/>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4"/>
      <c r="AA239" s="4"/>
    </row>
    <row r="240" spans="1:27" x14ac:dyDescent="0.25">
      <c r="A240" s="3"/>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4"/>
      <c r="AA240" s="4"/>
    </row>
    <row r="241" spans="1:27" x14ac:dyDescent="0.25">
      <c r="A241" s="3"/>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4"/>
      <c r="AA241" s="4"/>
    </row>
    <row r="242" spans="1:27" x14ac:dyDescent="0.25">
      <c r="A242" s="3"/>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4"/>
      <c r="AA242" s="4"/>
    </row>
    <row r="243" spans="1:27" x14ac:dyDescent="0.25">
      <c r="A243" s="3"/>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4"/>
      <c r="AA243" s="4"/>
    </row>
    <row r="244" spans="1:27" x14ac:dyDescent="0.25">
      <c r="A244" s="3"/>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4"/>
      <c r="AA244" s="4"/>
    </row>
    <row r="245" spans="1:27" x14ac:dyDescent="0.25">
      <c r="A245" s="3"/>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4"/>
      <c r="AA245" s="4"/>
    </row>
    <row r="246" spans="1:27" x14ac:dyDescent="0.25">
      <c r="A246" s="3"/>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4"/>
      <c r="AA246" s="4"/>
    </row>
    <row r="247" spans="1:27" x14ac:dyDescent="0.25">
      <c r="A247" s="3"/>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4"/>
      <c r="AA247" s="4"/>
    </row>
    <row r="248" spans="1:27" x14ac:dyDescent="0.25">
      <c r="A248" s="3"/>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4"/>
      <c r="AA248" s="4"/>
    </row>
    <row r="249" spans="1:27" x14ac:dyDescent="0.25">
      <c r="A249" s="3"/>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4"/>
      <c r="AA249" s="4"/>
    </row>
    <row r="250" spans="1:27" x14ac:dyDescent="0.25">
      <c r="A250" s="3"/>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4"/>
      <c r="AA250" s="4"/>
    </row>
    <row r="251" spans="1:27" x14ac:dyDescent="0.25">
      <c r="A251" s="3"/>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4"/>
      <c r="AA251" s="4"/>
    </row>
    <row r="252" spans="1:27" x14ac:dyDescent="0.25">
      <c r="A252" s="3"/>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4"/>
      <c r="AA252" s="4"/>
    </row>
    <row r="253" spans="1:27" x14ac:dyDescent="0.25">
      <c r="A253" s="3"/>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4"/>
      <c r="AA253" s="4"/>
    </row>
    <row r="254" spans="1:27" x14ac:dyDescent="0.25">
      <c r="A254" s="3"/>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4"/>
      <c r="AA254" s="4"/>
    </row>
    <row r="255" spans="1:27" x14ac:dyDescent="0.25">
      <c r="A255" s="3"/>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4"/>
      <c r="AA255" s="4"/>
    </row>
    <row r="256" spans="1:27" x14ac:dyDescent="0.25">
      <c r="A256" s="3"/>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4"/>
      <c r="AA256" s="4"/>
    </row>
    <row r="257" spans="1:27" x14ac:dyDescent="0.25">
      <c r="A257" s="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4"/>
      <c r="AA257" s="4"/>
    </row>
    <row r="258" spans="1:27" x14ac:dyDescent="0.25">
      <c r="A258" s="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4"/>
      <c r="AA258" s="4"/>
    </row>
    <row r="259" spans="1:27" x14ac:dyDescent="0.25">
      <c r="A259" s="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4"/>
      <c r="AA259" s="4"/>
    </row>
    <row r="260" spans="1:27" x14ac:dyDescent="0.25">
      <c r="A260" s="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4"/>
      <c r="AA260" s="4"/>
    </row>
    <row r="261" spans="1:27" x14ac:dyDescent="0.25">
      <c r="A261" s="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4"/>
      <c r="AA261" s="4"/>
    </row>
    <row r="262" spans="1:27" x14ac:dyDescent="0.25">
      <c r="A262" s="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4"/>
      <c r="AA262" s="4"/>
    </row>
    <row r="263" spans="1:27" x14ac:dyDescent="0.25">
      <c r="A263" s="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4"/>
      <c r="AA263" s="4"/>
    </row>
    <row r="264" spans="1:27" x14ac:dyDescent="0.25">
      <c r="A264" s="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4"/>
      <c r="AA264" s="4"/>
    </row>
    <row r="265" spans="1:27" x14ac:dyDescent="0.25">
      <c r="A265" s="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4"/>
      <c r="AA265" s="4"/>
    </row>
    <row r="266" spans="1:27" x14ac:dyDescent="0.25">
      <c r="A266" s="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4"/>
      <c r="AA266" s="4"/>
    </row>
    <row r="267" spans="1:27" x14ac:dyDescent="0.25">
      <c r="A267" s="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4"/>
      <c r="AA267" s="4"/>
    </row>
    <row r="268" spans="1:27" x14ac:dyDescent="0.25">
      <c r="A268" s="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4"/>
      <c r="AA268" s="4"/>
    </row>
    <row r="269" spans="1:27" x14ac:dyDescent="0.25">
      <c r="A269" s="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4"/>
      <c r="AA269" s="4"/>
    </row>
    <row r="270" spans="1:27" x14ac:dyDescent="0.25">
      <c r="A270" s="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4"/>
      <c r="AA270" s="4"/>
    </row>
    <row r="271" spans="1:27" x14ac:dyDescent="0.25">
      <c r="A271" s="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4"/>
      <c r="AA271" s="4"/>
    </row>
    <row r="272" spans="1:27" x14ac:dyDescent="0.25">
      <c r="A272" s="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4"/>
      <c r="AA272" s="4"/>
    </row>
    <row r="273" spans="1:27" x14ac:dyDescent="0.25">
      <c r="A273" s="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4"/>
      <c r="AA273" s="4"/>
    </row>
    <row r="274" spans="1:27" x14ac:dyDescent="0.25">
      <c r="A274" s="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4"/>
      <c r="AA274" s="4"/>
    </row>
    <row r="275" spans="1:27" x14ac:dyDescent="0.25">
      <c r="A275" s="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4"/>
      <c r="AA275" s="4"/>
    </row>
    <row r="276" spans="1:27" x14ac:dyDescent="0.25">
      <c r="A276" s="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4"/>
      <c r="AA276" s="4"/>
    </row>
    <row r="277" spans="1:27" x14ac:dyDescent="0.25">
      <c r="A277" s="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4"/>
      <c r="AA277" s="4"/>
    </row>
    <row r="278" spans="1:27" x14ac:dyDescent="0.25">
      <c r="A278" s="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4"/>
      <c r="AA278" s="4"/>
    </row>
    <row r="279" spans="1:27" x14ac:dyDescent="0.25">
      <c r="A279" s="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4"/>
      <c r="AA279" s="4"/>
    </row>
    <row r="280" spans="1:27" x14ac:dyDescent="0.25">
      <c r="A280" s="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4"/>
      <c r="AA280" s="4"/>
    </row>
    <row r="281" spans="1:27" x14ac:dyDescent="0.25">
      <c r="A281" s="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4"/>
      <c r="AA281" s="4"/>
    </row>
    <row r="282" spans="1:27" x14ac:dyDescent="0.25">
      <c r="A282" s="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4"/>
      <c r="AA282" s="4"/>
    </row>
    <row r="283" spans="1:27" x14ac:dyDescent="0.25">
      <c r="A283" s="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4"/>
      <c r="AA283" s="4"/>
    </row>
    <row r="284" spans="1:27" x14ac:dyDescent="0.25">
      <c r="A284" s="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4"/>
      <c r="AA284" s="4"/>
    </row>
    <row r="285" spans="1:27" x14ac:dyDescent="0.25">
      <c r="A285" s="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4"/>
      <c r="AA285" s="4"/>
    </row>
    <row r="286" spans="1:27" x14ac:dyDescent="0.25">
      <c r="A286" s="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4"/>
      <c r="AA286" s="4"/>
    </row>
    <row r="287" spans="1:27" x14ac:dyDescent="0.25">
      <c r="A287" s="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4"/>
      <c r="AA287" s="4"/>
    </row>
    <row r="288" spans="1:27" x14ac:dyDescent="0.25">
      <c r="A288" s="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4"/>
      <c r="AA288" s="4"/>
    </row>
    <row r="289" spans="1:27" x14ac:dyDescent="0.25">
      <c r="A289" s="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4"/>
      <c r="AA289" s="4"/>
    </row>
    <row r="290" spans="1:27" x14ac:dyDescent="0.25">
      <c r="A290" s="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4"/>
      <c r="AA290" s="4"/>
    </row>
    <row r="291" spans="1:27" x14ac:dyDescent="0.25">
      <c r="A291" s="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4"/>
      <c r="AA291" s="4"/>
    </row>
    <row r="292" spans="1:27" x14ac:dyDescent="0.25">
      <c r="A292" s="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4"/>
      <c r="AA292" s="4"/>
    </row>
    <row r="293" spans="1:27" x14ac:dyDescent="0.25">
      <c r="A293" s="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4"/>
      <c r="AA293" s="4"/>
    </row>
    <row r="294" spans="1:27" x14ac:dyDescent="0.25">
      <c r="A294" s="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4"/>
      <c r="AA294" s="4"/>
    </row>
    <row r="295" spans="1:27" x14ac:dyDescent="0.25">
      <c r="A295" s="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4"/>
      <c r="AA295" s="4"/>
    </row>
    <row r="296" spans="1:27" x14ac:dyDescent="0.25">
      <c r="A296" s="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4"/>
      <c r="AA296" s="4"/>
    </row>
    <row r="297" spans="1:27" x14ac:dyDescent="0.25">
      <c r="A297" s="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4"/>
      <c r="AA297" s="4"/>
    </row>
    <row r="298" spans="1:27" x14ac:dyDescent="0.25">
      <c r="A298" s="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4"/>
      <c r="AA298" s="4"/>
    </row>
    <row r="299" spans="1:27" x14ac:dyDescent="0.25">
      <c r="A299" s="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4"/>
      <c r="AA299" s="4"/>
    </row>
    <row r="300" spans="1:27" x14ac:dyDescent="0.25">
      <c r="A300" s="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4"/>
      <c r="AA300" s="4"/>
    </row>
    <row r="301" spans="1:27" x14ac:dyDescent="0.25">
      <c r="A301" s="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4"/>
      <c r="AA301" s="4"/>
    </row>
    <row r="302" spans="1:27" x14ac:dyDescent="0.25">
      <c r="A302" s="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4"/>
      <c r="AA302" s="4"/>
    </row>
    <row r="303" spans="1:27" x14ac:dyDescent="0.25">
      <c r="A303" s="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4"/>
      <c r="AA303" s="4"/>
    </row>
    <row r="304" spans="1:27" x14ac:dyDescent="0.25">
      <c r="A304" s="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4"/>
      <c r="AA304" s="4"/>
    </row>
    <row r="305" spans="1:27" x14ac:dyDescent="0.25">
      <c r="A305" s="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4"/>
      <c r="AA305" s="4"/>
    </row>
    <row r="306" spans="1:27" x14ac:dyDescent="0.25">
      <c r="A306" s="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4"/>
      <c r="AA306" s="4"/>
    </row>
    <row r="307" spans="1:27" x14ac:dyDescent="0.25">
      <c r="A307" s="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4"/>
      <c r="AA307" s="4"/>
    </row>
    <row r="308" spans="1:27" x14ac:dyDescent="0.25">
      <c r="A308" s="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4"/>
      <c r="AA308" s="4"/>
    </row>
    <row r="309" spans="1:27" x14ac:dyDescent="0.25">
      <c r="A309" s="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4"/>
      <c r="AA309" s="4"/>
    </row>
    <row r="310" spans="1:27" x14ac:dyDescent="0.25">
      <c r="A310" s="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4"/>
      <c r="AA310" s="4"/>
    </row>
    <row r="311" spans="1:27" x14ac:dyDescent="0.25">
      <c r="A311" s="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4"/>
      <c r="AA311" s="4"/>
    </row>
    <row r="312" spans="1:27" x14ac:dyDescent="0.25">
      <c r="A312" s="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4"/>
      <c r="AA312" s="4"/>
    </row>
    <row r="313" spans="1:27" x14ac:dyDescent="0.25">
      <c r="A313" s="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4"/>
      <c r="AA313" s="4"/>
    </row>
    <row r="314" spans="1:27" x14ac:dyDescent="0.25">
      <c r="A314" s="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4"/>
      <c r="AA314" s="4"/>
    </row>
    <row r="315" spans="1:27" x14ac:dyDescent="0.25">
      <c r="A315" s="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4"/>
      <c r="AA315" s="4"/>
    </row>
    <row r="316" spans="1:27" x14ac:dyDescent="0.25">
      <c r="A316" s="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4"/>
      <c r="AA316" s="4"/>
    </row>
    <row r="317" spans="1:27" x14ac:dyDescent="0.25">
      <c r="A317" s="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4"/>
      <c r="AA317" s="4"/>
    </row>
    <row r="318" spans="1:27" x14ac:dyDescent="0.25">
      <c r="A318" s="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4"/>
      <c r="AA318" s="4"/>
    </row>
    <row r="319" spans="1:27" x14ac:dyDescent="0.25">
      <c r="A319" s="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4"/>
      <c r="AA319" s="4"/>
    </row>
    <row r="320" spans="1:27" x14ac:dyDescent="0.25">
      <c r="A320" s="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4"/>
      <c r="AA320" s="4"/>
    </row>
    <row r="321" spans="1:27" x14ac:dyDescent="0.25">
      <c r="A321" s="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4"/>
      <c r="AA321" s="4"/>
    </row>
    <row r="322" spans="1:27" x14ac:dyDescent="0.25">
      <c r="A322" s="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4"/>
      <c r="AA322" s="4"/>
    </row>
    <row r="323" spans="1:27" x14ac:dyDescent="0.25">
      <c r="A323" s="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4"/>
      <c r="AA323" s="4"/>
    </row>
    <row r="324" spans="1:27" x14ac:dyDescent="0.25">
      <c r="A324" s="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4"/>
      <c r="AA324" s="4"/>
    </row>
    <row r="325" spans="1:27" x14ac:dyDescent="0.25">
      <c r="A325" s="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4"/>
      <c r="AA325" s="4"/>
    </row>
    <row r="326" spans="1:27" x14ac:dyDescent="0.25">
      <c r="A326" s="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4"/>
      <c r="AA326" s="4"/>
    </row>
    <row r="327" spans="1:27" x14ac:dyDescent="0.25">
      <c r="A327" s="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4"/>
      <c r="AA327" s="4"/>
    </row>
    <row r="328" spans="1:27" x14ac:dyDescent="0.25">
      <c r="A328" s="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4"/>
      <c r="AA328" s="4"/>
    </row>
    <row r="329" spans="1:27" x14ac:dyDescent="0.25">
      <c r="A329" s="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4"/>
      <c r="AA329" s="4"/>
    </row>
    <row r="330" spans="1:27" x14ac:dyDescent="0.25">
      <c r="A330" s="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4"/>
      <c r="AA330" s="4"/>
    </row>
    <row r="331" spans="1:27" x14ac:dyDescent="0.25">
      <c r="A331" s="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4"/>
      <c r="AA331" s="4"/>
    </row>
    <row r="332" spans="1:27" x14ac:dyDescent="0.25">
      <c r="A332" s="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4"/>
      <c r="AA332" s="4"/>
    </row>
    <row r="333" spans="1:27" x14ac:dyDescent="0.25">
      <c r="A333" s="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4"/>
      <c r="AA333" s="4"/>
    </row>
    <row r="334" spans="1:27" x14ac:dyDescent="0.25">
      <c r="A334" s="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4"/>
      <c r="AA334" s="4"/>
    </row>
    <row r="335" spans="1:27" x14ac:dyDescent="0.25">
      <c r="A335" s="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4"/>
      <c r="AA335" s="4"/>
    </row>
    <row r="336" spans="1:27" x14ac:dyDescent="0.25">
      <c r="A336" s="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4"/>
      <c r="AA336" s="4"/>
    </row>
    <row r="337" spans="1:27" x14ac:dyDescent="0.25">
      <c r="A337" s="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4"/>
      <c r="AA337" s="4"/>
    </row>
    <row r="338" spans="1:27" x14ac:dyDescent="0.25">
      <c r="A338" s="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4"/>
      <c r="AA338" s="4"/>
    </row>
    <row r="339" spans="1:27" x14ac:dyDescent="0.25">
      <c r="A339" s="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4"/>
      <c r="AA339" s="4"/>
    </row>
    <row r="340" spans="1:27" x14ac:dyDescent="0.25">
      <c r="A340" s="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4"/>
      <c r="AA340" s="4"/>
    </row>
    <row r="341" spans="1:27" x14ac:dyDescent="0.25">
      <c r="A341" s="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4"/>
      <c r="AA341" s="4"/>
    </row>
    <row r="342" spans="1:27" x14ac:dyDescent="0.25">
      <c r="A342" s="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4"/>
      <c r="AA342" s="4"/>
    </row>
    <row r="343" spans="1:27" x14ac:dyDescent="0.25">
      <c r="A343" s="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4"/>
      <c r="AA343" s="4"/>
    </row>
    <row r="344" spans="1:27" x14ac:dyDescent="0.25">
      <c r="A344" s="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4"/>
      <c r="AA344" s="4"/>
    </row>
    <row r="345" spans="1:27" x14ac:dyDescent="0.25">
      <c r="A345" s="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4"/>
      <c r="AA345" s="4"/>
    </row>
    <row r="346" spans="1:27" x14ac:dyDescent="0.25">
      <c r="A346" s="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4"/>
      <c r="AA346" s="4"/>
    </row>
  </sheetData>
  <mergeCells count="43">
    <mergeCell ref="X20:X22"/>
    <mergeCell ref="S20:S22"/>
    <mergeCell ref="T20:T22"/>
    <mergeCell ref="V20:V22"/>
    <mergeCell ref="U20:U22"/>
    <mergeCell ref="N20:N22"/>
    <mergeCell ref="O20:O22"/>
    <mergeCell ref="R20:R22"/>
    <mergeCell ref="J20:J22"/>
    <mergeCell ref="K20:K22"/>
    <mergeCell ref="L20:L22"/>
    <mergeCell ref="Q20:Q22"/>
    <mergeCell ref="W80:Y80"/>
    <mergeCell ref="W81:Y81"/>
    <mergeCell ref="A75:Y75"/>
    <mergeCell ref="A76:Y76"/>
    <mergeCell ref="A80:G80"/>
    <mergeCell ref="A81:G81"/>
    <mergeCell ref="A78:Y78"/>
    <mergeCell ref="A2:Y2"/>
    <mergeCell ref="G3:T3"/>
    <mergeCell ref="L10:N10"/>
    <mergeCell ref="A74:C74"/>
    <mergeCell ref="A20:A22"/>
    <mergeCell ref="B20:B22"/>
    <mergeCell ref="C20:C22"/>
    <mergeCell ref="E20:F21"/>
    <mergeCell ref="D20:D22"/>
    <mergeCell ref="W20:W22"/>
    <mergeCell ref="P20:P22"/>
    <mergeCell ref="I20:I22"/>
    <mergeCell ref="Y20:Y22"/>
    <mergeCell ref="G20:G22"/>
    <mergeCell ref="H20:H22"/>
    <mergeCell ref="M20:M22"/>
    <mergeCell ref="A19:Y19"/>
    <mergeCell ref="A12:Y12"/>
    <mergeCell ref="A13:B14"/>
    <mergeCell ref="D13:Y13"/>
    <mergeCell ref="D14:Y14"/>
    <mergeCell ref="A16:B17"/>
    <mergeCell ref="D16:Y16"/>
    <mergeCell ref="D17:Y17"/>
  </mergeCell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C24:C73</xm:sqref>
        </x14:dataValidation>
        <x14:dataValidation type="list" allowBlank="1" showInputMessage="1" showErrorMessage="1">
          <x14:formula1>
            <xm:f>'Įkainiai ir sąrašas'!#REF!</xm:f>
          </x14:formula1>
          <xm:sqref>J79:J344 L74:P74 J74 L79:P432</xm:sqref>
        </x14:dataValidation>
        <x14:dataValidation type="list" allowBlank="1" showInputMessage="1">
          <x14:formula1>
            <xm:f>'Įkainiai ir sąrašas'!#REF!</xm:f>
          </x14:formula1>
          <xm:sqref>C82:C684 C74 C79</xm:sqref>
        </x14:dataValidation>
        <x14:dataValidation type="list" allowBlank="1" showInputMessage="1" showErrorMessage="1">
          <x14:formula1>
            <xm:f>'Įkainiai ir sąrašas'!$I$3:$I$5</xm:f>
          </x14:formula1>
          <xm:sqref>J24:J73</xm:sqref>
        </x14:dataValidation>
        <x14:dataValidation type="list" allowBlank="1" showInputMessage="1" showErrorMessage="1">
          <x14:formula1>
            <xm:f>'Įkainiai ir sąrašas'!$J$3:$J$4</xm:f>
          </x14:formula1>
          <xm:sqref>L24:L73</xm:sqref>
        </x14:dataValidation>
        <x14:dataValidation type="list" allowBlank="1" showInputMessage="1" showErrorMessage="1">
          <x14:formula1>
            <xm:f>'Įkainiai ir sąrašas'!$K$3:$K$4</xm:f>
          </x14:formula1>
          <xm:sqref>M24:M73</xm:sqref>
        </x14:dataValidation>
        <x14:dataValidation type="list" allowBlank="1" showInputMessage="1" showErrorMessage="1">
          <x14:formula1>
            <xm:f>'Įkainiai ir sąrašas'!$L$3:$L$4</xm:f>
          </x14:formula1>
          <xm:sqref>N24:N73</xm:sqref>
        </x14:dataValidation>
        <x14:dataValidation type="list" allowBlank="1" showInputMessage="1" showErrorMessage="1">
          <x14:formula1>
            <xm:f>'Įkainiai ir sąrašas'!$M$3:$M$5</xm:f>
          </x14:formula1>
          <xm:sqref>O24:O73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Q4" sqref="AQ4"/>
    </sheetView>
  </sheetViews>
  <sheetFormatPr defaultRowHeight="15" x14ac:dyDescent="0.25"/>
  <cols>
    <col min="1" max="1" width="5.140625" style="19" customWidth="1"/>
    <col min="2" max="2" width="17.7109375" style="19" customWidth="1"/>
    <col min="3" max="3" width="16.85546875" style="19" customWidth="1"/>
    <col min="4" max="4" width="15.5703125" style="19" customWidth="1"/>
    <col min="5" max="9" width="12.28515625" style="19" customWidth="1"/>
    <col min="10" max="11" width="9.140625" style="19" customWidth="1"/>
    <col min="12" max="12" width="10.28515625" style="19" customWidth="1"/>
    <col min="13" max="13" width="7.140625" style="19" customWidth="1"/>
    <col min="14" max="14" width="7.85546875" style="19" customWidth="1"/>
    <col min="15" max="15" width="8" style="19" customWidth="1"/>
    <col min="16" max="16" width="9.42578125" style="19" customWidth="1"/>
    <col min="17" max="17" width="9.140625" style="19" customWidth="1"/>
    <col min="18" max="18" width="6.7109375" style="19" customWidth="1"/>
    <col min="19" max="19" width="6.42578125" style="19" customWidth="1"/>
    <col min="20" max="20" width="6.140625" style="19" customWidth="1"/>
    <col min="21" max="21" width="6.42578125" style="19" customWidth="1"/>
    <col min="22" max="22" width="6.7109375" style="19" customWidth="1"/>
    <col min="23" max="23" width="6.42578125" style="19" customWidth="1"/>
    <col min="24" max="24" width="8.5703125" style="19" customWidth="1"/>
    <col min="25" max="25" width="7.140625" style="19" customWidth="1"/>
    <col min="26" max="26" width="7.85546875" style="19" customWidth="1"/>
    <col min="27" max="27" width="7.7109375" style="19" customWidth="1"/>
    <col min="28" max="29" width="7.85546875" style="19" customWidth="1"/>
    <col min="30" max="30" width="6.140625" style="19" customWidth="1"/>
    <col min="31" max="35" width="6.42578125" style="19" customWidth="1"/>
    <col min="36" max="36" width="11.5703125" style="19" customWidth="1"/>
    <col min="37" max="37" width="10.28515625" style="19" customWidth="1"/>
    <col min="38" max="39" width="6.42578125" style="19" bestFit="1" customWidth="1"/>
    <col min="40" max="40" width="12.28515625" style="19" customWidth="1"/>
    <col min="41" max="42" width="12.140625" style="19" customWidth="1"/>
    <col min="43" max="43" width="26.85546875" style="19"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299</v>
      </c>
    </row>
    <row r="2" spans="1:43" ht="15.75" x14ac:dyDescent="0.25">
      <c r="A2" s="130" t="s">
        <v>275</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row>
    <row r="3" spans="1:43" x14ac:dyDescent="0.25">
      <c r="A3" s="25"/>
      <c r="B3" s="25"/>
      <c r="C3" s="25"/>
      <c r="D3" s="25"/>
      <c r="E3" s="25"/>
      <c r="F3" s="25"/>
      <c r="G3" s="25"/>
      <c r="H3" s="25"/>
      <c r="I3" s="83" t="s">
        <v>288</v>
      </c>
      <c r="J3" s="83"/>
      <c r="K3" s="83"/>
      <c r="L3" s="83"/>
      <c r="M3" s="83"/>
      <c r="N3" s="83"/>
      <c r="O3" s="83"/>
      <c r="P3" s="83"/>
      <c r="Q3" s="83"/>
      <c r="R3" s="83"/>
      <c r="S3" s="83"/>
      <c r="T3" s="83"/>
      <c r="U3" s="83"/>
      <c r="V3" s="83"/>
      <c r="W3" s="83"/>
      <c r="X3" s="83"/>
      <c r="Y3" s="83"/>
      <c r="Z3" s="83"/>
      <c r="AA3" s="83"/>
      <c r="AB3" s="83"/>
      <c r="AC3" s="83"/>
      <c r="AD3" s="83"/>
      <c r="AE3" s="83"/>
      <c r="AF3" s="83"/>
      <c r="AG3" s="83"/>
      <c r="AH3" s="83"/>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x14ac:dyDescent="0.25">
      <c r="A5" s="25"/>
      <c r="B5" s="25"/>
      <c r="C5" s="25"/>
      <c r="D5" s="25"/>
      <c r="E5" s="25"/>
      <c r="F5" s="25"/>
      <c r="G5" s="25"/>
      <c r="H5" s="25"/>
      <c r="I5" s="27"/>
      <c r="J5" s="27"/>
      <c r="K5" s="27"/>
      <c r="L5" s="27"/>
      <c r="M5" s="27"/>
      <c r="N5" s="27"/>
      <c r="O5" s="27"/>
      <c r="P5" s="27"/>
      <c r="Q5" s="131" t="s">
        <v>27</v>
      </c>
      <c r="R5" s="131"/>
      <c r="S5" s="28"/>
      <c r="T5" s="28" t="s">
        <v>1</v>
      </c>
      <c r="U5" s="131"/>
      <c r="V5" s="131"/>
      <c r="W5" s="29"/>
      <c r="X5" s="27"/>
      <c r="Y5" s="27"/>
      <c r="Z5" s="27"/>
      <c r="AA5" s="27"/>
      <c r="AB5" s="27"/>
      <c r="AC5" s="27"/>
      <c r="AD5" s="27"/>
      <c r="AE5" s="27"/>
      <c r="AF5" s="27"/>
      <c r="AG5" s="27"/>
      <c r="AH5" s="27"/>
      <c r="AI5" s="27"/>
      <c r="AJ5" s="25"/>
      <c r="AK5" s="25"/>
      <c r="AL5" s="25"/>
      <c r="AM5" s="25"/>
      <c r="AN5" s="25"/>
      <c r="AO5" s="25"/>
      <c r="AP5" s="25"/>
      <c r="AQ5" s="25"/>
    </row>
    <row r="6" spans="1:43" x14ac:dyDescent="0.25">
      <c r="A6" s="25"/>
      <c r="B6" s="25"/>
      <c r="C6" s="25"/>
      <c r="D6" s="25"/>
      <c r="E6" s="25"/>
      <c r="F6" s="25"/>
      <c r="G6" s="25"/>
      <c r="H6" s="25"/>
      <c r="I6" s="27"/>
      <c r="J6" s="27"/>
      <c r="K6" s="27"/>
      <c r="L6" s="27"/>
      <c r="M6" s="27"/>
      <c r="N6" s="27"/>
      <c r="O6" s="27"/>
      <c r="P6" s="27"/>
      <c r="Q6" s="132" t="s">
        <v>277</v>
      </c>
      <c r="R6" s="132"/>
      <c r="S6" s="28"/>
      <c r="T6" s="28"/>
      <c r="U6" s="132" t="s">
        <v>278</v>
      </c>
      <c r="V6" s="132"/>
      <c r="W6" s="29"/>
      <c r="X6" s="27"/>
      <c r="Y6" s="27"/>
      <c r="Z6" s="27"/>
      <c r="AA6" s="27"/>
      <c r="AB6" s="27"/>
      <c r="AC6" s="27"/>
      <c r="AD6" s="27"/>
      <c r="AE6" s="27"/>
      <c r="AF6" s="27"/>
      <c r="AG6" s="27"/>
      <c r="AH6" s="27"/>
      <c r="AI6" s="27"/>
      <c r="AJ6" s="25"/>
      <c r="AK6" s="25"/>
      <c r="AL6" s="25"/>
      <c r="AM6" s="25"/>
      <c r="AN6" s="25"/>
      <c r="AO6" s="25"/>
      <c r="AP6" s="25"/>
      <c r="AQ6" s="25"/>
    </row>
    <row r="7" spans="1:43" x14ac:dyDescent="0.25">
      <c r="A7" s="25"/>
      <c r="B7" s="25"/>
      <c r="C7" s="25"/>
      <c r="D7" s="25"/>
      <c r="E7" s="25"/>
      <c r="F7" s="25"/>
      <c r="G7" s="25"/>
      <c r="H7" s="25"/>
      <c r="I7" s="25"/>
      <c r="J7" s="25"/>
      <c r="K7" s="25"/>
      <c r="L7" s="25"/>
      <c r="M7" s="25"/>
      <c r="N7" s="25"/>
      <c r="O7" s="25"/>
      <c r="P7" s="25"/>
      <c r="Q7" s="30"/>
      <c r="R7" s="30"/>
      <c r="S7" s="30"/>
      <c r="T7" s="30"/>
      <c r="U7" s="30"/>
      <c r="V7" s="30"/>
      <c r="W7" s="30"/>
      <c r="X7" s="25"/>
      <c r="Y7" s="25"/>
      <c r="Z7" s="25"/>
      <c r="AA7" s="25"/>
      <c r="AB7" s="25"/>
      <c r="AC7" s="25"/>
      <c r="AD7" s="25"/>
      <c r="AE7" s="25"/>
      <c r="AF7" s="25"/>
      <c r="AG7" s="25"/>
      <c r="AH7" s="25"/>
      <c r="AI7" s="25"/>
      <c r="AJ7" s="25"/>
      <c r="AK7" s="25"/>
      <c r="AL7" s="25"/>
      <c r="AM7" s="25"/>
      <c r="AN7" s="25"/>
      <c r="AO7" s="25"/>
      <c r="AP7" s="25"/>
      <c r="AQ7" s="25"/>
    </row>
    <row r="8" spans="1:43" x14ac:dyDescent="0.25">
      <c r="A8" s="25"/>
      <c r="B8" s="25"/>
      <c r="C8" s="25"/>
      <c r="D8" s="25"/>
      <c r="E8" s="25"/>
      <c r="F8" s="25"/>
      <c r="G8" s="25"/>
      <c r="H8" s="25"/>
      <c r="I8" s="25"/>
      <c r="J8" s="25"/>
      <c r="K8" s="25"/>
      <c r="L8" s="25"/>
      <c r="M8" s="25"/>
      <c r="N8" s="25"/>
      <c r="O8" s="25"/>
      <c r="P8" s="25"/>
      <c r="Q8" s="31" t="s">
        <v>26</v>
      </c>
      <c r="R8" s="32" t="s">
        <v>27</v>
      </c>
      <c r="S8" s="33"/>
      <c r="T8" s="31"/>
      <c r="U8" s="31" t="s">
        <v>28</v>
      </c>
      <c r="V8" s="32" t="s">
        <v>27</v>
      </c>
      <c r="W8" s="33"/>
      <c r="X8" s="25"/>
      <c r="Y8" s="25"/>
      <c r="Z8" s="25"/>
      <c r="AA8" s="25"/>
      <c r="AB8" s="25"/>
      <c r="AC8" s="25"/>
      <c r="AD8" s="25"/>
      <c r="AE8" s="25"/>
      <c r="AF8" s="25"/>
      <c r="AG8" s="25"/>
      <c r="AH8" s="25"/>
      <c r="AI8" s="25"/>
      <c r="AJ8" s="25"/>
      <c r="AK8" s="25"/>
      <c r="AL8" s="25"/>
      <c r="AM8" s="25"/>
      <c r="AN8" s="25"/>
      <c r="AO8" s="25"/>
      <c r="AP8" s="25"/>
      <c r="AQ8" s="25"/>
    </row>
    <row r="9" spans="1:43" x14ac:dyDescent="0.25">
      <c r="A9" s="25"/>
      <c r="B9" s="25"/>
      <c r="C9" s="25"/>
      <c r="D9" s="25"/>
      <c r="E9" s="25"/>
      <c r="F9" s="25"/>
      <c r="G9" s="25"/>
      <c r="H9" s="25"/>
      <c r="I9" s="25"/>
      <c r="J9" s="25"/>
      <c r="K9" s="25"/>
      <c r="L9" s="25"/>
      <c r="M9" s="25"/>
      <c r="N9" s="25"/>
      <c r="O9" s="25"/>
      <c r="P9" s="25"/>
      <c r="Q9" s="84" t="s">
        <v>25</v>
      </c>
      <c r="R9" s="84"/>
      <c r="S9" s="84"/>
      <c r="T9" s="84"/>
      <c r="U9" s="84"/>
      <c r="V9" s="84"/>
      <c r="W9" s="34"/>
      <c r="X9" s="25"/>
      <c r="Y9" s="25"/>
      <c r="Z9" s="25"/>
      <c r="AA9" s="25"/>
      <c r="AB9" s="25"/>
      <c r="AC9" s="25"/>
      <c r="AD9" s="25"/>
      <c r="AE9" s="25"/>
      <c r="AF9" s="25"/>
      <c r="AG9" s="25"/>
      <c r="AH9" s="25"/>
      <c r="AI9" s="25"/>
      <c r="AJ9" s="25"/>
      <c r="AK9" s="25"/>
      <c r="AL9" s="25"/>
      <c r="AM9" s="25"/>
      <c r="AN9" s="25"/>
      <c r="AO9" s="25"/>
      <c r="AP9" s="25"/>
      <c r="AQ9" s="25"/>
    </row>
    <row r="10" spans="1:43" ht="15.75" thickBot="1" x14ac:dyDescent="0.3">
      <c r="A10" s="133" t="s">
        <v>281</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row>
    <row r="11" spans="1:43" x14ac:dyDescent="0.25">
      <c r="A11" s="134" t="s">
        <v>285</v>
      </c>
      <c r="B11" s="135"/>
      <c r="C11" s="35" t="s">
        <v>282</v>
      </c>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9"/>
    </row>
    <row r="12" spans="1:43" ht="15.75" thickBot="1" x14ac:dyDescent="0.3">
      <c r="A12" s="136"/>
      <c r="B12" s="137"/>
      <c r="C12" s="36" t="s">
        <v>283</v>
      </c>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40"/>
    </row>
    <row r="13" spans="1:43" ht="15.75" thickBot="1" x14ac:dyDescent="0.3">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46"/>
      <c r="AQ13" s="37"/>
    </row>
    <row r="14" spans="1:43" x14ac:dyDescent="0.25">
      <c r="A14" s="134" t="s">
        <v>284</v>
      </c>
      <c r="B14" s="135"/>
      <c r="C14" s="35" t="s">
        <v>282</v>
      </c>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9"/>
    </row>
    <row r="15" spans="1:43" ht="15.75" thickBot="1" x14ac:dyDescent="0.3">
      <c r="A15" s="136"/>
      <c r="B15" s="137"/>
      <c r="C15" s="36" t="s">
        <v>283</v>
      </c>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40"/>
    </row>
    <row r="16" spans="1:43"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46"/>
      <c r="AQ16" s="37"/>
    </row>
    <row r="17" spans="1:45" ht="15.75" thickBot="1" x14ac:dyDescent="0.3">
      <c r="A17" s="138" t="s">
        <v>289</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row>
    <row r="18" spans="1:45" ht="91.5" customHeight="1" x14ac:dyDescent="0.25">
      <c r="A18" s="88" t="s">
        <v>252</v>
      </c>
      <c r="B18" s="90" t="s">
        <v>253</v>
      </c>
      <c r="C18" s="94" t="s">
        <v>254</v>
      </c>
      <c r="D18" s="119"/>
      <c r="E18" s="94" t="s">
        <v>255</v>
      </c>
      <c r="F18" s="119"/>
      <c r="G18" s="94" t="s">
        <v>256</v>
      </c>
      <c r="H18" s="95"/>
      <c r="I18" s="98" t="s">
        <v>257</v>
      </c>
      <c r="J18" s="98" t="s">
        <v>258</v>
      </c>
      <c r="K18" s="98" t="s">
        <v>259</v>
      </c>
      <c r="L18" s="92" t="s">
        <v>217</v>
      </c>
      <c r="M18" s="92"/>
      <c r="N18" s="125" t="s">
        <v>264</v>
      </c>
      <c r="O18" s="125"/>
      <c r="P18" s="127" t="s">
        <v>265</v>
      </c>
      <c r="Q18" s="95"/>
      <c r="R18" s="127" t="s">
        <v>261</v>
      </c>
      <c r="S18" s="95"/>
      <c r="T18" s="127" t="s">
        <v>262</v>
      </c>
      <c r="U18" s="95"/>
      <c r="V18" s="127" t="s">
        <v>263</v>
      </c>
      <c r="W18" s="95"/>
      <c r="X18" s="127" t="s">
        <v>266</v>
      </c>
      <c r="Y18" s="95"/>
      <c r="Z18" s="127" t="s">
        <v>268</v>
      </c>
      <c r="AA18" s="95"/>
      <c r="AB18" s="141" t="s">
        <v>269</v>
      </c>
      <c r="AC18" s="142"/>
      <c r="AD18" s="94" t="s">
        <v>270</v>
      </c>
      <c r="AE18" s="119"/>
      <c r="AF18" s="94" t="s">
        <v>271</v>
      </c>
      <c r="AG18" s="119"/>
      <c r="AH18" s="94" t="s">
        <v>272</v>
      </c>
      <c r="AI18" s="119"/>
      <c r="AJ18" s="94" t="s">
        <v>224</v>
      </c>
      <c r="AK18" s="119"/>
      <c r="AL18" s="94" t="s">
        <v>227</v>
      </c>
      <c r="AM18" s="119"/>
      <c r="AN18" s="94" t="s">
        <v>228</v>
      </c>
      <c r="AO18" s="119"/>
      <c r="AP18" s="98" t="s">
        <v>295</v>
      </c>
      <c r="AQ18" s="104" t="s">
        <v>222</v>
      </c>
    </row>
    <row r="19" spans="1:45" ht="74.25" customHeight="1" x14ac:dyDescent="0.25">
      <c r="A19" s="89"/>
      <c r="B19" s="91"/>
      <c r="C19" s="120"/>
      <c r="D19" s="121"/>
      <c r="E19" s="120"/>
      <c r="F19" s="121"/>
      <c r="G19" s="96"/>
      <c r="H19" s="97"/>
      <c r="I19" s="99"/>
      <c r="J19" s="99"/>
      <c r="K19" s="99"/>
      <c r="L19" s="93"/>
      <c r="M19" s="93"/>
      <c r="N19" s="126"/>
      <c r="O19" s="126"/>
      <c r="P19" s="128"/>
      <c r="Q19" s="129"/>
      <c r="R19" s="128"/>
      <c r="S19" s="129"/>
      <c r="T19" s="128"/>
      <c r="U19" s="129"/>
      <c r="V19" s="128"/>
      <c r="W19" s="129"/>
      <c r="X19" s="128"/>
      <c r="Y19" s="129"/>
      <c r="Z19" s="128"/>
      <c r="AA19" s="129"/>
      <c r="AB19" s="143"/>
      <c r="AC19" s="144"/>
      <c r="AD19" s="120"/>
      <c r="AE19" s="121"/>
      <c r="AF19" s="120"/>
      <c r="AG19" s="121"/>
      <c r="AH19" s="120"/>
      <c r="AI19" s="121"/>
      <c r="AJ19" s="120"/>
      <c r="AK19" s="121"/>
      <c r="AL19" s="120"/>
      <c r="AM19" s="121"/>
      <c r="AN19" s="120"/>
      <c r="AO19" s="121"/>
      <c r="AP19" s="99"/>
      <c r="AQ19" s="105"/>
    </row>
    <row r="20" spans="1:45" ht="27.75" customHeight="1" x14ac:dyDescent="0.25">
      <c r="A20" s="89"/>
      <c r="B20" s="91"/>
      <c r="C20" s="38" t="s">
        <v>29</v>
      </c>
      <c r="D20" s="38" t="s">
        <v>30</v>
      </c>
      <c r="E20" s="38" t="s">
        <v>29</v>
      </c>
      <c r="F20" s="38" t="s">
        <v>30</v>
      </c>
      <c r="G20" s="39" t="s">
        <v>0</v>
      </c>
      <c r="H20" s="39" t="s">
        <v>1</v>
      </c>
      <c r="I20" s="100"/>
      <c r="J20" s="100"/>
      <c r="K20" s="100"/>
      <c r="L20" s="38" t="s">
        <v>29</v>
      </c>
      <c r="M20" s="38" t="s">
        <v>30</v>
      </c>
      <c r="N20" s="38" t="s">
        <v>29</v>
      </c>
      <c r="O20" s="38" t="s">
        <v>30</v>
      </c>
      <c r="P20" s="38" t="s">
        <v>29</v>
      </c>
      <c r="Q20" s="38" t="s">
        <v>30</v>
      </c>
      <c r="R20" s="38" t="s">
        <v>29</v>
      </c>
      <c r="S20" s="38" t="s">
        <v>30</v>
      </c>
      <c r="T20" s="38" t="s">
        <v>29</v>
      </c>
      <c r="U20" s="38" t="s">
        <v>30</v>
      </c>
      <c r="V20" s="38" t="s">
        <v>29</v>
      </c>
      <c r="W20" s="38" t="s">
        <v>30</v>
      </c>
      <c r="X20" s="38" t="s">
        <v>29</v>
      </c>
      <c r="Y20" s="38" t="s">
        <v>30</v>
      </c>
      <c r="Z20" s="38" t="s">
        <v>29</v>
      </c>
      <c r="AA20" s="38" t="s">
        <v>30</v>
      </c>
      <c r="AB20" s="38" t="s">
        <v>29</v>
      </c>
      <c r="AC20" s="38" t="s">
        <v>30</v>
      </c>
      <c r="AD20" s="38" t="s">
        <v>29</v>
      </c>
      <c r="AE20" s="38" t="s">
        <v>30</v>
      </c>
      <c r="AF20" s="38" t="s">
        <v>29</v>
      </c>
      <c r="AG20" s="38" t="s">
        <v>30</v>
      </c>
      <c r="AH20" s="38" t="s">
        <v>29</v>
      </c>
      <c r="AI20" s="38" t="s">
        <v>30</v>
      </c>
      <c r="AJ20" s="38" t="s">
        <v>29</v>
      </c>
      <c r="AK20" s="38" t="s">
        <v>30</v>
      </c>
      <c r="AL20" s="38" t="s">
        <v>29</v>
      </c>
      <c r="AM20" s="38" t="s">
        <v>30</v>
      </c>
      <c r="AN20" s="38" t="s">
        <v>29</v>
      </c>
      <c r="AO20" s="38" t="s">
        <v>30</v>
      </c>
      <c r="AP20" s="100"/>
      <c r="AQ20" s="106"/>
    </row>
    <row r="21" spans="1:45" ht="51" x14ac:dyDescent="0.25">
      <c r="A21" s="40">
        <v>1</v>
      </c>
      <c r="B21" s="41">
        <v>2</v>
      </c>
      <c r="C21" s="41">
        <v>3</v>
      </c>
      <c r="D21" s="41">
        <v>4</v>
      </c>
      <c r="E21" s="41">
        <v>5</v>
      </c>
      <c r="F21" s="41">
        <v>6</v>
      </c>
      <c r="G21" s="41">
        <v>7</v>
      </c>
      <c r="H21" s="41">
        <v>8</v>
      </c>
      <c r="I21" s="41">
        <v>9</v>
      </c>
      <c r="J21" s="41">
        <v>10</v>
      </c>
      <c r="K21" s="41">
        <v>11</v>
      </c>
      <c r="L21" s="41" t="s">
        <v>225</v>
      </c>
      <c r="M21" s="41" t="s">
        <v>226</v>
      </c>
      <c r="N21" s="41">
        <v>14</v>
      </c>
      <c r="O21" s="41">
        <v>15</v>
      </c>
      <c r="P21" s="41">
        <v>16</v>
      </c>
      <c r="Q21" s="41">
        <v>17</v>
      </c>
      <c r="R21" s="41">
        <v>18</v>
      </c>
      <c r="S21" s="41">
        <v>19</v>
      </c>
      <c r="T21" s="41">
        <v>20</v>
      </c>
      <c r="U21" s="41">
        <v>21</v>
      </c>
      <c r="V21" s="41">
        <v>22</v>
      </c>
      <c r="W21" s="41">
        <v>23</v>
      </c>
      <c r="X21" s="41">
        <v>24</v>
      </c>
      <c r="Y21" s="41">
        <v>25</v>
      </c>
      <c r="Z21" s="41">
        <v>26</v>
      </c>
      <c r="AA21" s="41">
        <v>27</v>
      </c>
      <c r="AB21" s="41">
        <v>28</v>
      </c>
      <c r="AC21" s="41">
        <v>29</v>
      </c>
      <c r="AD21" s="41">
        <v>30</v>
      </c>
      <c r="AE21" s="41">
        <v>31</v>
      </c>
      <c r="AF21" s="41">
        <v>32</v>
      </c>
      <c r="AG21" s="41">
        <v>33</v>
      </c>
      <c r="AH21" s="41">
        <v>34</v>
      </c>
      <c r="AI21" s="41">
        <v>35</v>
      </c>
      <c r="AJ21" s="41" t="s">
        <v>273</v>
      </c>
      <c r="AK21" s="41" t="s">
        <v>276</v>
      </c>
      <c r="AL21" s="41">
        <v>38</v>
      </c>
      <c r="AM21" s="41">
        <v>39</v>
      </c>
      <c r="AN21" s="41" t="s">
        <v>230</v>
      </c>
      <c r="AO21" s="41" t="s">
        <v>229</v>
      </c>
      <c r="AP21" s="41" t="s">
        <v>296</v>
      </c>
      <c r="AQ21" s="42">
        <v>43</v>
      </c>
    </row>
    <row r="22" spans="1:45" ht="25.5" x14ac:dyDescent="0.25">
      <c r="A22" s="68">
        <v>1</v>
      </c>
      <c r="B22" s="63" t="s">
        <v>8</v>
      </c>
      <c r="C22" s="63" t="s">
        <v>2</v>
      </c>
      <c r="D22" s="63" t="s">
        <v>3</v>
      </c>
      <c r="E22" s="43" t="str">
        <f>VLOOKUP(C22,'Įkainiai ir sąrašas'!$A$2:$D$177,2,FALSE)</f>
        <v>II Europos šalių grupė</v>
      </c>
      <c r="F22" s="43" t="str">
        <f>VLOOKUP(D22,'Įkainiai ir sąrašas'!$A$2:$D$177,2,FALSE)</f>
        <v>I Europos šalių grupė</v>
      </c>
      <c r="G22" s="64">
        <v>42050</v>
      </c>
      <c r="H22" s="63" t="s">
        <v>18</v>
      </c>
      <c r="I22" s="64">
        <v>42477</v>
      </c>
      <c r="J22" s="64">
        <v>42478</v>
      </c>
      <c r="K22" s="64">
        <v>42479</v>
      </c>
      <c r="L22" s="44">
        <f>J22-I22+0.5</f>
        <v>1.5</v>
      </c>
      <c r="M22" s="44">
        <f>K22-J22+0.5</f>
        <v>1.5</v>
      </c>
      <c r="N22" s="63" t="s">
        <v>209</v>
      </c>
      <c r="O22" s="63" t="s">
        <v>209</v>
      </c>
      <c r="P22" s="45">
        <f>IF(N22="Pilnai",100,IF(N22="Dalį","Įrašykite",IF(N22="Nemokėjo",0)))</f>
        <v>100</v>
      </c>
      <c r="Q22" s="45">
        <f>IF(O22="Pilnai",100,IF(O22="Dalį","Įrašykite",IF(O22="Nemokėjo",0)))</f>
        <v>100</v>
      </c>
      <c r="R22" s="63" t="s">
        <v>10</v>
      </c>
      <c r="S22" s="63" t="s">
        <v>10</v>
      </c>
      <c r="T22" s="63" t="s">
        <v>10</v>
      </c>
      <c r="U22" s="63" t="s">
        <v>10</v>
      </c>
      <c r="V22" s="63" t="s">
        <v>10</v>
      </c>
      <c r="W22" s="63" t="s">
        <v>10</v>
      </c>
      <c r="X22" s="63" t="s">
        <v>209</v>
      </c>
      <c r="Y22" s="63" t="s">
        <v>209</v>
      </c>
      <c r="Z22" s="65">
        <f>IF(X22="Pilnai",100,IF(X22="Dalį","Įrašykite",IF(X22="Nemokėjo",0)))</f>
        <v>100</v>
      </c>
      <c r="AA22" s="65">
        <f>IF(Y22="Pilnai",100,IF(Y22="Dalį","Įrašykite",IF(Y22="Nemokėjo",0)))</f>
        <v>100</v>
      </c>
      <c r="AB22" s="45">
        <f>IF(R22="Taip",0,IF(R22="Ne",0.5*(VLOOKUP(E22,'Įkainiai ir sąrašas'!$F$3:$G$7,2,FALSE))))</f>
        <v>332</v>
      </c>
      <c r="AC22" s="45">
        <f>IF(S22="Taip",0,IF(S22="Ne",0.5*(VLOOKUP(F22,'Įkainiai ir sąrašas'!$F$3:$G$7,2,FALSE))))</f>
        <v>264</v>
      </c>
      <c r="AD22" s="45">
        <f>IF(T22="Taip",0,IF(T22="Ne",'Įkainiai ir sąrašas'!$G$8*L22))</f>
        <v>7.41</v>
      </c>
      <c r="AE22" s="45">
        <f>IF(U22="Taip",0,IF(U22="Ne",'Įkainiai ir sąrašas'!$G$8*M22))</f>
        <v>7.41</v>
      </c>
      <c r="AF22" s="45">
        <f>IF(V22="Taip",0,IF(V22="Ne",'Įkainiai ir sąrašas'!$G$9*L22))</f>
        <v>0.315</v>
      </c>
      <c r="AG22" s="45">
        <f>IF(W22="Taip",0,IF(W22="Ne",'Įkainiai ir sąrašas'!$G$9*M22))</f>
        <v>0.315</v>
      </c>
      <c r="AH22" s="45">
        <f>VLOOKUP(C22,'Įkainiai ir sąrašas'!$A$2:$D$177,3,FALSE)</f>
        <v>57</v>
      </c>
      <c r="AI22" s="45">
        <f>VLOOKUP(D22,'Įkainiai ir sąrašas'!$A$2:$D$177,3,FALSE)</f>
        <v>57</v>
      </c>
      <c r="AJ22" s="45">
        <f>AH22*(L22-0.5)*(P22/100)</f>
        <v>57</v>
      </c>
      <c r="AK22" s="45">
        <f>AI22*(M22+0.5)*(Q22/100)</f>
        <v>114</v>
      </c>
      <c r="AL22" s="45">
        <f>VLOOKUP(C22,'Įkainiai ir sąrašas'!$A$2:$D$177,4,FALSE)</f>
        <v>197</v>
      </c>
      <c r="AM22" s="45">
        <f>VLOOKUP(D22,'Įkainiai ir sąrašas'!$A$2:$D$177,4,FALSE)</f>
        <v>188</v>
      </c>
      <c r="AN22" s="45">
        <f>AL22*(L22-0.5)*(Z22/100)</f>
        <v>197</v>
      </c>
      <c r="AO22" s="45">
        <f>AM22*(M22-0.5)*(AA22/100)</f>
        <v>188</v>
      </c>
      <c r="AP22" s="45">
        <f>AB22+AC22+AD22+AE22+AF22+AG22+AJ22+AK22+AN22+AO22</f>
        <v>1167.45</v>
      </c>
      <c r="AQ22" s="66"/>
      <c r="AR22" s="4"/>
      <c r="AS22" s="4"/>
    </row>
    <row r="23" spans="1:45" ht="38.25" x14ac:dyDescent="0.25">
      <c r="A23" s="68">
        <v>2</v>
      </c>
      <c r="B23" s="63" t="s">
        <v>17</v>
      </c>
      <c r="C23" s="63" t="s">
        <v>2</v>
      </c>
      <c r="D23" s="63" t="s">
        <v>4</v>
      </c>
      <c r="E23" s="43" t="str">
        <f>VLOOKUP(C23,'Įkainiai ir sąrašas'!$A$2:$D$177,2,FALSE)</f>
        <v>II Europos šalių grupė</v>
      </c>
      <c r="F23" s="43" t="str">
        <f>VLOOKUP(D23,'Įkainiai ir sąrašas'!$A$2:$D$177,2,FALSE)</f>
        <v>II Europos šalių grupė</v>
      </c>
      <c r="G23" s="64">
        <v>42053</v>
      </c>
      <c r="H23" s="63" t="s">
        <v>19</v>
      </c>
      <c r="I23" s="64">
        <v>42477</v>
      </c>
      <c r="J23" s="64">
        <v>42477</v>
      </c>
      <c r="K23" s="64">
        <v>42479</v>
      </c>
      <c r="L23" s="44">
        <f t="shared" ref="L23:L71" si="0">J23-I23+0.5</f>
        <v>0.5</v>
      </c>
      <c r="M23" s="44">
        <f t="shared" ref="M23:M71" si="1">K23-J23+0.5</f>
        <v>2.5</v>
      </c>
      <c r="N23" s="63" t="s">
        <v>209</v>
      </c>
      <c r="O23" s="63" t="s">
        <v>209</v>
      </c>
      <c r="P23" s="45">
        <f t="shared" ref="P23:P71" si="2">IF(N23="Pilnai",100,IF(N23="Dalį","Įrašykite",IF(N23="Nemokėjo",0)))</f>
        <v>100</v>
      </c>
      <c r="Q23" s="45">
        <f t="shared" ref="Q23:Q71" si="3">IF(O23="Pilnai",100,IF(O23="Dalį","Įrašykite",IF(O23="Nemokėjo",0)))</f>
        <v>100</v>
      </c>
      <c r="R23" s="63" t="s">
        <v>10</v>
      </c>
      <c r="S23" s="63" t="s">
        <v>10</v>
      </c>
      <c r="T23" s="63" t="s">
        <v>9</v>
      </c>
      <c r="U23" s="63" t="s">
        <v>10</v>
      </c>
      <c r="V23" s="63" t="s">
        <v>9</v>
      </c>
      <c r="W23" s="63" t="s">
        <v>9</v>
      </c>
      <c r="X23" s="63" t="s">
        <v>209</v>
      </c>
      <c r="Y23" s="63" t="s">
        <v>209</v>
      </c>
      <c r="Z23" s="65">
        <f t="shared" ref="Z23:Z71" si="4">IF(X23="Pilnai",100,IF(X23="Dalį","Įrašykite",IF(X23="Nemokėjo",0)))</f>
        <v>100</v>
      </c>
      <c r="AA23" s="65">
        <f t="shared" ref="AA23:AA71" si="5">IF(Y23="Pilnai",100,IF(Y23="Dalį","Įrašykite",IF(Y23="Nemokėjo",0)))</f>
        <v>100</v>
      </c>
      <c r="AB23" s="45">
        <f>IF(R23="Taip",0,IF(R23="Ne",0.5*(VLOOKUP(E23,'Įkainiai ir sąrašas'!$F$3:$G$7,2,FALSE))))</f>
        <v>332</v>
      </c>
      <c r="AC23" s="45">
        <f>IF(S23="Taip",0,IF(S23="Ne",0.5*(VLOOKUP(F23,'Įkainiai ir sąrašas'!$F$3:$G$7,2,FALSE))))</f>
        <v>332</v>
      </c>
      <c r="AD23" s="45">
        <f>IF(T23="Taip",0,IF(T23="Ne",'Įkainiai ir sąrašas'!$G$8*L23))</f>
        <v>0</v>
      </c>
      <c r="AE23" s="45">
        <f>IF(U23="Taip",0,IF(U23="Ne",'Įkainiai ir sąrašas'!$G$8*M23))</f>
        <v>12.350000000000001</v>
      </c>
      <c r="AF23" s="45">
        <f>IF(V23="Taip",0,IF(V23="Ne",'Įkainiai ir sąrašas'!$G$9*L23))</f>
        <v>0</v>
      </c>
      <c r="AG23" s="45">
        <f>IF(W23="Taip",0,IF(W23="Ne",'Įkainiai ir sąrašas'!$G$9*M23))</f>
        <v>0</v>
      </c>
      <c r="AH23" s="45">
        <f>VLOOKUP(C23,'Įkainiai ir sąrašas'!$A$2:$D$177,3,FALSE)</f>
        <v>57</v>
      </c>
      <c r="AI23" s="45">
        <f>VLOOKUP(D23,'Įkainiai ir sąrašas'!$A$2:$D$177,3,FALSE)</f>
        <v>58</v>
      </c>
      <c r="AJ23" s="45">
        <f t="shared" ref="AJ23:AJ24" si="6">AH23*(L23-0.5)*(P23/100)</f>
        <v>0</v>
      </c>
      <c r="AK23" s="45">
        <f t="shared" ref="AK23:AK71" si="7">AI23*(M23+0.5)*(Q23/100)</f>
        <v>174</v>
      </c>
      <c r="AL23" s="45">
        <f>VLOOKUP(C23,'Įkainiai ir sąrašas'!$A$2:$D$177,4,FALSE)</f>
        <v>197</v>
      </c>
      <c r="AM23" s="45">
        <f>VLOOKUP(D23,'Įkainiai ir sąrašas'!$A$2:$D$177,4,FALSE)</f>
        <v>191</v>
      </c>
      <c r="AN23" s="45">
        <f t="shared" ref="AN23:AN71" si="8">AL23*(L23-0.5)*(Z23/100)</f>
        <v>0</v>
      </c>
      <c r="AO23" s="45">
        <f t="shared" ref="AO23:AO24" si="9">AM23*(M23-0.5)*(AA23/100)</f>
        <v>382</v>
      </c>
      <c r="AP23" s="45">
        <f t="shared" ref="AP23:AP71" si="10">AB23+AC23+AD23+AE23+AF23+AG23+AJ23+AK23+AN23+AO23</f>
        <v>1232.3499999999999</v>
      </c>
      <c r="AQ23" s="66"/>
      <c r="AR23" s="4"/>
      <c r="AS23" s="4"/>
    </row>
    <row r="24" spans="1:45" ht="38.25" x14ac:dyDescent="0.25">
      <c r="A24" s="68">
        <v>3</v>
      </c>
      <c r="B24" s="63" t="s">
        <v>8</v>
      </c>
      <c r="C24" s="63" t="s">
        <v>34</v>
      </c>
      <c r="D24" s="63" t="s">
        <v>42</v>
      </c>
      <c r="E24" s="43" t="str">
        <f>VLOOKUP(C24,'Įkainiai ir sąrašas'!$A$2:$D$177,2,FALSE)</f>
        <v>Afrika, Azija, Š. Amerika</v>
      </c>
      <c r="F24" s="43" t="str">
        <f>VLOOKUP(D24,'Įkainiai ir sąrašas'!$A$2:$D$177,2,FALSE)</f>
        <v>P. Amerika, Australija, N. Zelandija</v>
      </c>
      <c r="G24" s="64">
        <v>42053</v>
      </c>
      <c r="H24" s="63" t="s">
        <v>20</v>
      </c>
      <c r="I24" s="64">
        <v>42064</v>
      </c>
      <c r="J24" s="64">
        <v>42066</v>
      </c>
      <c r="K24" s="64">
        <v>42068</v>
      </c>
      <c r="L24" s="44">
        <f t="shared" si="0"/>
        <v>2.5</v>
      </c>
      <c r="M24" s="44">
        <f t="shared" si="1"/>
        <v>2.5</v>
      </c>
      <c r="N24" s="63" t="s">
        <v>211</v>
      </c>
      <c r="O24" s="63" t="s">
        <v>211</v>
      </c>
      <c r="P24" s="45">
        <f t="shared" si="2"/>
        <v>0</v>
      </c>
      <c r="Q24" s="45">
        <f t="shared" si="3"/>
        <v>0</v>
      </c>
      <c r="R24" s="63" t="s">
        <v>10</v>
      </c>
      <c r="S24" s="63" t="s">
        <v>10</v>
      </c>
      <c r="T24" s="63" t="s">
        <v>9</v>
      </c>
      <c r="U24" s="63" t="s">
        <v>9</v>
      </c>
      <c r="V24" s="63" t="s">
        <v>9</v>
      </c>
      <c r="W24" s="63" t="s">
        <v>10</v>
      </c>
      <c r="X24" s="63" t="s">
        <v>211</v>
      </c>
      <c r="Y24" s="63" t="s">
        <v>209</v>
      </c>
      <c r="Z24" s="65">
        <f t="shared" si="4"/>
        <v>0</v>
      </c>
      <c r="AA24" s="65">
        <f t="shared" si="5"/>
        <v>100</v>
      </c>
      <c r="AB24" s="45">
        <f>IF(R24="Taip",0,IF(R24="Ne",0.5*(VLOOKUP(E24,'Įkainiai ir sąrašas'!$F$3:$G$7,2,FALSE))))</f>
        <v>741.5</v>
      </c>
      <c r="AC24" s="45">
        <f>IF(S24="Taip",0,IF(S24="Ne",0.5*(VLOOKUP(F24,'Įkainiai ir sąrašas'!$F$3:$G$7,2,FALSE))))</f>
        <v>1105</v>
      </c>
      <c r="AD24" s="45">
        <f>IF(T24="Taip",0,IF(T24="Ne",'Įkainiai ir sąrašas'!$G$8*L24))</f>
        <v>0</v>
      </c>
      <c r="AE24" s="45">
        <f>IF(U24="Taip",0,IF(U24="Ne",'Įkainiai ir sąrašas'!$G$8*M24))</f>
        <v>0</v>
      </c>
      <c r="AF24" s="45">
        <f>IF(V24="Taip",0,IF(V24="Ne",'Įkainiai ir sąrašas'!$G$9*L24))</f>
        <v>0</v>
      </c>
      <c r="AG24" s="45">
        <f>IF(W24="Taip",0,IF(W24="Ne",'Įkainiai ir sąrašas'!$G$9*M24))</f>
        <v>0.52500000000000002</v>
      </c>
      <c r="AH24" s="45">
        <f>VLOOKUP(C24,'Įkainiai ir sąrašas'!$A$2:$D$177,3,FALSE)</f>
        <v>43</v>
      </c>
      <c r="AI24" s="45">
        <f>VLOOKUP(D24,'Įkainiai ir sąrašas'!$A$2:$D$177,3,FALSE)</f>
        <v>53</v>
      </c>
      <c r="AJ24" s="45">
        <f t="shared" si="6"/>
        <v>0</v>
      </c>
      <c r="AK24" s="45">
        <f t="shared" si="7"/>
        <v>0</v>
      </c>
      <c r="AL24" s="45">
        <f>VLOOKUP(C24,'Įkainiai ir sąrašas'!$A$2:$D$177,4,FALSE)</f>
        <v>110</v>
      </c>
      <c r="AM24" s="45">
        <f>VLOOKUP(D24,'Įkainiai ir sąrašas'!$A$2:$D$177,4,FALSE)</f>
        <v>145</v>
      </c>
      <c r="AN24" s="45">
        <f>AL24*(L24-0.5)*(Z24/100)</f>
        <v>0</v>
      </c>
      <c r="AO24" s="45">
        <f t="shared" si="9"/>
        <v>290</v>
      </c>
      <c r="AP24" s="45">
        <f t="shared" si="10"/>
        <v>2137.0250000000001</v>
      </c>
      <c r="AQ24" s="66"/>
      <c r="AR24" s="4"/>
      <c r="AS24" s="4"/>
    </row>
    <row r="25" spans="1:45" x14ac:dyDescent="0.25">
      <c r="A25" s="68">
        <v>4</v>
      </c>
      <c r="B25" s="63"/>
      <c r="C25" s="63"/>
      <c r="D25" s="63"/>
      <c r="E25" s="43" t="e">
        <f>VLOOKUP(C25,'Įkainiai ir sąrašas'!$A$2:$D$177,2,FALSE)</f>
        <v>#N/A</v>
      </c>
      <c r="F25" s="43" t="e">
        <f>VLOOKUP(D25,'Įkainiai ir sąrašas'!$A$2:$D$177,2,FALSE)</f>
        <v>#N/A</v>
      </c>
      <c r="G25" s="64"/>
      <c r="H25" s="63"/>
      <c r="I25" s="64"/>
      <c r="J25" s="64"/>
      <c r="K25" s="64"/>
      <c r="L25" s="44">
        <f t="shared" si="0"/>
        <v>0.5</v>
      </c>
      <c r="M25" s="44">
        <f t="shared" si="1"/>
        <v>0.5</v>
      </c>
      <c r="N25" s="63"/>
      <c r="O25" s="63"/>
      <c r="P25" s="45" t="b">
        <f t="shared" si="2"/>
        <v>0</v>
      </c>
      <c r="Q25" s="45" t="b">
        <f t="shared" si="3"/>
        <v>0</v>
      </c>
      <c r="R25" s="63"/>
      <c r="S25" s="63"/>
      <c r="T25" s="63"/>
      <c r="U25" s="63"/>
      <c r="V25" s="63"/>
      <c r="W25" s="63"/>
      <c r="X25" s="63"/>
      <c r="Y25" s="63"/>
      <c r="Z25" s="65" t="b">
        <f t="shared" si="4"/>
        <v>0</v>
      </c>
      <c r="AA25" s="65" t="b">
        <f t="shared" si="5"/>
        <v>0</v>
      </c>
      <c r="AB25" s="45" t="b">
        <f>IF(R25="Taip",0,IF(R25="Ne",0.5*(VLOOKUP(E25,'Įkainiai ir sąrašas'!$F$3:$G$7,2,FALSE))))</f>
        <v>0</v>
      </c>
      <c r="AC25" s="45" t="b">
        <f>IF(S25="Taip",0,IF(S25="Ne",0.5*(VLOOKUP(F25,'Įkainiai ir sąrašas'!$F$3:$G$7,2,FALSE))))</f>
        <v>0</v>
      </c>
      <c r="AD25" s="45" t="b">
        <f>IF(T25="Taip",0,IF(T25="Ne",'Įkainiai ir sąrašas'!$G$8*L25))</f>
        <v>0</v>
      </c>
      <c r="AE25" s="45" t="b">
        <f>IF(U25="Taip",0,IF(U25="Ne",'Įkainiai ir sąrašas'!$G$8*M25))</f>
        <v>0</v>
      </c>
      <c r="AF25" s="45" t="b">
        <f>IF(V25="Taip",0,IF(V25="Ne",'Įkainiai ir sąrašas'!$G$9*L25))</f>
        <v>0</v>
      </c>
      <c r="AG25" s="45" t="b">
        <f>IF(W25="Taip",0,IF(W25="Ne",'Įkainiai ir sąrašas'!$G$9*M25))</f>
        <v>0</v>
      </c>
      <c r="AH25" s="45" t="e">
        <f>VLOOKUP(C25,'Įkainiai ir sąrašas'!$A$2:$D$177,3,FALSE)</f>
        <v>#N/A</v>
      </c>
      <c r="AI25" s="45" t="e">
        <f>VLOOKUP(D25,'Įkainiai ir sąrašas'!$A$2:$D$177,3,FALSE)</f>
        <v>#N/A</v>
      </c>
      <c r="AJ25" s="45" t="e">
        <f>AH25*(L25-0.5)*(P25/100)</f>
        <v>#N/A</v>
      </c>
      <c r="AK25" s="45" t="e">
        <f t="shared" si="7"/>
        <v>#N/A</v>
      </c>
      <c r="AL25" s="45" t="e">
        <f>VLOOKUP(C25,'Įkainiai ir sąrašas'!$A$2:$D$177,4,FALSE)</f>
        <v>#N/A</v>
      </c>
      <c r="AM25" s="45" t="e">
        <f>VLOOKUP(D25,'Įkainiai ir sąrašas'!$A$2:$D$177,4,FALSE)</f>
        <v>#N/A</v>
      </c>
      <c r="AN25" s="45" t="e">
        <f t="shared" si="8"/>
        <v>#N/A</v>
      </c>
      <c r="AO25" s="45" t="e">
        <f>AM25*(M25-0.5)*(AA25/100)</f>
        <v>#N/A</v>
      </c>
      <c r="AP25" s="45" t="e">
        <f t="shared" si="10"/>
        <v>#N/A</v>
      </c>
      <c r="AQ25" s="66"/>
      <c r="AR25" s="4"/>
      <c r="AS25" s="4"/>
    </row>
    <row r="26" spans="1:45" x14ac:dyDescent="0.25">
      <c r="A26" s="68">
        <v>5</v>
      </c>
      <c r="B26" s="63"/>
      <c r="C26" s="63"/>
      <c r="D26" s="63"/>
      <c r="E26" s="43" t="e">
        <f>VLOOKUP(C26,'Įkainiai ir sąrašas'!$A$2:$D$177,2,FALSE)</f>
        <v>#N/A</v>
      </c>
      <c r="F26" s="43" t="e">
        <f>VLOOKUP(D26,'Įkainiai ir sąrašas'!$A$2:$D$177,2,FALSE)</f>
        <v>#N/A</v>
      </c>
      <c r="G26" s="64"/>
      <c r="H26" s="63"/>
      <c r="I26" s="64"/>
      <c r="J26" s="64"/>
      <c r="K26" s="64"/>
      <c r="L26" s="44">
        <f t="shared" si="0"/>
        <v>0.5</v>
      </c>
      <c r="M26" s="44">
        <f t="shared" si="1"/>
        <v>0.5</v>
      </c>
      <c r="N26" s="63"/>
      <c r="O26" s="63"/>
      <c r="P26" s="45" t="b">
        <f t="shared" si="2"/>
        <v>0</v>
      </c>
      <c r="Q26" s="45" t="b">
        <f t="shared" si="3"/>
        <v>0</v>
      </c>
      <c r="R26" s="63"/>
      <c r="S26" s="63"/>
      <c r="T26" s="63"/>
      <c r="U26" s="63"/>
      <c r="V26" s="63"/>
      <c r="W26" s="63"/>
      <c r="X26" s="63"/>
      <c r="Y26" s="63"/>
      <c r="Z26" s="65" t="b">
        <f t="shared" si="4"/>
        <v>0</v>
      </c>
      <c r="AA26" s="65" t="b">
        <f t="shared" si="5"/>
        <v>0</v>
      </c>
      <c r="AB26" s="45" t="b">
        <f>IF(R26="Taip",0,IF(R26="Ne",0.5*(VLOOKUP(E26,'Įkainiai ir sąrašas'!$F$3:$G$7,2,FALSE))))</f>
        <v>0</v>
      </c>
      <c r="AC26" s="45" t="b">
        <f>IF(S26="Taip",0,IF(S26="Ne",0.5*(VLOOKUP(F26,'Įkainiai ir sąrašas'!$F$3:$G$7,2,FALSE))))</f>
        <v>0</v>
      </c>
      <c r="AD26" s="45" t="b">
        <f>IF(T26="Taip",0,IF(T26="Ne",'Įkainiai ir sąrašas'!$G$8*L26))</f>
        <v>0</v>
      </c>
      <c r="AE26" s="45" t="b">
        <f>IF(U26="Taip",0,IF(U26="Ne",'Įkainiai ir sąrašas'!$G$8*M26))</f>
        <v>0</v>
      </c>
      <c r="AF26" s="45" t="b">
        <f>IF(V26="Taip",0,IF(V26="Ne",'Įkainiai ir sąrašas'!$G$9*L26))</f>
        <v>0</v>
      </c>
      <c r="AG26" s="45" t="b">
        <f>IF(W26="Taip",0,IF(W26="Ne",'Įkainiai ir sąrašas'!$G$9*M26))</f>
        <v>0</v>
      </c>
      <c r="AH26" s="45" t="e">
        <f>VLOOKUP(C26,'Įkainiai ir sąrašas'!$A$2:$D$177,3,FALSE)</f>
        <v>#N/A</v>
      </c>
      <c r="AI26" s="45" t="e">
        <f>VLOOKUP(D26,'Įkainiai ir sąrašas'!$A$2:$D$177,3,FALSE)</f>
        <v>#N/A</v>
      </c>
      <c r="AJ26" s="45" t="e">
        <f t="shared" ref="AJ26:AJ71" si="11">AH26*(L26-0.5)*(P26/100)</f>
        <v>#N/A</v>
      </c>
      <c r="AK26" s="45" t="e">
        <f t="shared" si="7"/>
        <v>#N/A</v>
      </c>
      <c r="AL26" s="45" t="e">
        <f>VLOOKUP(C26,'Įkainiai ir sąrašas'!$A$2:$D$177,4,FALSE)</f>
        <v>#N/A</v>
      </c>
      <c r="AM26" s="45" t="e">
        <f>VLOOKUP(D26,'Įkainiai ir sąrašas'!$A$2:$D$177,4,FALSE)</f>
        <v>#N/A</v>
      </c>
      <c r="AN26" s="45" t="e">
        <f t="shared" si="8"/>
        <v>#N/A</v>
      </c>
      <c r="AO26" s="45" t="e">
        <f t="shared" ref="AO26:AO71" si="12">AM26*(M26-0.5)*(AA26/100)</f>
        <v>#N/A</v>
      </c>
      <c r="AP26" s="45" t="e">
        <f t="shared" si="10"/>
        <v>#N/A</v>
      </c>
      <c r="AQ26" s="66"/>
      <c r="AR26" s="4"/>
      <c r="AS26" s="4"/>
    </row>
    <row r="27" spans="1:45" x14ac:dyDescent="0.25">
      <c r="A27" s="68">
        <v>6</v>
      </c>
      <c r="B27" s="63"/>
      <c r="C27" s="63"/>
      <c r="D27" s="63"/>
      <c r="E27" s="43" t="e">
        <f>VLOOKUP(C27,'Įkainiai ir sąrašas'!$A$2:$D$177,2,FALSE)</f>
        <v>#N/A</v>
      </c>
      <c r="F27" s="43" t="e">
        <f>VLOOKUP(D27,'Įkainiai ir sąrašas'!$A$2:$D$177,2,FALSE)</f>
        <v>#N/A</v>
      </c>
      <c r="G27" s="64"/>
      <c r="H27" s="63"/>
      <c r="I27" s="64"/>
      <c r="J27" s="64"/>
      <c r="K27" s="64"/>
      <c r="L27" s="44">
        <f t="shared" si="0"/>
        <v>0.5</v>
      </c>
      <c r="M27" s="44">
        <f t="shared" si="1"/>
        <v>0.5</v>
      </c>
      <c r="N27" s="63"/>
      <c r="O27" s="63"/>
      <c r="P27" s="45" t="b">
        <f t="shared" si="2"/>
        <v>0</v>
      </c>
      <c r="Q27" s="45" t="b">
        <f t="shared" si="3"/>
        <v>0</v>
      </c>
      <c r="R27" s="63"/>
      <c r="S27" s="63"/>
      <c r="T27" s="63"/>
      <c r="U27" s="63"/>
      <c r="V27" s="63"/>
      <c r="W27" s="63"/>
      <c r="X27" s="63"/>
      <c r="Y27" s="63"/>
      <c r="Z27" s="65" t="b">
        <f t="shared" si="4"/>
        <v>0</v>
      </c>
      <c r="AA27" s="65" t="b">
        <f t="shared" si="5"/>
        <v>0</v>
      </c>
      <c r="AB27" s="45" t="b">
        <f>IF(R27="Taip",0,IF(R27="Ne",0.5*(VLOOKUP(E27,'Įkainiai ir sąrašas'!$F$3:$G$7,2,FALSE))))</f>
        <v>0</v>
      </c>
      <c r="AC27" s="45" t="b">
        <f>IF(S27="Taip",0,IF(S27="Ne",0.5*(VLOOKUP(F27,'Įkainiai ir sąrašas'!$F$3:$G$7,2,FALSE))))</f>
        <v>0</v>
      </c>
      <c r="AD27" s="45" t="b">
        <f>IF(T27="Taip",0,IF(T27="Ne",'Įkainiai ir sąrašas'!$G$8*L27))</f>
        <v>0</v>
      </c>
      <c r="AE27" s="45" t="b">
        <f>IF(U27="Taip",0,IF(U27="Ne",'Įkainiai ir sąrašas'!$G$8*M27))</f>
        <v>0</v>
      </c>
      <c r="AF27" s="45" t="b">
        <f>IF(V27="Taip",0,IF(V27="Ne",'Įkainiai ir sąrašas'!$G$9*L27))</f>
        <v>0</v>
      </c>
      <c r="AG27" s="45" t="b">
        <f>IF(W27="Taip",0,IF(W27="Ne",'Įkainiai ir sąrašas'!$G$9*M27))</f>
        <v>0</v>
      </c>
      <c r="AH27" s="45" t="e">
        <f>VLOOKUP(C27,'Įkainiai ir sąrašas'!$A$2:$D$177,3,FALSE)</f>
        <v>#N/A</v>
      </c>
      <c r="AI27" s="45" t="e">
        <f>VLOOKUP(D27,'Įkainiai ir sąrašas'!$A$2:$D$177,3,FALSE)</f>
        <v>#N/A</v>
      </c>
      <c r="AJ27" s="45" t="e">
        <f t="shared" si="11"/>
        <v>#N/A</v>
      </c>
      <c r="AK27" s="45" t="e">
        <f t="shared" si="7"/>
        <v>#N/A</v>
      </c>
      <c r="AL27" s="45" t="e">
        <f>VLOOKUP(C27,'Įkainiai ir sąrašas'!$A$2:$D$177,4,FALSE)</f>
        <v>#N/A</v>
      </c>
      <c r="AM27" s="45" t="e">
        <f>VLOOKUP(D27,'Įkainiai ir sąrašas'!$A$2:$D$177,4,FALSE)</f>
        <v>#N/A</v>
      </c>
      <c r="AN27" s="45" t="e">
        <f t="shared" si="8"/>
        <v>#N/A</v>
      </c>
      <c r="AO27" s="45" t="e">
        <f t="shared" si="12"/>
        <v>#N/A</v>
      </c>
      <c r="AP27" s="45" t="e">
        <f t="shared" si="10"/>
        <v>#N/A</v>
      </c>
      <c r="AQ27" s="66"/>
      <c r="AR27" s="4"/>
      <c r="AS27" s="4"/>
    </row>
    <row r="28" spans="1:45" x14ac:dyDescent="0.25">
      <c r="A28" s="68">
        <v>7</v>
      </c>
      <c r="B28" s="63"/>
      <c r="C28" s="63"/>
      <c r="D28" s="63"/>
      <c r="E28" s="43" t="e">
        <f>VLOOKUP(C28,'Įkainiai ir sąrašas'!$A$2:$D$177,2,FALSE)</f>
        <v>#N/A</v>
      </c>
      <c r="F28" s="43" t="e">
        <f>VLOOKUP(D28,'Įkainiai ir sąrašas'!$A$2:$D$177,2,FALSE)</f>
        <v>#N/A</v>
      </c>
      <c r="G28" s="64"/>
      <c r="H28" s="63"/>
      <c r="I28" s="64"/>
      <c r="J28" s="64"/>
      <c r="K28" s="64"/>
      <c r="L28" s="44">
        <f t="shared" si="0"/>
        <v>0.5</v>
      </c>
      <c r="M28" s="44">
        <f t="shared" si="1"/>
        <v>0.5</v>
      </c>
      <c r="N28" s="63"/>
      <c r="O28" s="63"/>
      <c r="P28" s="45" t="b">
        <f t="shared" si="2"/>
        <v>0</v>
      </c>
      <c r="Q28" s="45" t="b">
        <f t="shared" si="3"/>
        <v>0</v>
      </c>
      <c r="R28" s="63"/>
      <c r="S28" s="63"/>
      <c r="T28" s="63"/>
      <c r="U28" s="63"/>
      <c r="V28" s="63"/>
      <c r="W28" s="63"/>
      <c r="X28" s="63"/>
      <c r="Y28" s="63"/>
      <c r="Z28" s="65" t="b">
        <f t="shared" si="4"/>
        <v>0</v>
      </c>
      <c r="AA28" s="65" t="b">
        <f t="shared" si="5"/>
        <v>0</v>
      </c>
      <c r="AB28" s="45" t="b">
        <f>IF(R28="Taip",0,IF(R28="Ne",0.5*(VLOOKUP(E28,'Įkainiai ir sąrašas'!$F$3:$G$7,2,FALSE))))</f>
        <v>0</v>
      </c>
      <c r="AC28" s="45" t="b">
        <f>IF(S28="Taip",0,IF(S28="Ne",0.5*(VLOOKUP(F28,'Įkainiai ir sąrašas'!$F$3:$G$7,2,FALSE))))</f>
        <v>0</v>
      </c>
      <c r="AD28" s="45" t="b">
        <f>IF(T28="Taip",0,IF(T28="Ne",'Įkainiai ir sąrašas'!$G$8*L28))</f>
        <v>0</v>
      </c>
      <c r="AE28" s="45" t="b">
        <f>IF(U28="Taip",0,IF(U28="Ne",'Įkainiai ir sąrašas'!$G$8*M28))</f>
        <v>0</v>
      </c>
      <c r="AF28" s="45" t="b">
        <f>IF(V28="Taip",0,IF(V28="Ne",'Įkainiai ir sąrašas'!$G$9*L28))</f>
        <v>0</v>
      </c>
      <c r="AG28" s="45" t="b">
        <f>IF(W28="Taip",0,IF(W28="Ne",'Įkainiai ir sąrašas'!$G$9*M28))</f>
        <v>0</v>
      </c>
      <c r="AH28" s="45" t="e">
        <f>VLOOKUP(C28,'Įkainiai ir sąrašas'!$A$2:$D$177,3,FALSE)</f>
        <v>#N/A</v>
      </c>
      <c r="AI28" s="45" t="e">
        <f>VLOOKUP(D28,'Įkainiai ir sąrašas'!$A$2:$D$177,3,FALSE)</f>
        <v>#N/A</v>
      </c>
      <c r="AJ28" s="45" t="e">
        <f t="shared" si="11"/>
        <v>#N/A</v>
      </c>
      <c r="AK28" s="45" t="e">
        <f t="shared" si="7"/>
        <v>#N/A</v>
      </c>
      <c r="AL28" s="45" t="e">
        <f>VLOOKUP(C28,'Įkainiai ir sąrašas'!$A$2:$D$177,4,FALSE)</f>
        <v>#N/A</v>
      </c>
      <c r="AM28" s="45" t="e">
        <f>VLOOKUP(D28,'Įkainiai ir sąrašas'!$A$2:$D$177,4,FALSE)</f>
        <v>#N/A</v>
      </c>
      <c r="AN28" s="45" t="e">
        <f t="shared" si="8"/>
        <v>#N/A</v>
      </c>
      <c r="AO28" s="45" t="e">
        <f t="shared" si="12"/>
        <v>#N/A</v>
      </c>
      <c r="AP28" s="45" t="e">
        <f t="shared" si="10"/>
        <v>#N/A</v>
      </c>
      <c r="AQ28" s="66"/>
      <c r="AR28" s="4"/>
      <c r="AS28" s="4"/>
    </row>
    <row r="29" spans="1:45" x14ac:dyDescent="0.25">
      <c r="A29" s="68">
        <v>8</v>
      </c>
      <c r="B29" s="63"/>
      <c r="C29" s="63"/>
      <c r="D29" s="63"/>
      <c r="E29" s="43" t="e">
        <f>VLOOKUP(C29,'Įkainiai ir sąrašas'!$A$2:$D$177,2,FALSE)</f>
        <v>#N/A</v>
      </c>
      <c r="F29" s="43" t="e">
        <f>VLOOKUP(D29,'Įkainiai ir sąrašas'!$A$2:$D$177,2,FALSE)</f>
        <v>#N/A</v>
      </c>
      <c r="G29" s="64"/>
      <c r="H29" s="63"/>
      <c r="I29" s="64"/>
      <c r="J29" s="64"/>
      <c r="K29" s="64"/>
      <c r="L29" s="44">
        <f t="shared" si="0"/>
        <v>0.5</v>
      </c>
      <c r="M29" s="44">
        <f t="shared" si="1"/>
        <v>0.5</v>
      </c>
      <c r="N29" s="63"/>
      <c r="O29" s="63"/>
      <c r="P29" s="45" t="b">
        <f t="shared" si="2"/>
        <v>0</v>
      </c>
      <c r="Q29" s="45" t="b">
        <f t="shared" si="3"/>
        <v>0</v>
      </c>
      <c r="R29" s="63"/>
      <c r="S29" s="63"/>
      <c r="T29" s="63"/>
      <c r="U29" s="63"/>
      <c r="V29" s="63"/>
      <c r="W29" s="63"/>
      <c r="X29" s="63"/>
      <c r="Y29" s="63"/>
      <c r="Z29" s="65" t="b">
        <f t="shared" si="4"/>
        <v>0</v>
      </c>
      <c r="AA29" s="65" t="b">
        <f t="shared" si="5"/>
        <v>0</v>
      </c>
      <c r="AB29" s="45" t="b">
        <f>IF(R29="Taip",0,IF(R29="Ne",0.5*(VLOOKUP(E29,'Įkainiai ir sąrašas'!$F$3:$G$7,2,FALSE))))</f>
        <v>0</v>
      </c>
      <c r="AC29" s="45" t="b">
        <f>IF(S29="Taip",0,IF(S29="Ne",0.5*(VLOOKUP(F29,'Įkainiai ir sąrašas'!$F$3:$G$7,2,FALSE))))</f>
        <v>0</v>
      </c>
      <c r="AD29" s="45" t="b">
        <f>IF(T29="Taip",0,IF(T29="Ne",'Įkainiai ir sąrašas'!$G$8*L29))</f>
        <v>0</v>
      </c>
      <c r="AE29" s="45" t="b">
        <f>IF(U29="Taip",0,IF(U29="Ne",'Įkainiai ir sąrašas'!$G$8*M29))</f>
        <v>0</v>
      </c>
      <c r="AF29" s="45" t="b">
        <f>IF(V29="Taip",0,IF(V29="Ne",'Įkainiai ir sąrašas'!$G$9*L29))</f>
        <v>0</v>
      </c>
      <c r="AG29" s="45" t="b">
        <f>IF(W29="Taip",0,IF(W29="Ne",'Įkainiai ir sąrašas'!$G$9*M29))</f>
        <v>0</v>
      </c>
      <c r="AH29" s="45" t="e">
        <f>VLOOKUP(C29,'Įkainiai ir sąrašas'!$A$2:$D$177,3,FALSE)</f>
        <v>#N/A</v>
      </c>
      <c r="AI29" s="45" t="e">
        <f>VLOOKUP(D29,'Įkainiai ir sąrašas'!$A$2:$D$177,3,FALSE)</f>
        <v>#N/A</v>
      </c>
      <c r="AJ29" s="45" t="e">
        <f t="shared" si="11"/>
        <v>#N/A</v>
      </c>
      <c r="AK29" s="45" t="e">
        <f t="shared" si="7"/>
        <v>#N/A</v>
      </c>
      <c r="AL29" s="45" t="e">
        <f>VLOOKUP(C29,'Įkainiai ir sąrašas'!$A$2:$D$177,4,FALSE)</f>
        <v>#N/A</v>
      </c>
      <c r="AM29" s="45" t="e">
        <f>VLOOKUP(D29,'Įkainiai ir sąrašas'!$A$2:$D$177,4,FALSE)</f>
        <v>#N/A</v>
      </c>
      <c r="AN29" s="45" t="e">
        <f t="shared" si="8"/>
        <v>#N/A</v>
      </c>
      <c r="AO29" s="45" t="e">
        <f t="shared" si="12"/>
        <v>#N/A</v>
      </c>
      <c r="AP29" s="45" t="e">
        <f t="shared" si="10"/>
        <v>#N/A</v>
      </c>
      <c r="AQ29" s="66"/>
      <c r="AR29" s="4"/>
      <c r="AS29" s="4"/>
    </row>
    <row r="30" spans="1:45" x14ac:dyDescent="0.25">
      <c r="A30" s="68">
        <v>9</v>
      </c>
      <c r="B30" s="63"/>
      <c r="C30" s="63"/>
      <c r="D30" s="63"/>
      <c r="E30" s="43" t="e">
        <f>VLOOKUP(C30,'Įkainiai ir sąrašas'!$A$2:$D$177,2,FALSE)</f>
        <v>#N/A</v>
      </c>
      <c r="F30" s="43" t="e">
        <f>VLOOKUP(D30,'Įkainiai ir sąrašas'!$A$2:$D$177,2,FALSE)</f>
        <v>#N/A</v>
      </c>
      <c r="G30" s="64"/>
      <c r="H30" s="63"/>
      <c r="I30" s="64"/>
      <c r="J30" s="64"/>
      <c r="K30" s="64"/>
      <c r="L30" s="44">
        <f t="shared" si="0"/>
        <v>0.5</v>
      </c>
      <c r="M30" s="44">
        <f t="shared" si="1"/>
        <v>0.5</v>
      </c>
      <c r="N30" s="63"/>
      <c r="O30" s="63"/>
      <c r="P30" s="45" t="b">
        <f t="shared" si="2"/>
        <v>0</v>
      </c>
      <c r="Q30" s="45" t="b">
        <f t="shared" si="3"/>
        <v>0</v>
      </c>
      <c r="R30" s="63"/>
      <c r="S30" s="63"/>
      <c r="T30" s="63"/>
      <c r="U30" s="63"/>
      <c r="V30" s="63"/>
      <c r="W30" s="63"/>
      <c r="X30" s="63"/>
      <c r="Y30" s="63"/>
      <c r="Z30" s="65" t="b">
        <f t="shared" si="4"/>
        <v>0</v>
      </c>
      <c r="AA30" s="65" t="b">
        <f t="shared" si="5"/>
        <v>0</v>
      </c>
      <c r="AB30" s="45" t="b">
        <f>IF(R30="Taip",0,IF(R30="Ne",0.5*(VLOOKUP(E30,'Įkainiai ir sąrašas'!$F$3:$G$7,2,FALSE))))</f>
        <v>0</v>
      </c>
      <c r="AC30" s="45" t="b">
        <f>IF(S30="Taip",0,IF(S30="Ne",0.5*(VLOOKUP(F30,'Įkainiai ir sąrašas'!$F$3:$G$7,2,FALSE))))</f>
        <v>0</v>
      </c>
      <c r="AD30" s="45" t="b">
        <f>IF(T30="Taip",0,IF(T30="Ne",'Įkainiai ir sąrašas'!$G$8*L30))</f>
        <v>0</v>
      </c>
      <c r="AE30" s="45" t="b">
        <f>IF(U30="Taip",0,IF(U30="Ne",'Įkainiai ir sąrašas'!$G$8*M30))</f>
        <v>0</v>
      </c>
      <c r="AF30" s="45" t="b">
        <f>IF(V30="Taip",0,IF(V30="Ne",'Įkainiai ir sąrašas'!$G$9*L30))</f>
        <v>0</v>
      </c>
      <c r="AG30" s="45" t="b">
        <f>IF(W30="Taip",0,IF(W30="Ne",'Įkainiai ir sąrašas'!$G$9*M30))</f>
        <v>0</v>
      </c>
      <c r="AH30" s="45" t="e">
        <f>VLOOKUP(C30,'Įkainiai ir sąrašas'!$A$2:$D$177,3,FALSE)</f>
        <v>#N/A</v>
      </c>
      <c r="AI30" s="45" t="e">
        <f>VLOOKUP(D30,'Įkainiai ir sąrašas'!$A$2:$D$177,3,FALSE)</f>
        <v>#N/A</v>
      </c>
      <c r="AJ30" s="45" t="e">
        <f t="shared" si="11"/>
        <v>#N/A</v>
      </c>
      <c r="AK30" s="45" t="e">
        <f t="shared" si="7"/>
        <v>#N/A</v>
      </c>
      <c r="AL30" s="45" t="e">
        <f>VLOOKUP(C30,'Įkainiai ir sąrašas'!$A$2:$D$177,4,FALSE)</f>
        <v>#N/A</v>
      </c>
      <c r="AM30" s="45" t="e">
        <f>VLOOKUP(D30,'Įkainiai ir sąrašas'!$A$2:$D$177,4,FALSE)</f>
        <v>#N/A</v>
      </c>
      <c r="AN30" s="45" t="e">
        <f t="shared" si="8"/>
        <v>#N/A</v>
      </c>
      <c r="AO30" s="45" t="e">
        <f t="shared" si="12"/>
        <v>#N/A</v>
      </c>
      <c r="AP30" s="45" t="e">
        <f t="shared" si="10"/>
        <v>#N/A</v>
      </c>
      <c r="AQ30" s="66"/>
      <c r="AR30" s="4"/>
      <c r="AS30" s="4"/>
    </row>
    <row r="31" spans="1:45" x14ac:dyDescent="0.25">
      <c r="A31" s="68">
        <v>10</v>
      </c>
      <c r="B31" s="63"/>
      <c r="C31" s="63"/>
      <c r="D31" s="63"/>
      <c r="E31" s="43" t="e">
        <f>VLOOKUP(C31,'Įkainiai ir sąrašas'!$A$2:$D$177,2,FALSE)</f>
        <v>#N/A</v>
      </c>
      <c r="F31" s="43" t="e">
        <f>VLOOKUP(D31,'Įkainiai ir sąrašas'!$A$2:$D$177,2,FALSE)</f>
        <v>#N/A</v>
      </c>
      <c r="G31" s="64"/>
      <c r="H31" s="63"/>
      <c r="I31" s="64"/>
      <c r="J31" s="64"/>
      <c r="K31" s="64"/>
      <c r="L31" s="44">
        <f t="shared" si="0"/>
        <v>0.5</v>
      </c>
      <c r="M31" s="44">
        <f t="shared" si="1"/>
        <v>0.5</v>
      </c>
      <c r="N31" s="63"/>
      <c r="O31" s="63"/>
      <c r="P31" s="45" t="b">
        <f t="shared" si="2"/>
        <v>0</v>
      </c>
      <c r="Q31" s="45" t="b">
        <f t="shared" si="3"/>
        <v>0</v>
      </c>
      <c r="R31" s="63"/>
      <c r="S31" s="63"/>
      <c r="T31" s="63"/>
      <c r="U31" s="63"/>
      <c r="V31" s="63"/>
      <c r="W31" s="63"/>
      <c r="X31" s="63"/>
      <c r="Y31" s="63"/>
      <c r="Z31" s="65" t="b">
        <f t="shared" si="4"/>
        <v>0</v>
      </c>
      <c r="AA31" s="65" t="b">
        <f t="shared" si="5"/>
        <v>0</v>
      </c>
      <c r="AB31" s="45" t="b">
        <f>IF(R31="Taip",0,IF(R31="Ne",0.5*(VLOOKUP(E31,'Įkainiai ir sąrašas'!$F$3:$G$7,2,FALSE))))</f>
        <v>0</v>
      </c>
      <c r="AC31" s="45" t="b">
        <f>IF(S31="Taip",0,IF(S31="Ne",0.5*(VLOOKUP(F31,'Įkainiai ir sąrašas'!$F$3:$G$7,2,FALSE))))</f>
        <v>0</v>
      </c>
      <c r="AD31" s="45" t="b">
        <f>IF(T31="Taip",0,IF(T31="Ne",'Įkainiai ir sąrašas'!$G$8*L31))</f>
        <v>0</v>
      </c>
      <c r="AE31" s="45" t="b">
        <f>IF(U31="Taip",0,IF(U31="Ne",'Įkainiai ir sąrašas'!$G$8*M31))</f>
        <v>0</v>
      </c>
      <c r="AF31" s="45" t="b">
        <f>IF(V31="Taip",0,IF(V31="Ne",'Įkainiai ir sąrašas'!$G$9*L31))</f>
        <v>0</v>
      </c>
      <c r="AG31" s="45" t="b">
        <f>IF(W31="Taip",0,IF(W31="Ne",'Įkainiai ir sąrašas'!$G$9*M31))</f>
        <v>0</v>
      </c>
      <c r="AH31" s="45" t="e">
        <f>VLOOKUP(C31,'Įkainiai ir sąrašas'!$A$2:$D$177,3,FALSE)</f>
        <v>#N/A</v>
      </c>
      <c r="AI31" s="45" t="e">
        <f>VLOOKUP(D31,'Įkainiai ir sąrašas'!$A$2:$D$177,3,FALSE)</f>
        <v>#N/A</v>
      </c>
      <c r="AJ31" s="45" t="e">
        <f t="shared" si="11"/>
        <v>#N/A</v>
      </c>
      <c r="AK31" s="45" t="e">
        <f t="shared" si="7"/>
        <v>#N/A</v>
      </c>
      <c r="AL31" s="45" t="e">
        <f>VLOOKUP(C31,'Įkainiai ir sąrašas'!$A$2:$D$177,4,FALSE)</f>
        <v>#N/A</v>
      </c>
      <c r="AM31" s="45" t="e">
        <f>VLOOKUP(D31,'Įkainiai ir sąrašas'!$A$2:$D$177,4,FALSE)</f>
        <v>#N/A</v>
      </c>
      <c r="AN31" s="45" t="e">
        <f t="shared" si="8"/>
        <v>#N/A</v>
      </c>
      <c r="AO31" s="45" t="e">
        <f t="shared" si="12"/>
        <v>#N/A</v>
      </c>
      <c r="AP31" s="45" t="e">
        <f t="shared" si="10"/>
        <v>#N/A</v>
      </c>
      <c r="AQ31" s="66"/>
      <c r="AR31" s="4"/>
      <c r="AS31" s="4"/>
    </row>
    <row r="32" spans="1:45" x14ac:dyDescent="0.25">
      <c r="A32" s="68">
        <v>11</v>
      </c>
      <c r="B32" s="63"/>
      <c r="C32" s="63"/>
      <c r="D32" s="63"/>
      <c r="E32" s="43" t="e">
        <f>VLOOKUP(C32,'Įkainiai ir sąrašas'!$A$2:$D$177,2,FALSE)</f>
        <v>#N/A</v>
      </c>
      <c r="F32" s="43" t="e">
        <f>VLOOKUP(D32,'Įkainiai ir sąrašas'!$A$2:$D$177,2,FALSE)</f>
        <v>#N/A</v>
      </c>
      <c r="G32" s="64"/>
      <c r="H32" s="63"/>
      <c r="I32" s="64"/>
      <c r="J32" s="64"/>
      <c r="K32" s="64"/>
      <c r="L32" s="44">
        <f t="shared" si="0"/>
        <v>0.5</v>
      </c>
      <c r="M32" s="44">
        <f t="shared" si="1"/>
        <v>0.5</v>
      </c>
      <c r="N32" s="63"/>
      <c r="O32" s="63"/>
      <c r="P32" s="45" t="b">
        <f t="shared" si="2"/>
        <v>0</v>
      </c>
      <c r="Q32" s="45" t="b">
        <f t="shared" si="3"/>
        <v>0</v>
      </c>
      <c r="R32" s="63"/>
      <c r="S32" s="63"/>
      <c r="T32" s="63"/>
      <c r="U32" s="63"/>
      <c r="V32" s="63"/>
      <c r="W32" s="63"/>
      <c r="X32" s="63"/>
      <c r="Y32" s="63"/>
      <c r="Z32" s="65" t="b">
        <f t="shared" si="4"/>
        <v>0</v>
      </c>
      <c r="AA32" s="65" t="b">
        <f t="shared" si="5"/>
        <v>0</v>
      </c>
      <c r="AB32" s="45" t="b">
        <f>IF(R32="Taip",0,IF(R32="Ne",0.5*(VLOOKUP(E32,'Įkainiai ir sąrašas'!$F$3:$G$7,2,FALSE))))</f>
        <v>0</v>
      </c>
      <c r="AC32" s="45" t="b">
        <f>IF(S32="Taip",0,IF(S32="Ne",0.5*(VLOOKUP(F32,'Įkainiai ir sąrašas'!$F$3:$G$7,2,FALSE))))</f>
        <v>0</v>
      </c>
      <c r="AD32" s="45" t="b">
        <f>IF(T32="Taip",0,IF(T32="Ne",'Įkainiai ir sąrašas'!$G$8*L32))</f>
        <v>0</v>
      </c>
      <c r="AE32" s="45" t="b">
        <f>IF(U32="Taip",0,IF(U32="Ne",'Įkainiai ir sąrašas'!$G$8*M32))</f>
        <v>0</v>
      </c>
      <c r="AF32" s="45" t="b">
        <f>IF(V32="Taip",0,IF(V32="Ne",'Įkainiai ir sąrašas'!$G$9*L32))</f>
        <v>0</v>
      </c>
      <c r="AG32" s="45" t="b">
        <f>IF(W32="Taip",0,IF(W32="Ne",'Įkainiai ir sąrašas'!$G$9*M32))</f>
        <v>0</v>
      </c>
      <c r="AH32" s="45" t="e">
        <f>VLOOKUP(C32,'Įkainiai ir sąrašas'!$A$2:$D$177,3,FALSE)</f>
        <v>#N/A</v>
      </c>
      <c r="AI32" s="45" t="e">
        <f>VLOOKUP(D32,'Įkainiai ir sąrašas'!$A$2:$D$177,3,FALSE)</f>
        <v>#N/A</v>
      </c>
      <c r="AJ32" s="45" t="e">
        <f t="shared" si="11"/>
        <v>#N/A</v>
      </c>
      <c r="AK32" s="45" t="e">
        <f t="shared" si="7"/>
        <v>#N/A</v>
      </c>
      <c r="AL32" s="45" t="e">
        <f>VLOOKUP(C32,'Įkainiai ir sąrašas'!$A$2:$D$177,4,FALSE)</f>
        <v>#N/A</v>
      </c>
      <c r="AM32" s="45" t="e">
        <f>VLOOKUP(D32,'Įkainiai ir sąrašas'!$A$2:$D$177,4,FALSE)</f>
        <v>#N/A</v>
      </c>
      <c r="AN32" s="45" t="e">
        <f t="shared" si="8"/>
        <v>#N/A</v>
      </c>
      <c r="AO32" s="45" t="e">
        <f t="shared" si="12"/>
        <v>#N/A</v>
      </c>
      <c r="AP32" s="45" t="e">
        <f t="shared" si="10"/>
        <v>#N/A</v>
      </c>
      <c r="AQ32" s="66"/>
      <c r="AR32" s="4"/>
      <c r="AS32" s="4"/>
    </row>
    <row r="33" spans="1:45" x14ac:dyDescent="0.25">
      <c r="A33" s="68">
        <v>12</v>
      </c>
      <c r="B33" s="63"/>
      <c r="C33" s="63"/>
      <c r="D33" s="63"/>
      <c r="E33" s="43" t="e">
        <f>VLOOKUP(C33,'Įkainiai ir sąrašas'!$A$2:$D$177,2,FALSE)</f>
        <v>#N/A</v>
      </c>
      <c r="F33" s="43" t="e">
        <f>VLOOKUP(D33,'Įkainiai ir sąrašas'!$A$2:$D$177,2,FALSE)</f>
        <v>#N/A</v>
      </c>
      <c r="G33" s="64"/>
      <c r="H33" s="63"/>
      <c r="I33" s="64"/>
      <c r="J33" s="64"/>
      <c r="K33" s="64"/>
      <c r="L33" s="44">
        <f t="shared" si="0"/>
        <v>0.5</v>
      </c>
      <c r="M33" s="44">
        <f t="shared" si="1"/>
        <v>0.5</v>
      </c>
      <c r="N33" s="63"/>
      <c r="O33" s="63"/>
      <c r="P33" s="45" t="b">
        <f t="shared" si="2"/>
        <v>0</v>
      </c>
      <c r="Q33" s="45" t="b">
        <f t="shared" si="3"/>
        <v>0</v>
      </c>
      <c r="R33" s="63"/>
      <c r="S33" s="63"/>
      <c r="T33" s="63"/>
      <c r="U33" s="63"/>
      <c r="V33" s="63"/>
      <c r="W33" s="63"/>
      <c r="X33" s="63"/>
      <c r="Y33" s="63"/>
      <c r="Z33" s="65" t="b">
        <f t="shared" si="4"/>
        <v>0</v>
      </c>
      <c r="AA33" s="65" t="b">
        <f t="shared" si="5"/>
        <v>0</v>
      </c>
      <c r="AB33" s="45" t="b">
        <f>IF(R33="Taip",0,IF(R33="Ne",0.5*(VLOOKUP(E33,'Įkainiai ir sąrašas'!$F$3:$G$7,2,FALSE))))</f>
        <v>0</v>
      </c>
      <c r="AC33" s="45" t="b">
        <f>IF(S33="Taip",0,IF(S33="Ne",0.5*(VLOOKUP(F33,'Įkainiai ir sąrašas'!$F$3:$G$7,2,FALSE))))</f>
        <v>0</v>
      </c>
      <c r="AD33" s="45" t="b">
        <f>IF(T33="Taip",0,IF(T33="Ne",'Įkainiai ir sąrašas'!$G$8*L33))</f>
        <v>0</v>
      </c>
      <c r="AE33" s="45" t="b">
        <f>IF(U33="Taip",0,IF(U33="Ne",'Įkainiai ir sąrašas'!$G$8*M33))</f>
        <v>0</v>
      </c>
      <c r="AF33" s="45" t="b">
        <f>IF(V33="Taip",0,IF(V33="Ne",'Įkainiai ir sąrašas'!$G$9*L33))</f>
        <v>0</v>
      </c>
      <c r="AG33" s="45" t="b">
        <f>IF(W33="Taip",0,IF(W33="Ne",'Įkainiai ir sąrašas'!$G$9*M33))</f>
        <v>0</v>
      </c>
      <c r="AH33" s="45" t="e">
        <f>VLOOKUP(C33,'Įkainiai ir sąrašas'!$A$2:$D$177,3,FALSE)</f>
        <v>#N/A</v>
      </c>
      <c r="AI33" s="45" t="e">
        <f>VLOOKUP(D33,'Įkainiai ir sąrašas'!$A$2:$D$177,3,FALSE)</f>
        <v>#N/A</v>
      </c>
      <c r="AJ33" s="45" t="e">
        <f t="shared" si="11"/>
        <v>#N/A</v>
      </c>
      <c r="AK33" s="45" t="e">
        <f t="shared" si="7"/>
        <v>#N/A</v>
      </c>
      <c r="AL33" s="45" t="e">
        <f>VLOOKUP(C33,'Įkainiai ir sąrašas'!$A$2:$D$177,4,FALSE)</f>
        <v>#N/A</v>
      </c>
      <c r="AM33" s="45" t="e">
        <f>VLOOKUP(D33,'Įkainiai ir sąrašas'!$A$2:$D$177,4,FALSE)</f>
        <v>#N/A</v>
      </c>
      <c r="AN33" s="45" t="e">
        <f t="shared" si="8"/>
        <v>#N/A</v>
      </c>
      <c r="AO33" s="45" t="e">
        <f t="shared" si="12"/>
        <v>#N/A</v>
      </c>
      <c r="AP33" s="45" t="e">
        <f t="shared" si="10"/>
        <v>#N/A</v>
      </c>
      <c r="AQ33" s="66"/>
      <c r="AR33" s="4"/>
      <c r="AS33" s="4"/>
    </row>
    <row r="34" spans="1:45" x14ac:dyDescent="0.25">
      <c r="A34" s="68">
        <v>13</v>
      </c>
      <c r="B34" s="63"/>
      <c r="C34" s="63"/>
      <c r="D34" s="63"/>
      <c r="E34" s="43" t="e">
        <f>VLOOKUP(C34,'Įkainiai ir sąrašas'!$A$2:$D$177,2,FALSE)</f>
        <v>#N/A</v>
      </c>
      <c r="F34" s="43" t="e">
        <f>VLOOKUP(D34,'Įkainiai ir sąrašas'!$A$2:$D$177,2,FALSE)</f>
        <v>#N/A</v>
      </c>
      <c r="G34" s="64"/>
      <c r="H34" s="63"/>
      <c r="I34" s="64"/>
      <c r="J34" s="64"/>
      <c r="K34" s="64"/>
      <c r="L34" s="44">
        <f t="shared" si="0"/>
        <v>0.5</v>
      </c>
      <c r="M34" s="44">
        <f t="shared" si="1"/>
        <v>0.5</v>
      </c>
      <c r="N34" s="63"/>
      <c r="O34" s="63"/>
      <c r="P34" s="45" t="b">
        <f t="shared" si="2"/>
        <v>0</v>
      </c>
      <c r="Q34" s="45" t="b">
        <f t="shared" si="3"/>
        <v>0</v>
      </c>
      <c r="R34" s="63"/>
      <c r="S34" s="63"/>
      <c r="T34" s="63"/>
      <c r="U34" s="63"/>
      <c r="V34" s="63"/>
      <c r="W34" s="63"/>
      <c r="X34" s="63"/>
      <c r="Y34" s="63"/>
      <c r="Z34" s="65" t="b">
        <f t="shared" si="4"/>
        <v>0</v>
      </c>
      <c r="AA34" s="65" t="b">
        <f t="shared" si="5"/>
        <v>0</v>
      </c>
      <c r="AB34" s="45" t="b">
        <f>IF(R34="Taip",0,IF(R34="Ne",0.5*(VLOOKUP(E34,'Įkainiai ir sąrašas'!$F$3:$G$7,2,FALSE))))</f>
        <v>0</v>
      </c>
      <c r="AC34" s="45" t="b">
        <f>IF(S34="Taip",0,IF(S34="Ne",0.5*(VLOOKUP(F34,'Įkainiai ir sąrašas'!$F$3:$G$7,2,FALSE))))</f>
        <v>0</v>
      </c>
      <c r="AD34" s="45" t="b">
        <f>IF(T34="Taip",0,IF(T34="Ne",'Įkainiai ir sąrašas'!$G$8*L34))</f>
        <v>0</v>
      </c>
      <c r="AE34" s="45" t="b">
        <f>IF(U34="Taip",0,IF(U34="Ne",'Įkainiai ir sąrašas'!$G$8*M34))</f>
        <v>0</v>
      </c>
      <c r="AF34" s="45" t="b">
        <f>IF(V34="Taip",0,IF(V34="Ne",'Įkainiai ir sąrašas'!$G$9*L34))</f>
        <v>0</v>
      </c>
      <c r="AG34" s="45" t="b">
        <f>IF(W34="Taip",0,IF(W34="Ne",'Įkainiai ir sąrašas'!$G$9*M34))</f>
        <v>0</v>
      </c>
      <c r="AH34" s="45" t="e">
        <f>VLOOKUP(C34,'Įkainiai ir sąrašas'!$A$2:$D$177,3,FALSE)</f>
        <v>#N/A</v>
      </c>
      <c r="AI34" s="45" t="e">
        <f>VLOOKUP(D34,'Įkainiai ir sąrašas'!$A$2:$D$177,3,FALSE)</f>
        <v>#N/A</v>
      </c>
      <c r="AJ34" s="45" t="e">
        <f t="shared" si="11"/>
        <v>#N/A</v>
      </c>
      <c r="AK34" s="45" t="e">
        <f t="shared" si="7"/>
        <v>#N/A</v>
      </c>
      <c r="AL34" s="45" t="e">
        <f>VLOOKUP(C34,'Įkainiai ir sąrašas'!$A$2:$D$177,4,FALSE)</f>
        <v>#N/A</v>
      </c>
      <c r="AM34" s="45" t="e">
        <f>VLOOKUP(D34,'Įkainiai ir sąrašas'!$A$2:$D$177,4,FALSE)</f>
        <v>#N/A</v>
      </c>
      <c r="AN34" s="45" t="e">
        <f t="shared" si="8"/>
        <v>#N/A</v>
      </c>
      <c r="AO34" s="45" t="e">
        <f t="shared" si="12"/>
        <v>#N/A</v>
      </c>
      <c r="AP34" s="45" t="e">
        <f t="shared" si="10"/>
        <v>#N/A</v>
      </c>
      <c r="AQ34" s="66"/>
      <c r="AR34" s="4"/>
      <c r="AS34" s="4"/>
    </row>
    <row r="35" spans="1:45" x14ac:dyDescent="0.25">
      <c r="A35" s="68">
        <v>14</v>
      </c>
      <c r="B35" s="63"/>
      <c r="C35" s="63"/>
      <c r="D35" s="63"/>
      <c r="E35" s="43" t="e">
        <f>VLOOKUP(C35,'Įkainiai ir sąrašas'!$A$2:$D$177,2,FALSE)</f>
        <v>#N/A</v>
      </c>
      <c r="F35" s="43" t="e">
        <f>VLOOKUP(D35,'Įkainiai ir sąrašas'!$A$2:$D$177,2,FALSE)</f>
        <v>#N/A</v>
      </c>
      <c r="G35" s="64"/>
      <c r="H35" s="63"/>
      <c r="I35" s="64"/>
      <c r="J35" s="64"/>
      <c r="K35" s="64"/>
      <c r="L35" s="44">
        <f t="shared" si="0"/>
        <v>0.5</v>
      </c>
      <c r="M35" s="44">
        <f t="shared" si="1"/>
        <v>0.5</v>
      </c>
      <c r="N35" s="63"/>
      <c r="O35" s="63"/>
      <c r="P35" s="45" t="b">
        <f t="shared" si="2"/>
        <v>0</v>
      </c>
      <c r="Q35" s="45" t="b">
        <f t="shared" si="3"/>
        <v>0</v>
      </c>
      <c r="R35" s="63"/>
      <c r="S35" s="63"/>
      <c r="T35" s="63"/>
      <c r="U35" s="63"/>
      <c r="V35" s="63"/>
      <c r="W35" s="63"/>
      <c r="X35" s="63"/>
      <c r="Y35" s="63"/>
      <c r="Z35" s="65" t="b">
        <f t="shared" si="4"/>
        <v>0</v>
      </c>
      <c r="AA35" s="65" t="b">
        <f t="shared" si="5"/>
        <v>0</v>
      </c>
      <c r="AB35" s="45" t="b">
        <f>IF(R35="Taip",0,IF(R35="Ne",0.5*(VLOOKUP(E35,'Įkainiai ir sąrašas'!$F$3:$G$7,2,FALSE))))</f>
        <v>0</v>
      </c>
      <c r="AC35" s="45" t="b">
        <f>IF(S35="Taip",0,IF(S35="Ne",0.5*(VLOOKUP(F35,'Įkainiai ir sąrašas'!$F$3:$G$7,2,FALSE))))</f>
        <v>0</v>
      </c>
      <c r="AD35" s="45" t="b">
        <f>IF(T35="Taip",0,IF(T35="Ne",'Įkainiai ir sąrašas'!$G$8*L35))</f>
        <v>0</v>
      </c>
      <c r="AE35" s="45" t="b">
        <f>IF(U35="Taip",0,IF(U35="Ne",'Įkainiai ir sąrašas'!$G$8*M35))</f>
        <v>0</v>
      </c>
      <c r="AF35" s="45" t="b">
        <f>IF(V35="Taip",0,IF(V35="Ne",'Įkainiai ir sąrašas'!$G$9*L35))</f>
        <v>0</v>
      </c>
      <c r="AG35" s="45" t="b">
        <f>IF(W35="Taip",0,IF(W35="Ne",'Įkainiai ir sąrašas'!$G$9*M35))</f>
        <v>0</v>
      </c>
      <c r="AH35" s="45" t="e">
        <f>VLOOKUP(C35,'Įkainiai ir sąrašas'!$A$2:$D$177,3,FALSE)</f>
        <v>#N/A</v>
      </c>
      <c r="AI35" s="45" t="e">
        <f>VLOOKUP(D35,'Įkainiai ir sąrašas'!$A$2:$D$177,3,FALSE)</f>
        <v>#N/A</v>
      </c>
      <c r="AJ35" s="45" t="e">
        <f t="shared" si="11"/>
        <v>#N/A</v>
      </c>
      <c r="AK35" s="45" t="e">
        <f t="shared" si="7"/>
        <v>#N/A</v>
      </c>
      <c r="AL35" s="45" t="e">
        <f>VLOOKUP(C35,'Įkainiai ir sąrašas'!$A$2:$D$177,4,FALSE)</f>
        <v>#N/A</v>
      </c>
      <c r="AM35" s="45" t="e">
        <f>VLOOKUP(D35,'Įkainiai ir sąrašas'!$A$2:$D$177,4,FALSE)</f>
        <v>#N/A</v>
      </c>
      <c r="AN35" s="45" t="e">
        <f t="shared" si="8"/>
        <v>#N/A</v>
      </c>
      <c r="AO35" s="45" t="e">
        <f t="shared" si="12"/>
        <v>#N/A</v>
      </c>
      <c r="AP35" s="45" t="e">
        <f t="shared" si="10"/>
        <v>#N/A</v>
      </c>
      <c r="AQ35" s="66"/>
      <c r="AR35" s="4"/>
      <c r="AS35" s="4"/>
    </row>
    <row r="36" spans="1:45" x14ac:dyDescent="0.25">
      <c r="A36" s="68">
        <v>15</v>
      </c>
      <c r="B36" s="63"/>
      <c r="C36" s="63"/>
      <c r="D36" s="63"/>
      <c r="E36" s="43" t="e">
        <f>VLOOKUP(C36,'Įkainiai ir sąrašas'!$A$2:$D$177,2,FALSE)</f>
        <v>#N/A</v>
      </c>
      <c r="F36" s="43" t="e">
        <f>VLOOKUP(D36,'Įkainiai ir sąrašas'!$A$2:$D$177,2,FALSE)</f>
        <v>#N/A</v>
      </c>
      <c r="G36" s="64"/>
      <c r="H36" s="63"/>
      <c r="I36" s="64"/>
      <c r="J36" s="64"/>
      <c r="K36" s="64"/>
      <c r="L36" s="44">
        <f t="shared" si="0"/>
        <v>0.5</v>
      </c>
      <c r="M36" s="44">
        <f t="shared" si="1"/>
        <v>0.5</v>
      </c>
      <c r="N36" s="63"/>
      <c r="O36" s="63"/>
      <c r="P36" s="45" t="b">
        <f t="shared" si="2"/>
        <v>0</v>
      </c>
      <c r="Q36" s="45" t="b">
        <f t="shared" si="3"/>
        <v>0</v>
      </c>
      <c r="R36" s="63"/>
      <c r="S36" s="63"/>
      <c r="T36" s="63"/>
      <c r="U36" s="63"/>
      <c r="V36" s="63"/>
      <c r="W36" s="63"/>
      <c r="X36" s="63"/>
      <c r="Y36" s="63"/>
      <c r="Z36" s="65" t="b">
        <f t="shared" si="4"/>
        <v>0</v>
      </c>
      <c r="AA36" s="65" t="b">
        <f t="shared" si="5"/>
        <v>0</v>
      </c>
      <c r="AB36" s="45" t="b">
        <f>IF(R36="Taip",0,IF(R36="Ne",0.5*(VLOOKUP(E36,'Įkainiai ir sąrašas'!$F$3:$G$7,2,FALSE))))</f>
        <v>0</v>
      </c>
      <c r="AC36" s="45" t="b">
        <f>IF(S36="Taip",0,IF(S36="Ne",0.5*(VLOOKUP(F36,'Įkainiai ir sąrašas'!$F$3:$G$7,2,FALSE))))</f>
        <v>0</v>
      </c>
      <c r="AD36" s="45" t="b">
        <f>IF(T36="Taip",0,IF(T36="Ne",'Įkainiai ir sąrašas'!$G$8*L36))</f>
        <v>0</v>
      </c>
      <c r="AE36" s="45" t="b">
        <f>IF(U36="Taip",0,IF(U36="Ne",'Įkainiai ir sąrašas'!$G$8*M36))</f>
        <v>0</v>
      </c>
      <c r="AF36" s="45" t="b">
        <f>IF(V36="Taip",0,IF(V36="Ne",'Įkainiai ir sąrašas'!$G$9*L36))</f>
        <v>0</v>
      </c>
      <c r="AG36" s="45" t="b">
        <f>IF(W36="Taip",0,IF(W36="Ne",'Įkainiai ir sąrašas'!$G$9*M36))</f>
        <v>0</v>
      </c>
      <c r="AH36" s="45" t="e">
        <f>VLOOKUP(C36,'Įkainiai ir sąrašas'!$A$2:$D$177,3,FALSE)</f>
        <v>#N/A</v>
      </c>
      <c r="AI36" s="45" t="e">
        <f>VLOOKUP(D36,'Įkainiai ir sąrašas'!$A$2:$D$177,3,FALSE)</f>
        <v>#N/A</v>
      </c>
      <c r="AJ36" s="45" t="e">
        <f t="shared" si="11"/>
        <v>#N/A</v>
      </c>
      <c r="AK36" s="45" t="e">
        <f t="shared" si="7"/>
        <v>#N/A</v>
      </c>
      <c r="AL36" s="45" t="e">
        <f>VLOOKUP(C36,'Įkainiai ir sąrašas'!$A$2:$D$177,4,FALSE)</f>
        <v>#N/A</v>
      </c>
      <c r="AM36" s="45" t="e">
        <f>VLOOKUP(D36,'Įkainiai ir sąrašas'!$A$2:$D$177,4,FALSE)</f>
        <v>#N/A</v>
      </c>
      <c r="AN36" s="45" t="e">
        <f t="shared" si="8"/>
        <v>#N/A</v>
      </c>
      <c r="AO36" s="45" t="e">
        <f t="shared" si="12"/>
        <v>#N/A</v>
      </c>
      <c r="AP36" s="45" t="e">
        <f t="shared" si="10"/>
        <v>#N/A</v>
      </c>
      <c r="AQ36" s="66"/>
      <c r="AR36" s="4"/>
      <c r="AS36" s="4"/>
    </row>
    <row r="37" spans="1:45" x14ac:dyDescent="0.25">
      <c r="A37" s="68">
        <v>16</v>
      </c>
      <c r="B37" s="63"/>
      <c r="C37" s="63"/>
      <c r="D37" s="63"/>
      <c r="E37" s="43" t="e">
        <f>VLOOKUP(C37,'Įkainiai ir sąrašas'!$A$2:$D$177,2,FALSE)</f>
        <v>#N/A</v>
      </c>
      <c r="F37" s="43" t="e">
        <f>VLOOKUP(D37,'Įkainiai ir sąrašas'!$A$2:$D$177,2,FALSE)</f>
        <v>#N/A</v>
      </c>
      <c r="G37" s="64"/>
      <c r="H37" s="63"/>
      <c r="I37" s="64"/>
      <c r="J37" s="64"/>
      <c r="K37" s="64"/>
      <c r="L37" s="44">
        <f t="shared" si="0"/>
        <v>0.5</v>
      </c>
      <c r="M37" s="44">
        <f t="shared" si="1"/>
        <v>0.5</v>
      </c>
      <c r="N37" s="63"/>
      <c r="O37" s="63"/>
      <c r="P37" s="45" t="b">
        <f t="shared" si="2"/>
        <v>0</v>
      </c>
      <c r="Q37" s="45" t="b">
        <f t="shared" si="3"/>
        <v>0</v>
      </c>
      <c r="R37" s="63"/>
      <c r="S37" s="63"/>
      <c r="T37" s="63"/>
      <c r="U37" s="63"/>
      <c r="V37" s="63"/>
      <c r="W37" s="63"/>
      <c r="X37" s="63"/>
      <c r="Y37" s="63"/>
      <c r="Z37" s="65" t="b">
        <f t="shared" si="4"/>
        <v>0</v>
      </c>
      <c r="AA37" s="65" t="b">
        <f t="shared" si="5"/>
        <v>0</v>
      </c>
      <c r="AB37" s="45" t="b">
        <f>IF(R37="Taip",0,IF(R37="Ne",0.5*(VLOOKUP(E37,'Įkainiai ir sąrašas'!$F$3:$G$7,2,FALSE))))</f>
        <v>0</v>
      </c>
      <c r="AC37" s="45" t="b">
        <f>IF(S37="Taip",0,IF(S37="Ne",0.5*(VLOOKUP(F37,'Įkainiai ir sąrašas'!$F$3:$G$7,2,FALSE))))</f>
        <v>0</v>
      </c>
      <c r="AD37" s="45" t="b">
        <f>IF(T37="Taip",0,IF(T37="Ne",'Įkainiai ir sąrašas'!$G$8*L37))</f>
        <v>0</v>
      </c>
      <c r="AE37" s="45" t="b">
        <f>IF(U37="Taip",0,IF(U37="Ne",'Įkainiai ir sąrašas'!$G$8*M37))</f>
        <v>0</v>
      </c>
      <c r="AF37" s="45" t="b">
        <f>IF(V37="Taip",0,IF(V37="Ne",'Įkainiai ir sąrašas'!$G$9*L37))</f>
        <v>0</v>
      </c>
      <c r="AG37" s="45" t="b">
        <f>IF(W37="Taip",0,IF(W37="Ne",'Įkainiai ir sąrašas'!$G$9*M37))</f>
        <v>0</v>
      </c>
      <c r="AH37" s="45" t="e">
        <f>VLOOKUP(C37,'Įkainiai ir sąrašas'!$A$2:$D$177,3,FALSE)</f>
        <v>#N/A</v>
      </c>
      <c r="AI37" s="45" t="e">
        <f>VLOOKUP(D37,'Įkainiai ir sąrašas'!$A$2:$D$177,3,FALSE)</f>
        <v>#N/A</v>
      </c>
      <c r="AJ37" s="45" t="e">
        <f t="shared" si="11"/>
        <v>#N/A</v>
      </c>
      <c r="AK37" s="45" t="e">
        <f t="shared" si="7"/>
        <v>#N/A</v>
      </c>
      <c r="AL37" s="45" t="e">
        <f>VLOOKUP(C37,'Įkainiai ir sąrašas'!$A$2:$D$177,4,FALSE)</f>
        <v>#N/A</v>
      </c>
      <c r="AM37" s="45" t="e">
        <f>VLOOKUP(D37,'Įkainiai ir sąrašas'!$A$2:$D$177,4,FALSE)</f>
        <v>#N/A</v>
      </c>
      <c r="AN37" s="45" t="e">
        <f t="shared" si="8"/>
        <v>#N/A</v>
      </c>
      <c r="AO37" s="45" t="e">
        <f t="shared" si="12"/>
        <v>#N/A</v>
      </c>
      <c r="AP37" s="45" t="e">
        <f t="shared" si="10"/>
        <v>#N/A</v>
      </c>
      <c r="AQ37" s="66"/>
      <c r="AR37" s="4"/>
      <c r="AS37" s="4"/>
    </row>
    <row r="38" spans="1:45" x14ac:dyDescent="0.25">
      <c r="A38" s="68">
        <v>17</v>
      </c>
      <c r="B38" s="63"/>
      <c r="C38" s="63"/>
      <c r="D38" s="63"/>
      <c r="E38" s="43" t="e">
        <f>VLOOKUP(C38,'Įkainiai ir sąrašas'!$A$2:$D$177,2,FALSE)</f>
        <v>#N/A</v>
      </c>
      <c r="F38" s="43" t="e">
        <f>VLOOKUP(D38,'Įkainiai ir sąrašas'!$A$2:$D$177,2,FALSE)</f>
        <v>#N/A</v>
      </c>
      <c r="G38" s="64"/>
      <c r="H38" s="63"/>
      <c r="I38" s="64"/>
      <c r="J38" s="64"/>
      <c r="K38" s="64"/>
      <c r="L38" s="44">
        <f t="shared" si="0"/>
        <v>0.5</v>
      </c>
      <c r="M38" s="44">
        <f t="shared" si="1"/>
        <v>0.5</v>
      </c>
      <c r="N38" s="63"/>
      <c r="O38" s="63"/>
      <c r="P38" s="45" t="b">
        <f t="shared" si="2"/>
        <v>0</v>
      </c>
      <c r="Q38" s="45" t="b">
        <f t="shared" si="3"/>
        <v>0</v>
      </c>
      <c r="R38" s="63"/>
      <c r="S38" s="63"/>
      <c r="T38" s="63"/>
      <c r="U38" s="63"/>
      <c r="V38" s="63"/>
      <c r="W38" s="63"/>
      <c r="X38" s="63"/>
      <c r="Y38" s="63"/>
      <c r="Z38" s="65" t="b">
        <f t="shared" si="4"/>
        <v>0</v>
      </c>
      <c r="AA38" s="65" t="b">
        <f t="shared" si="5"/>
        <v>0</v>
      </c>
      <c r="AB38" s="45" t="b">
        <f>IF(R38="Taip",0,IF(R38="Ne",0.5*(VLOOKUP(E38,'Įkainiai ir sąrašas'!$F$3:$G$7,2,FALSE))))</f>
        <v>0</v>
      </c>
      <c r="AC38" s="45" t="b">
        <f>IF(S38="Taip",0,IF(S38="Ne",0.5*(VLOOKUP(F38,'Įkainiai ir sąrašas'!$F$3:$G$7,2,FALSE))))</f>
        <v>0</v>
      </c>
      <c r="AD38" s="45" t="b">
        <f>IF(T38="Taip",0,IF(T38="Ne",'Įkainiai ir sąrašas'!$G$8*L38))</f>
        <v>0</v>
      </c>
      <c r="AE38" s="45" t="b">
        <f>IF(U38="Taip",0,IF(U38="Ne",'Įkainiai ir sąrašas'!$G$8*M38))</f>
        <v>0</v>
      </c>
      <c r="AF38" s="45" t="b">
        <f>IF(V38="Taip",0,IF(V38="Ne",'Įkainiai ir sąrašas'!$G$9*L38))</f>
        <v>0</v>
      </c>
      <c r="AG38" s="45" t="b">
        <f>IF(W38="Taip",0,IF(W38="Ne",'Įkainiai ir sąrašas'!$G$9*M38))</f>
        <v>0</v>
      </c>
      <c r="AH38" s="45" t="e">
        <f>VLOOKUP(C38,'Įkainiai ir sąrašas'!$A$2:$D$177,3,FALSE)</f>
        <v>#N/A</v>
      </c>
      <c r="AI38" s="45" t="e">
        <f>VLOOKUP(D38,'Įkainiai ir sąrašas'!$A$2:$D$177,3,FALSE)</f>
        <v>#N/A</v>
      </c>
      <c r="AJ38" s="45" t="e">
        <f t="shared" si="11"/>
        <v>#N/A</v>
      </c>
      <c r="AK38" s="45" t="e">
        <f t="shared" si="7"/>
        <v>#N/A</v>
      </c>
      <c r="AL38" s="45" t="e">
        <f>VLOOKUP(C38,'Įkainiai ir sąrašas'!$A$2:$D$177,4,FALSE)</f>
        <v>#N/A</v>
      </c>
      <c r="AM38" s="45" t="e">
        <f>VLOOKUP(D38,'Įkainiai ir sąrašas'!$A$2:$D$177,4,FALSE)</f>
        <v>#N/A</v>
      </c>
      <c r="AN38" s="45" t="e">
        <f t="shared" si="8"/>
        <v>#N/A</v>
      </c>
      <c r="AO38" s="45" t="e">
        <f t="shared" si="12"/>
        <v>#N/A</v>
      </c>
      <c r="AP38" s="45" t="e">
        <f t="shared" si="10"/>
        <v>#N/A</v>
      </c>
      <c r="AQ38" s="66"/>
      <c r="AR38" s="4"/>
      <c r="AS38" s="4"/>
    </row>
    <row r="39" spans="1:45" x14ac:dyDescent="0.25">
      <c r="A39" s="68">
        <v>18</v>
      </c>
      <c r="B39" s="63"/>
      <c r="C39" s="63"/>
      <c r="D39" s="63"/>
      <c r="E39" s="43" t="e">
        <f>VLOOKUP(C39,'Įkainiai ir sąrašas'!$A$2:$D$177,2,FALSE)</f>
        <v>#N/A</v>
      </c>
      <c r="F39" s="43" t="e">
        <f>VLOOKUP(D39,'Įkainiai ir sąrašas'!$A$2:$D$177,2,FALSE)</f>
        <v>#N/A</v>
      </c>
      <c r="G39" s="64"/>
      <c r="H39" s="63"/>
      <c r="I39" s="64"/>
      <c r="J39" s="64"/>
      <c r="K39" s="64"/>
      <c r="L39" s="44">
        <f t="shared" si="0"/>
        <v>0.5</v>
      </c>
      <c r="M39" s="44">
        <f t="shared" si="1"/>
        <v>0.5</v>
      </c>
      <c r="N39" s="63"/>
      <c r="O39" s="63"/>
      <c r="P39" s="45" t="b">
        <f t="shared" si="2"/>
        <v>0</v>
      </c>
      <c r="Q39" s="45" t="b">
        <f t="shared" si="3"/>
        <v>0</v>
      </c>
      <c r="R39" s="63"/>
      <c r="S39" s="63"/>
      <c r="T39" s="63"/>
      <c r="U39" s="63"/>
      <c r="V39" s="63"/>
      <c r="W39" s="63"/>
      <c r="X39" s="63"/>
      <c r="Y39" s="63"/>
      <c r="Z39" s="65" t="b">
        <f t="shared" si="4"/>
        <v>0</v>
      </c>
      <c r="AA39" s="65" t="b">
        <f t="shared" si="5"/>
        <v>0</v>
      </c>
      <c r="AB39" s="45" t="b">
        <f>IF(R39="Taip",0,IF(R39="Ne",0.5*(VLOOKUP(E39,'Įkainiai ir sąrašas'!$F$3:$G$7,2,FALSE))))</f>
        <v>0</v>
      </c>
      <c r="AC39" s="45" t="b">
        <f>IF(S39="Taip",0,IF(S39="Ne",0.5*(VLOOKUP(F39,'Įkainiai ir sąrašas'!$F$3:$G$7,2,FALSE))))</f>
        <v>0</v>
      </c>
      <c r="AD39" s="45" t="b">
        <f>IF(T39="Taip",0,IF(T39="Ne",'Įkainiai ir sąrašas'!$G$8*L39))</f>
        <v>0</v>
      </c>
      <c r="AE39" s="45" t="b">
        <f>IF(U39="Taip",0,IF(U39="Ne",'Įkainiai ir sąrašas'!$G$8*M39))</f>
        <v>0</v>
      </c>
      <c r="AF39" s="45" t="b">
        <f>IF(V39="Taip",0,IF(V39="Ne",'Įkainiai ir sąrašas'!$G$9*L39))</f>
        <v>0</v>
      </c>
      <c r="AG39" s="45" t="b">
        <f>IF(W39="Taip",0,IF(W39="Ne",'Įkainiai ir sąrašas'!$G$9*M39))</f>
        <v>0</v>
      </c>
      <c r="AH39" s="45" t="e">
        <f>VLOOKUP(C39,'Įkainiai ir sąrašas'!$A$2:$D$177,3,FALSE)</f>
        <v>#N/A</v>
      </c>
      <c r="AI39" s="45" t="e">
        <f>VLOOKUP(D39,'Įkainiai ir sąrašas'!$A$2:$D$177,3,FALSE)</f>
        <v>#N/A</v>
      </c>
      <c r="AJ39" s="45" t="e">
        <f t="shared" si="11"/>
        <v>#N/A</v>
      </c>
      <c r="AK39" s="45" t="e">
        <f t="shared" si="7"/>
        <v>#N/A</v>
      </c>
      <c r="AL39" s="45" t="e">
        <f>VLOOKUP(C39,'Įkainiai ir sąrašas'!$A$2:$D$177,4,FALSE)</f>
        <v>#N/A</v>
      </c>
      <c r="AM39" s="45" t="e">
        <f>VLOOKUP(D39,'Įkainiai ir sąrašas'!$A$2:$D$177,4,FALSE)</f>
        <v>#N/A</v>
      </c>
      <c r="AN39" s="45" t="e">
        <f t="shared" si="8"/>
        <v>#N/A</v>
      </c>
      <c r="AO39" s="45" t="e">
        <f t="shared" si="12"/>
        <v>#N/A</v>
      </c>
      <c r="AP39" s="45" t="e">
        <f t="shared" si="10"/>
        <v>#N/A</v>
      </c>
      <c r="AQ39" s="66"/>
      <c r="AR39" s="4"/>
      <c r="AS39" s="4"/>
    </row>
    <row r="40" spans="1:45" x14ac:dyDescent="0.25">
      <c r="A40" s="68">
        <v>19</v>
      </c>
      <c r="B40" s="63"/>
      <c r="C40" s="63"/>
      <c r="D40" s="63"/>
      <c r="E40" s="43" t="e">
        <f>VLOOKUP(C40,'Įkainiai ir sąrašas'!$A$2:$D$177,2,FALSE)</f>
        <v>#N/A</v>
      </c>
      <c r="F40" s="43" t="e">
        <f>VLOOKUP(D40,'Įkainiai ir sąrašas'!$A$2:$D$177,2,FALSE)</f>
        <v>#N/A</v>
      </c>
      <c r="G40" s="64"/>
      <c r="H40" s="63"/>
      <c r="I40" s="64"/>
      <c r="J40" s="64"/>
      <c r="K40" s="64"/>
      <c r="L40" s="44">
        <f t="shared" si="0"/>
        <v>0.5</v>
      </c>
      <c r="M40" s="44">
        <f t="shared" si="1"/>
        <v>0.5</v>
      </c>
      <c r="N40" s="63"/>
      <c r="O40" s="63"/>
      <c r="P40" s="45" t="b">
        <f t="shared" si="2"/>
        <v>0</v>
      </c>
      <c r="Q40" s="45" t="b">
        <f t="shared" si="3"/>
        <v>0</v>
      </c>
      <c r="R40" s="63"/>
      <c r="S40" s="63"/>
      <c r="T40" s="63"/>
      <c r="U40" s="63"/>
      <c r="V40" s="63"/>
      <c r="W40" s="63"/>
      <c r="X40" s="63"/>
      <c r="Y40" s="63"/>
      <c r="Z40" s="65" t="b">
        <f t="shared" si="4"/>
        <v>0</v>
      </c>
      <c r="AA40" s="65" t="b">
        <f t="shared" si="5"/>
        <v>0</v>
      </c>
      <c r="AB40" s="45" t="b">
        <f>IF(R40="Taip",0,IF(R40="Ne",0.5*(VLOOKUP(E40,'Įkainiai ir sąrašas'!$F$3:$G$7,2,FALSE))))</f>
        <v>0</v>
      </c>
      <c r="AC40" s="45" t="b">
        <f>IF(S40="Taip",0,IF(S40="Ne",0.5*(VLOOKUP(F40,'Įkainiai ir sąrašas'!$F$3:$G$7,2,FALSE))))</f>
        <v>0</v>
      </c>
      <c r="AD40" s="45" t="b">
        <f>IF(T40="Taip",0,IF(T40="Ne",'Įkainiai ir sąrašas'!$G$8*L40))</f>
        <v>0</v>
      </c>
      <c r="AE40" s="45" t="b">
        <f>IF(U40="Taip",0,IF(U40="Ne",'Įkainiai ir sąrašas'!$G$8*M40))</f>
        <v>0</v>
      </c>
      <c r="AF40" s="45" t="b">
        <f>IF(V40="Taip",0,IF(V40="Ne",'Įkainiai ir sąrašas'!$G$9*L40))</f>
        <v>0</v>
      </c>
      <c r="AG40" s="45" t="b">
        <f>IF(W40="Taip",0,IF(W40="Ne",'Įkainiai ir sąrašas'!$G$9*M40))</f>
        <v>0</v>
      </c>
      <c r="AH40" s="45" t="e">
        <f>VLOOKUP(C40,'Įkainiai ir sąrašas'!$A$2:$D$177,3,FALSE)</f>
        <v>#N/A</v>
      </c>
      <c r="AI40" s="45" t="e">
        <f>VLOOKUP(D40,'Įkainiai ir sąrašas'!$A$2:$D$177,3,FALSE)</f>
        <v>#N/A</v>
      </c>
      <c r="AJ40" s="45" t="e">
        <f t="shared" si="11"/>
        <v>#N/A</v>
      </c>
      <c r="AK40" s="45" t="e">
        <f t="shared" si="7"/>
        <v>#N/A</v>
      </c>
      <c r="AL40" s="45" t="e">
        <f>VLOOKUP(C40,'Įkainiai ir sąrašas'!$A$2:$D$177,4,FALSE)</f>
        <v>#N/A</v>
      </c>
      <c r="AM40" s="45" t="e">
        <f>VLOOKUP(D40,'Įkainiai ir sąrašas'!$A$2:$D$177,4,FALSE)</f>
        <v>#N/A</v>
      </c>
      <c r="AN40" s="45" t="e">
        <f t="shared" si="8"/>
        <v>#N/A</v>
      </c>
      <c r="AO40" s="45" t="e">
        <f t="shared" si="12"/>
        <v>#N/A</v>
      </c>
      <c r="AP40" s="45" t="e">
        <f t="shared" si="10"/>
        <v>#N/A</v>
      </c>
      <c r="AQ40" s="66"/>
      <c r="AR40" s="4"/>
      <c r="AS40" s="4"/>
    </row>
    <row r="41" spans="1:45" x14ac:dyDescent="0.25">
      <c r="A41" s="68">
        <v>20</v>
      </c>
      <c r="B41" s="63"/>
      <c r="C41" s="63"/>
      <c r="D41" s="63"/>
      <c r="E41" s="43" t="e">
        <f>VLOOKUP(C41,'Įkainiai ir sąrašas'!$A$2:$D$177,2,FALSE)</f>
        <v>#N/A</v>
      </c>
      <c r="F41" s="43" t="e">
        <f>VLOOKUP(D41,'Įkainiai ir sąrašas'!$A$2:$D$177,2,FALSE)</f>
        <v>#N/A</v>
      </c>
      <c r="G41" s="64"/>
      <c r="H41" s="63"/>
      <c r="I41" s="64"/>
      <c r="J41" s="64"/>
      <c r="K41" s="64"/>
      <c r="L41" s="44">
        <f t="shared" si="0"/>
        <v>0.5</v>
      </c>
      <c r="M41" s="44">
        <f t="shared" si="1"/>
        <v>0.5</v>
      </c>
      <c r="N41" s="63"/>
      <c r="O41" s="63"/>
      <c r="P41" s="45" t="b">
        <f t="shared" si="2"/>
        <v>0</v>
      </c>
      <c r="Q41" s="45" t="b">
        <f t="shared" si="3"/>
        <v>0</v>
      </c>
      <c r="R41" s="63"/>
      <c r="S41" s="63"/>
      <c r="T41" s="63"/>
      <c r="U41" s="63"/>
      <c r="V41" s="63"/>
      <c r="W41" s="63"/>
      <c r="X41" s="63"/>
      <c r="Y41" s="63"/>
      <c r="Z41" s="65" t="b">
        <f t="shared" si="4"/>
        <v>0</v>
      </c>
      <c r="AA41" s="65" t="b">
        <f t="shared" si="5"/>
        <v>0</v>
      </c>
      <c r="AB41" s="45" t="b">
        <f>IF(R41="Taip",0,IF(R41="Ne",0.5*(VLOOKUP(E41,'Įkainiai ir sąrašas'!$F$3:$G$7,2,FALSE))))</f>
        <v>0</v>
      </c>
      <c r="AC41" s="45" t="b">
        <f>IF(S41="Taip",0,IF(S41="Ne",0.5*(VLOOKUP(F41,'Įkainiai ir sąrašas'!$F$3:$G$7,2,FALSE))))</f>
        <v>0</v>
      </c>
      <c r="AD41" s="45" t="b">
        <f>IF(T41="Taip",0,IF(T41="Ne",'Įkainiai ir sąrašas'!$G$8*L41))</f>
        <v>0</v>
      </c>
      <c r="AE41" s="45" t="b">
        <f>IF(U41="Taip",0,IF(U41="Ne",'Įkainiai ir sąrašas'!$G$8*M41))</f>
        <v>0</v>
      </c>
      <c r="AF41" s="45" t="b">
        <f>IF(V41="Taip",0,IF(V41="Ne",'Įkainiai ir sąrašas'!$G$9*L41))</f>
        <v>0</v>
      </c>
      <c r="AG41" s="45" t="b">
        <f>IF(W41="Taip",0,IF(W41="Ne",'Įkainiai ir sąrašas'!$G$9*M41))</f>
        <v>0</v>
      </c>
      <c r="AH41" s="45" t="e">
        <f>VLOOKUP(C41,'Įkainiai ir sąrašas'!$A$2:$D$177,3,FALSE)</f>
        <v>#N/A</v>
      </c>
      <c r="AI41" s="45" t="e">
        <f>VLOOKUP(D41,'Įkainiai ir sąrašas'!$A$2:$D$177,3,FALSE)</f>
        <v>#N/A</v>
      </c>
      <c r="AJ41" s="45" t="e">
        <f t="shared" si="11"/>
        <v>#N/A</v>
      </c>
      <c r="AK41" s="45" t="e">
        <f t="shared" si="7"/>
        <v>#N/A</v>
      </c>
      <c r="AL41" s="45" t="e">
        <f>VLOOKUP(C41,'Įkainiai ir sąrašas'!$A$2:$D$177,4,FALSE)</f>
        <v>#N/A</v>
      </c>
      <c r="AM41" s="45" t="e">
        <f>VLOOKUP(D41,'Įkainiai ir sąrašas'!$A$2:$D$177,4,FALSE)</f>
        <v>#N/A</v>
      </c>
      <c r="AN41" s="45" t="e">
        <f t="shared" si="8"/>
        <v>#N/A</v>
      </c>
      <c r="AO41" s="45" t="e">
        <f t="shared" si="12"/>
        <v>#N/A</v>
      </c>
      <c r="AP41" s="45" t="e">
        <f t="shared" si="10"/>
        <v>#N/A</v>
      </c>
      <c r="AQ41" s="66"/>
      <c r="AR41" s="4"/>
      <c r="AS41" s="4"/>
    </row>
    <row r="42" spans="1:45" x14ac:dyDescent="0.25">
      <c r="A42" s="68">
        <v>21</v>
      </c>
      <c r="B42" s="63"/>
      <c r="C42" s="63"/>
      <c r="D42" s="63"/>
      <c r="E42" s="43" t="e">
        <f>VLOOKUP(C42,'Įkainiai ir sąrašas'!$A$2:$D$177,2,FALSE)</f>
        <v>#N/A</v>
      </c>
      <c r="F42" s="43" t="e">
        <f>VLOOKUP(D42,'Įkainiai ir sąrašas'!$A$2:$D$177,2,FALSE)</f>
        <v>#N/A</v>
      </c>
      <c r="G42" s="64"/>
      <c r="H42" s="63"/>
      <c r="I42" s="64"/>
      <c r="J42" s="64"/>
      <c r="K42" s="64"/>
      <c r="L42" s="44">
        <f t="shared" si="0"/>
        <v>0.5</v>
      </c>
      <c r="M42" s="44">
        <f t="shared" si="1"/>
        <v>0.5</v>
      </c>
      <c r="N42" s="63"/>
      <c r="O42" s="63"/>
      <c r="P42" s="45" t="b">
        <f t="shared" si="2"/>
        <v>0</v>
      </c>
      <c r="Q42" s="45" t="b">
        <f t="shared" si="3"/>
        <v>0</v>
      </c>
      <c r="R42" s="63"/>
      <c r="S42" s="63"/>
      <c r="T42" s="63"/>
      <c r="U42" s="63"/>
      <c r="V42" s="63"/>
      <c r="W42" s="63"/>
      <c r="X42" s="63"/>
      <c r="Y42" s="63"/>
      <c r="Z42" s="65" t="b">
        <f t="shared" si="4"/>
        <v>0</v>
      </c>
      <c r="AA42" s="65" t="b">
        <f t="shared" si="5"/>
        <v>0</v>
      </c>
      <c r="AB42" s="45" t="b">
        <f>IF(R42="Taip",0,IF(R42="Ne",0.5*(VLOOKUP(E42,'Įkainiai ir sąrašas'!$F$3:$G$7,2,FALSE))))</f>
        <v>0</v>
      </c>
      <c r="AC42" s="45" t="b">
        <f>IF(S42="Taip",0,IF(S42="Ne",0.5*(VLOOKUP(F42,'Įkainiai ir sąrašas'!$F$3:$G$7,2,FALSE))))</f>
        <v>0</v>
      </c>
      <c r="AD42" s="45" t="b">
        <f>IF(T42="Taip",0,IF(T42="Ne",'Įkainiai ir sąrašas'!$G$8*L42))</f>
        <v>0</v>
      </c>
      <c r="AE42" s="45" t="b">
        <f>IF(U42="Taip",0,IF(U42="Ne",'Įkainiai ir sąrašas'!$G$8*M42))</f>
        <v>0</v>
      </c>
      <c r="AF42" s="45" t="b">
        <f>IF(V42="Taip",0,IF(V42="Ne",'Įkainiai ir sąrašas'!$G$9*L42))</f>
        <v>0</v>
      </c>
      <c r="AG42" s="45" t="b">
        <f>IF(W42="Taip",0,IF(W42="Ne",'Įkainiai ir sąrašas'!$G$9*M42))</f>
        <v>0</v>
      </c>
      <c r="AH42" s="45" t="e">
        <f>VLOOKUP(C42,'Įkainiai ir sąrašas'!$A$2:$D$177,3,FALSE)</f>
        <v>#N/A</v>
      </c>
      <c r="AI42" s="45" t="e">
        <f>VLOOKUP(D42,'Įkainiai ir sąrašas'!$A$2:$D$177,3,FALSE)</f>
        <v>#N/A</v>
      </c>
      <c r="AJ42" s="45" t="e">
        <f t="shared" si="11"/>
        <v>#N/A</v>
      </c>
      <c r="AK42" s="45" t="e">
        <f t="shared" si="7"/>
        <v>#N/A</v>
      </c>
      <c r="AL42" s="45" t="e">
        <f>VLOOKUP(C42,'Įkainiai ir sąrašas'!$A$2:$D$177,4,FALSE)</f>
        <v>#N/A</v>
      </c>
      <c r="AM42" s="45" t="e">
        <f>VLOOKUP(D42,'Įkainiai ir sąrašas'!$A$2:$D$177,4,FALSE)</f>
        <v>#N/A</v>
      </c>
      <c r="AN42" s="45" t="e">
        <f t="shared" si="8"/>
        <v>#N/A</v>
      </c>
      <c r="AO42" s="45" t="e">
        <f t="shared" si="12"/>
        <v>#N/A</v>
      </c>
      <c r="AP42" s="45" t="e">
        <f t="shared" si="10"/>
        <v>#N/A</v>
      </c>
      <c r="AQ42" s="66"/>
      <c r="AR42" s="4"/>
      <c r="AS42" s="4"/>
    </row>
    <row r="43" spans="1:45" x14ac:dyDescent="0.25">
      <c r="A43" s="68">
        <v>22</v>
      </c>
      <c r="B43" s="63"/>
      <c r="C43" s="63"/>
      <c r="D43" s="63"/>
      <c r="E43" s="43" t="e">
        <f>VLOOKUP(C43,'Įkainiai ir sąrašas'!$A$2:$D$177,2,FALSE)</f>
        <v>#N/A</v>
      </c>
      <c r="F43" s="43" t="e">
        <f>VLOOKUP(D43,'Įkainiai ir sąrašas'!$A$2:$D$177,2,FALSE)</f>
        <v>#N/A</v>
      </c>
      <c r="G43" s="64"/>
      <c r="H43" s="63"/>
      <c r="I43" s="64"/>
      <c r="J43" s="64"/>
      <c r="K43" s="64"/>
      <c r="L43" s="44">
        <f t="shared" si="0"/>
        <v>0.5</v>
      </c>
      <c r="M43" s="44">
        <f t="shared" si="1"/>
        <v>0.5</v>
      </c>
      <c r="N43" s="63"/>
      <c r="O43" s="63"/>
      <c r="P43" s="45" t="b">
        <f t="shared" si="2"/>
        <v>0</v>
      </c>
      <c r="Q43" s="45" t="b">
        <f t="shared" si="3"/>
        <v>0</v>
      </c>
      <c r="R43" s="63"/>
      <c r="S43" s="63"/>
      <c r="T43" s="63"/>
      <c r="U43" s="63"/>
      <c r="V43" s="63"/>
      <c r="W43" s="63"/>
      <c r="X43" s="63"/>
      <c r="Y43" s="63"/>
      <c r="Z43" s="65" t="b">
        <f t="shared" si="4"/>
        <v>0</v>
      </c>
      <c r="AA43" s="65" t="b">
        <f t="shared" si="5"/>
        <v>0</v>
      </c>
      <c r="AB43" s="45" t="b">
        <f>IF(R43="Taip",0,IF(R43="Ne",0.5*(VLOOKUP(E43,'Įkainiai ir sąrašas'!$F$3:$G$7,2,FALSE))))</f>
        <v>0</v>
      </c>
      <c r="AC43" s="45" t="b">
        <f>IF(S43="Taip",0,IF(S43="Ne",0.5*(VLOOKUP(F43,'Įkainiai ir sąrašas'!$F$3:$G$7,2,FALSE))))</f>
        <v>0</v>
      </c>
      <c r="AD43" s="45" t="b">
        <f>IF(T43="Taip",0,IF(T43="Ne",'Įkainiai ir sąrašas'!$G$8*L43))</f>
        <v>0</v>
      </c>
      <c r="AE43" s="45" t="b">
        <f>IF(U43="Taip",0,IF(U43="Ne",'Įkainiai ir sąrašas'!$G$8*M43))</f>
        <v>0</v>
      </c>
      <c r="AF43" s="45" t="b">
        <f>IF(V43="Taip",0,IF(V43="Ne",'Įkainiai ir sąrašas'!$G$9*L43))</f>
        <v>0</v>
      </c>
      <c r="AG43" s="45" t="b">
        <f>IF(W43="Taip",0,IF(W43="Ne",'Įkainiai ir sąrašas'!$G$9*M43))</f>
        <v>0</v>
      </c>
      <c r="AH43" s="45" t="e">
        <f>VLOOKUP(C43,'Įkainiai ir sąrašas'!$A$2:$D$177,3,FALSE)</f>
        <v>#N/A</v>
      </c>
      <c r="AI43" s="45" t="e">
        <f>VLOOKUP(D43,'Įkainiai ir sąrašas'!$A$2:$D$177,3,FALSE)</f>
        <v>#N/A</v>
      </c>
      <c r="AJ43" s="45" t="e">
        <f t="shared" si="11"/>
        <v>#N/A</v>
      </c>
      <c r="AK43" s="45" t="e">
        <f t="shared" si="7"/>
        <v>#N/A</v>
      </c>
      <c r="AL43" s="45" t="e">
        <f>VLOOKUP(C43,'Įkainiai ir sąrašas'!$A$2:$D$177,4,FALSE)</f>
        <v>#N/A</v>
      </c>
      <c r="AM43" s="45" t="e">
        <f>VLOOKUP(D43,'Įkainiai ir sąrašas'!$A$2:$D$177,4,FALSE)</f>
        <v>#N/A</v>
      </c>
      <c r="AN43" s="45" t="e">
        <f t="shared" si="8"/>
        <v>#N/A</v>
      </c>
      <c r="AO43" s="45" t="e">
        <f t="shared" si="12"/>
        <v>#N/A</v>
      </c>
      <c r="AP43" s="45" t="e">
        <f t="shared" si="10"/>
        <v>#N/A</v>
      </c>
      <c r="AQ43" s="66"/>
      <c r="AR43" s="4"/>
      <c r="AS43" s="4"/>
    </row>
    <row r="44" spans="1:45" x14ac:dyDescent="0.25">
      <c r="A44" s="68">
        <v>23</v>
      </c>
      <c r="B44" s="63"/>
      <c r="C44" s="63"/>
      <c r="D44" s="63"/>
      <c r="E44" s="43" t="e">
        <f>VLOOKUP(C44,'Įkainiai ir sąrašas'!$A$2:$D$177,2,FALSE)</f>
        <v>#N/A</v>
      </c>
      <c r="F44" s="43" t="e">
        <f>VLOOKUP(D44,'Įkainiai ir sąrašas'!$A$2:$D$177,2,FALSE)</f>
        <v>#N/A</v>
      </c>
      <c r="G44" s="64"/>
      <c r="H44" s="63"/>
      <c r="I44" s="64"/>
      <c r="J44" s="64"/>
      <c r="K44" s="64"/>
      <c r="L44" s="44">
        <f t="shared" si="0"/>
        <v>0.5</v>
      </c>
      <c r="M44" s="44">
        <f t="shared" si="1"/>
        <v>0.5</v>
      </c>
      <c r="N44" s="63"/>
      <c r="O44" s="63"/>
      <c r="P44" s="45" t="b">
        <f t="shared" si="2"/>
        <v>0</v>
      </c>
      <c r="Q44" s="45" t="b">
        <f t="shared" si="3"/>
        <v>0</v>
      </c>
      <c r="R44" s="63"/>
      <c r="S44" s="63"/>
      <c r="T44" s="63"/>
      <c r="U44" s="63"/>
      <c r="V44" s="63"/>
      <c r="W44" s="63"/>
      <c r="X44" s="63"/>
      <c r="Y44" s="63"/>
      <c r="Z44" s="65" t="b">
        <f t="shared" si="4"/>
        <v>0</v>
      </c>
      <c r="AA44" s="65" t="b">
        <f t="shared" si="5"/>
        <v>0</v>
      </c>
      <c r="AB44" s="45" t="b">
        <f>IF(R44="Taip",0,IF(R44="Ne",0.5*(VLOOKUP(E44,'Įkainiai ir sąrašas'!$F$3:$G$7,2,FALSE))))</f>
        <v>0</v>
      </c>
      <c r="AC44" s="45" t="b">
        <f>IF(S44="Taip",0,IF(S44="Ne",0.5*(VLOOKUP(F44,'Įkainiai ir sąrašas'!$F$3:$G$7,2,FALSE))))</f>
        <v>0</v>
      </c>
      <c r="AD44" s="45" t="b">
        <f>IF(T44="Taip",0,IF(T44="Ne",'Įkainiai ir sąrašas'!$G$8*L44))</f>
        <v>0</v>
      </c>
      <c r="AE44" s="45" t="b">
        <f>IF(U44="Taip",0,IF(U44="Ne",'Įkainiai ir sąrašas'!$G$8*M44))</f>
        <v>0</v>
      </c>
      <c r="AF44" s="45" t="b">
        <f>IF(V44="Taip",0,IF(V44="Ne",'Įkainiai ir sąrašas'!$G$9*L44))</f>
        <v>0</v>
      </c>
      <c r="AG44" s="45" t="b">
        <f>IF(W44="Taip",0,IF(W44="Ne",'Įkainiai ir sąrašas'!$G$9*M44))</f>
        <v>0</v>
      </c>
      <c r="AH44" s="45" t="e">
        <f>VLOOKUP(C44,'Įkainiai ir sąrašas'!$A$2:$D$177,3,FALSE)</f>
        <v>#N/A</v>
      </c>
      <c r="AI44" s="45" t="e">
        <f>VLOOKUP(D44,'Įkainiai ir sąrašas'!$A$2:$D$177,3,FALSE)</f>
        <v>#N/A</v>
      </c>
      <c r="AJ44" s="45" t="e">
        <f t="shared" si="11"/>
        <v>#N/A</v>
      </c>
      <c r="AK44" s="45" t="e">
        <f t="shared" si="7"/>
        <v>#N/A</v>
      </c>
      <c r="AL44" s="45" t="e">
        <f>VLOOKUP(C44,'Įkainiai ir sąrašas'!$A$2:$D$177,4,FALSE)</f>
        <v>#N/A</v>
      </c>
      <c r="AM44" s="45" t="e">
        <f>VLOOKUP(D44,'Įkainiai ir sąrašas'!$A$2:$D$177,4,FALSE)</f>
        <v>#N/A</v>
      </c>
      <c r="AN44" s="45" t="e">
        <f t="shared" si="8"/>
        <v>#N/A</v>
      </c>
      <c r="AO44" s="45" t="e">
        <f t="shared" si="12"/>
        <v>#N/A</v>
      </c>
      <c r="AP44" s="45" t="e">
        <f t="shared" si="10"/>
        <v>#N/A</v>
      </c>
      <c r="AQ44" s="66"/>
      <c r="AR44" s="4"/>
      <c r="AS44" s="4"/>
    </row>
    <row r="45" spans="1:45" x14ac:dyDescent="0.25">
      <c r="A45" s="68">
        <v>24</v>
      </c>
      <c r="B45" s="63"/>
      <c r="C45" s="63"/>
      <c r="D45" s="63"/>
      <c r="E45" s="43" t="e">
        <f>VLOOKUP(C45,'Įkainiai ir sąrašas'!$A$2:$D$177,2,FALSE)</f>
        <v>#N/A</v>
      </c>
      <c r="F45" s="43" t="e">
        <f>VLOOKUP(D45,'Įkainiai ir sąrašas'!$A$2:$D$177,2,FALSE)</f>
        <v>#N/A</v>
      </c>
      <c r="G45" s="64"/>
      <c r="H45" s="63"/>
      <c r="I45" s="64"/>
      <c r="J45" s="64"/>
      <c r="K45" s="64"/>
      <c r="L45" s="44">
        <f t="shared" si="0"/>
        <v>0.5</v>
      </c>
      <c r="M45" s="44">
        <f t="shared" si="1"/>
        <v>0.5</v>
      </c>
      <c r="N45" s="63"/>
      <c r="O45" s="63"/>
      <c r="P45" s="45" t="b">
        <f t="shared" si="2"/>
        <v>0</v>
      </c>
      <c r="Q45" s="45" t="b">
        <f t="shared" si="3"/>
        <v>0</v>
      </c>
      <c r="R45" s="63"/>
      <c r="S45" s="63"/>
      <c r="T45" s="63"/>
      <c r="U45" s="63"/>
      <c r="V45" s="63"/>
      <c r="W45" s="63"/>
      <c r="X45" s="63"/>
      <c r="Y45" s="63"/>
      <c r="Z45" s="65" t="b">
        <f t="shared" si="4"/>
        <v>0</v>
      </c>
      <c r="AA45" s="65" t="b">
        <f t="shared" si="5"/>
        <v>0</v>
      </c>
      <c r="AB45" s="45" t="b">
        <f>IF(R45="Taip",0,IF(R45="Ne",0.5*(VLOOKUP(E45,'Įkainiai ir sąrašas'!$F$3:$G$7,2,FALSE))))</f>
        <v>0</v>
      </c>
      <c r="AC45" s="45" t="b">
        <f>IF(S45="Taip",0,IF(S45="Ne",0.5*(VLOOKUP(F45,'Įkainiai ir sąrašas'!$F$3:$G$7,2,FALSE))))</f>
        <v>0</v>
      </c>
      <c r="AD45" s="45" t="b">
        <f>IF(T45="Taip",0,IF(T45="Ne",'Įkainiai ir sąrašas'!$G$8*L45))</f>
        <v>0</v>
      </c>
      <c r="AE45" s="45" t="b">
        <f>IF(U45="Taip",0,IF(U45="Ne",'Įkainiai ir sąrašas'!$G$8*M45))</f>
        <v>0</v>
      </c>
      <c r="AF45" s="45" t="b">
        <f>IF(V45="Taip",0,IF(V45="Ne",'Įkainiai ir sąrašas'!$G$9*L45))</f>
        <v>0</v>
      </c>
      <c r="AG45" s="45" t="b">
        <f>IF(W45="Taip",0,IF(W45="Ne",'Įkainiai ir sąrašas'!$G$9*M45))</f>
        <v>0</v>
      </c>
      <c r="AH45" s="45" t="e">
        <f>VLOOKUP(C45,'Įkainiai ir sąrašas'!$A$2:$D$177,3,FALSE)</f>
        <v>#N/A</v>
      </c>
      <c r="AI45" s="45" t="e">
        <f>VLOOKUP(D45,'Įkainiai ir sąrašas'!$A$2:$D$177,3,FALSE)</f>
        <v>#N/A</v>
      </c>
      <c r="AJ45" s="45" t="e">
        <f t="shared" si="11"/>
        <v>#N/A</v>
      </c>
      <c r="AK45" s="45" t="e">
        <f t="shared" si="7"/>
        <v>#N/A</v>
      </c>
      <c r="AL45" s="45" t="e">
        <f>VLOOKUP(C45,'Įkainiai ir sąrašas'!$A$2:$D$177,4,FALSE)</f>
        <v>#N/A</v>
      </c>
      <c r="AM45" s="45" t="e">
        <f>VLOOKUP(D45,'Įkainiai ir sąrašas'!$A$2:$D$177,4,FALSE)</f>
        <v>#N/A</v>
      </c>
      <c r="AN45" s="45" t="e">
        <f t="shared" si="8"/>
        <v>#N/A</v>
      </c>
      <c r="AO45" s="45" t="e">
        <f t="shared" si="12"/>
        <v>#N/A</v>
      </c>
      <c r="AP45" s="45" t="e">
        <f t="shared" si="10"/>
        <v>#N/A</v>
      </c>
      <c r="AQ45" s="66"/>
      <c r="AR45" s="4"/>
      <c r="AS45" s="4"/>
    </row>
    <row r="46" spans="1:45" x14ac:dyDescent="0.25">
      <c r="A46" s="68">
        <v>25</v>
      </c>
      <c r="B46" s="63"/>
      <c r="C46" s="63"/>
      <c r="D46" s="63"/>
      <c r="E46" s="43" t="e">
        <f>VLOOKUP(C46,'Įkainiai ir sąrašas'!$A$2:$D$177,2,FALSE)</f>
        <v>#N/A</v>
      </c>
      <c r="F46" s="43" t="e">
        <f>VLOOKUP(D46,'Įkainiai ir sąrašas'!$A$2:$D$177,2,FALSE)</f>
        <v>#N/A</v>
      </c>
      <c r="G46" s="64"/>
      <c r="H46" s="63"/>
      <c r="I46" s="64"/>
      <c r="J46" s="64"/>
      <c r="K46" s="64"/>
      <c r="L46" s="44">
        <f t="shared" si="0"/>
        <v>0.5</v>
      </c>
      <c r="M46" s="44">
        <f t="shared" si="1"/>
        <v>0.5</v>
      </c>
      <c r="N46" s="63"/>
      <c r="O46" s="63"/>
      <c r="P46" s="45" t="b">
        <f t="shared" si="2"/>
        <v>0</v>
      </c>
      <c r="Q46" s="45" t="b">
        <f t="shared" si="3"/>
        <v>0</v>
      </c>
      <c r="R46" s="63"/>
      <c r="S46" s="63"/>
      <c r="T46" s="63"/>
      <c r="U46" s="63"/>
      <c r="V46" s="63"/>
      <c r="W46" s="63"/>
      <c r="X46" s="63"/>
      <c r="Y46" s="63"/>
      <c r="Z46" s="65" t="b">
        <f t="shared" si="4"/>
        <v>0</v>
      </c>
      <c r="AA46" s="65" t="b">
        <f t="shared" si="5"/>
        <v>0</v>
      </c>
      <c r="AB46" s="45" t="b">
        <f>IF(R46="Taip",0,IF(R46="Ne",0.5*(VLOOKUP(E46,'Įkainiai ir sąrašas'!$F$3:$G$7,2,FALSE))))</f>
        <v>0</v>
      </c>
      <c r="AC46" s="45" t="b">
        <f>IF(S46="Taip",0,IF(S46="Ne",0.5*(VLOOKUP(F46,'Įkainiai ir sąrašas'!$F$3:$G$7,2,FALSE))))</f>
        <v>0</v>
      </c>
      <c r="AD46" s="45" t="b">
        <f>IF(T46="Taip",0,IF(T46="Ne",'Įkainiai ir sąrašas'!$G$8*L46))</f>
        <v>0</v>
      </c>
      <c r="AE46" s="45" t="b">
        <f>IF(U46="Taip",0,IF(U46="Ne",'Įkainiai ir sąrašas'!$G$8*M46))</f>
        <v>0</v>
      </c>
      <c r="AF46" s="45" t="b">
        <f>IF(V46="Taip",0,IF(V46="Ne",'Įkainiai ir sąrašas'!$G$9*L46))</f>
        <v>0</v>
      </c>
      <c r="AG46" s="45" t="b">
        <f>IF(W46="Taip",0,IF(W46="Ne",'Įkainiai ir sąrašas'!$G$9*M46))</f>
        <v>0</v>
      </c>
      <c r="AH46" s="45" t="e">
        <f>VLOOKUP(C46,'Įkainiai ir sąrašas'!$A$2:$D$177,3,FALSE)</f>
        <v>#N/A</v>
      </c>
      <c r="AI46" s="45" t="e">
        <f>VLOOKUP(D46,'Įkainiai ir sąrašas'!$A$2:$D$177,3,FALSE)</f>
        <v>#N/A</v>
      </c>
      <c r="AJ46" s="45" t="e">
        <f t="shared" si="11"/>
        <v>#N/A</v>
      </c>
      <c r="AK46" s="45" t="e">
        <f t="shared" si="7"/>
        <v>#N/A</v>
      </c>
      <c r="AL46" s="45" t="e">
        <f>VLOOKUP(C46,'Įkainiai ir sąrašas'!$A$2:$D$177,4,FALSE)</f>
        <v>#N/A</v>
      </c>
      <c r="AM46" s="45" t="e">
        <f>VLOOKUP(D46,'Įkainiai ir sąrašas'!$A$2:$D$177,4,FALSE)</f>
        <v>#N/A</v>
      </c>
      <c r="AN46" s="45" t="e">
        <f t="shared" si="8"/>
        <v>#N/A</v>
      </c>
      <c r="AO46" s="45" t="e">
        <f t="shared" si="12"/>
        <v>#N/A</v>
      </c>
      <c r="AP46" s="45" t="e">
        <f t="shared" si="10"/>
        <v>#N/A</v>
      </c>
      <c r="AQ46" s="66"/>
      <c r="AR46" s="4"/>
      <c r="AS46" s="4"/>
    </row>
    <row r="47" spans="1:45" x14ac:dyDescent="0.25">
      <c r="A47" s="68">
        <v>26</v>
      </c>
      <c r="B47" s="63"/>
      <c r="C47" s="63"/>
      <c r="D47" s="63"/>
      <c r="E47" s="43" t="e">
        <f>VLOOKUP(C47,'Įkainiai ir sąrašas'!$A$2:$D$177,2,FALSE)</f>
        <v>#N/A</v>
      </c>
      <c r="F47" s="43" t="e">
        <f>VLOOKUP(D47,'Įkainiai ir sąrašas'!$A$2:$D$177,2,FALSE)</f>
        <v>#N/A</v>
      </c>
      <c r="G47" s="64"/>
      <c r="H47" s="63"/>
      <c r="I47" s="64"/>
      <c r="J47" s="64"/>
      <c r="K47" s="64"/>
      <c r="L47" s="44">
        <f t="shared" si="0"/>
        <v>0.5</v>
      </c>
      <c r="M47" s="44">
        <f t="shared" si="1"/>
        <v>0.5</v>
      </c>
      <c r="N47" s="63"/>
      <c r="O47" s="63"/>
      <c r="P47" s="45" t="b">
        <f t="shared" si="2"/>
        <v>0</v>
      </c>
      <c r="Q47" s="45" t="b">
        <f t="shared" si="3"/>
        <v>0</v>
      </c>
      <c r="R47" s="63"/>
      <c r="S47" s="63"/>
      <c r="T47" s="63"/>
      <c r="U47" s="63"/>
      <c r="V47" s="63"/>
      <c r="W47" s="63"/>
      <c r="X47" s="63"/>
      <c r="Y47" s="63"/>
      <c r="Z47" s="65" t="b">
        <f t="shared" si="4"/>
        <v>0</v>
      </c>
      <c r="AA47" s="65" t="b">
        <f t="shared" si="5"/>
        <v>0</v>
      </c>
      <c r="AB47" s="45" t="b">
        <f>IF(R47="Taip",0,IF(R47="Ne",0.5*(VLOOKUP(E47,'Įkainiai ir sąrašas'!$F$3:$G$7,2,FALSE))))</f>
        <v>0</v>
      </c>
      <c r="AC47" s="45" t="b">
        <f>IF(S47="Taip",0,IF(S47="Ne",0.5*(VLOOKUP(F47,'Įkainiai ir sąrašas'!$F$3:$G$7,2,FALSE))))</f>
        <v>0</v>
      </c>
      <c r="AD47" s="45" t="b">
        <f>IF(T47="Taip",0,IF(T47="Ne",'Įkainiai ir sąrašas'!$G$8*L47))</f>
        <v>0</v>
      </c>
      <c r="AE47" s="45" t="b">
        <f>IF(U47="Taip",0,IF(U47="Ne",'Įkainiai ir sąrašas'!$G$8*M47))</f>
        <v>0</v>
      </c>
      <c r="AF47" s="45" t="b">
        <f>IF(V47="Taip",0,IF(V47="Ne",'Įkainiai ir sąrašas'!$G$9*L47))</f>
        <v>0</v>
      </c>
      <c r="AG47" s="45" t="b">
        <f>IF(W47="Taip",0,IF(W47="Ne",'Įkainiai ir sąrašas'!$G$9*M47))</f>
        <v>0</v>
      </c>
      <c r="AH47" s="45" t="e">
        <f>VLOOKUP(C47,'Įkainiai ir sąrašas'!$A$2:$D$177,3,FALSE)</f>
        <v>#N/A</v>
      </c>
      <c r="AI47" s="45" t="e">
        <f>VLOOKUP(D47,'Įkainiai ir sąrašas'!$A$2:$D$177,3,FALSE)</f>
        <v>#N/A</v>
      </c>
      <c r="AJ47" s="45" t="e">
        <f t="shared" si="11"/>
        <v>#N/A</v>
      </c>
      <c r="AK47" s="45" t="e">
        <f t="shared" si="7"/>
        <v>#N/A</v>
      </c>
      <c r="AL47" s="45" t="e">
        <f>VLOOKUP(C47,'Įkainiai ir sąrašas'!$A$2:$D$177,4,FALSE)</f>
        <v>#N/A</v>
      </c>
      <c r="AM47" s="45" t="e">
        <f>VLOOKUP(D47,'Įkainiai ir sąrašas'!$A$2:$D$177,4,FALSE)</f>
        <v>#N/A</v>
      </c>
      <c r="AN47" s="45" t="e">
        <f t="shared" si="8"/>
        <v>#N/A</v>
      </c>
      <c r="AO47" s="45" t="e">
        <f t="shared" si="12"/>
        <v>#N/A</v>
      </c>
      <c r="AP47" s="45" t="e">
        <f t="shared" si="10"/>
        <v>#N/A</v>
      </c>
      <c r="AQ47" s="66"/>
      <c r="AR47" s="4"/>
      <c r="AS47" s="4"/>
    </row>
    <row r="48" spans="1:45" x14ac:dyDescent="0.25">
      <c r="A48" s="68">
        <v>27</v>
      </c>
      <c r="B48" s="63"/>
      <c r="C48" s="63"/>
      <c r="D48" s="63"/>
      <c r="E48" s="43" t="e">
        <f>VLOOKUP(C48,'Įkainiai ir sąrašas'!$A$2:$D$177,2,FALSE)</f>
        <v>#N/A</v>
      </c>
      <c r="F48" s="43" t="e">
        <f>VLOOKUP(D48,'Įkainiai ir sąrašas'!$A$2:$D$177,2,FALSE)</f>
        <v>#N/A</v>
      </c>
      <c r="G48" s="64"/>
      <c r="H48" s="63"/>
      <c r="I48" s="64"/>
      <c r="J48" s="64"/>
      <c r="K48" s="64"/>
      <c r="L48" s="44">
        <f t="shared" si="0"/>
        <v>0.5</v>
      </c>
      <c r="M48" s="44">
        <f t="shared" si="1"/>
        <v>0.5</v>
      </c>
      <c r="N48" s="63"/>
      <c r="O48" s="63"/>
      <c r="P48" s="45" t="b">
        <f t="shared" si="2"/>
        <v>0</v>
      </c>
      <c r="Q48" s="45" t="b">
        <f t="shared" si="3"/>
        <v>0</v>
      </c>
      <c r="R48" s="63"/>
      <c r="S48" s="63"/>
      <c r="T48" s="63"/>
      <c r="U48" s="63"/>
      <c r="V48" s="63"/>
      <c r="W48" s="63"/>
      <c r="X48" s="63"/>
      <c r="Y48" s="63"/>
      <c r="Z48" s="65" t="b">
        <f t="shared" si="4"/>
        <v>0</v>
      </c>
      <c r="AA48" s="65" t="b">
        <f t="shared" si="5"/>
        <v>0</v>
      </c>
      <c r="AB48" s="45" t="b">
        <f>IF(R48="Taip",0,IF(R48="Ne",0.5*(VLOOKUP(E48,'Įkainiai ir sąrašas'!$F$3:$G$7,2,FALSE))))</f>
        <v>0</v>
      </c>
      <c r="AC48" s="45" t="b">
        <f>IF(S48="Taip",0,IF(S48="Ne",0.5*(VLOOKUP(F48,'Įkainiai ir sąrašas'!$F$3:$G$7,2,FALSE))))</f>
        <v>0</v>
      </c>
      <c r="AD48" s="45" t="b">
        <f>IF(T48="Taip",0,IF(T48="Ne",'Įkainiai ir sąrašas'!$G$8*L48))</f>
        <v>0</v>
      </c>
      <c r="AE48" s="45" t="b">
        <f>IF(U48="Taip",0,IF(U48="Ne",'Įkainiai ir sąrašas'!$G$8*M48))</f>
        <v>0</v>
      </c>
      <c r="AF48" s="45" t="b">
        <f>IF(V48="Taip",0,IF(V48="Ne",'Įkainiai ir sąrašas'!$G$9*L48))</f>
        <v>0</v>
      </c>
      <c r="AG48" s="45" t="b">
        <f>IF(W48="Taip",0,IF(W48="Ne",'Įkainiai ir sąrašas'!$G$9*M48))</f>
        <v>0</v>
      </c>
      <c r="AH48" s="45" t="e">
        <f>VLOOKUP(C48,'Įkainiai ir sąrašas'!$A$2:$D$177,3,FALSE)</f>
        <v>#N/A</v>
      </c>
      <c r="AI48" s="45" t="e">
        <f>VLOOKUP(D48,'Įkainiai ir sąrašas'!$A$2:$D$177,3,FALSE)</f>
        <v>#N/A</v>
      </c>
      <c r="AJ48" s="45" t="e">
        <f t="shared" si="11"/>
        <v>#N/A</v>
      </c>
      <c r="AK48" s="45" t="e">
        <f t="shared" si="7"/>
        <v>#N/A</v>
      </c>
      <c r="AL48" s="45" t="e">
        <f>VLOOKUP(C48,'Įkainiai ir sąrašas'!$A$2:$D$177,4,FALSE)</f>
        <v>#N/A</v>
      </c>
      <c r="AM48" s="45" t="e">
        <f>VLOOKUP(D48,'Įkainiai ir sąrašas'!$A$2:$D$177,4,FALSE)</f>
        <v>#N/A</v>
      </c>
      <c r="AN48" s="45" t="e">
        <f t="shared" si="8"/>
        <v>#N/A</v>
      </c>
      <c r="AO48" s="45" t="e">
        <f t="shared" si="12"/>
        <v>#N/A</v>
      </c>
      <c r="AP48" s="45" t="e">
        <f t="shared" si="10"/>
        <v>#N/A</v>
      </c>
      <c r="AQ48" s="66"/>
      <c r="AR48" s="4"/>
      <c r="AS48" s="4"/>
    </row>
    <row r="49" spans="1:45" x14ac:dyDescent="0.25">
      <c r="A49" s="68">
        <v>28</v>
      </c>
      <c r="B49" s="63"/>
      <c r="C49" s="63"/>
      <c r="D49" s="63"/>
      <c r="E49" s="43" t="e">
        <f>VLOOKUP(C49,'Įkainiai ir sąrašas'!$A$2:$D$177,2,FALSE)</f>
        <v>#N/A</v>
      </c>
      <c r="F49" s="43" t="e">
        <f>VLOOKUP(D49,'Įkainiai ir sąrašas'!$A$2:$D$177,2,FALSE)</f>
        <v>#N/A</v>
      </c>
      <c r="G49" s="64"/>
      <c r="H49" s="63"/>
      <c r="I49" s="64"/>
      <c r="J49" s="64"/>
      <c r="K49" s="64"/>
      <c r="L49" s="44">
        <f t="shared" si="0"/>
        <v>0.5</v>
      </c>
      <c r="M49" s="44">
        <f t="shared" si="1"/>
        <v>0.5</v>
      </c>
      <c r="N49" s="63"/>
      <c r="O49" s="63"/>
      <c r="P49" s="45" t="b">
        <f t="shared" si="2"/>
        <v>0</v>
      </c>
      <c r="Q49" s="45" t="b">
        <f t="shared" si="3"/>
        <v>0</v>
      </c>
      <c r="R49" s="63"/>
      <c r="S49" s="63"/>
      <c r="T49" s="63"/>
      <c r="U49" s="63"/>
      <c r="V49" s="63"/>
      <c r="W49" s="63"/>
      <c r="X49" s="63"/>
      <c r="Y49" s="63"/>
      <c r="Z49" s="65" t="b">
        <f t="shared" si="4"/>
        <v>0</v>
      </c>
      <c r="AA49" s="65" t="b">
        <f t="shared" si="5"/>
        <v>0</v>
      </c>
      <c r="AB49" s="45" t="b">
        <f>IF(R49="Taip",0,IF(R49="Ne",0.5*(VLOOKUP(E49,'Įkainiai ir sąrašas'!$F$3:$G$7,2,FALSE))))</f>
        <v>0</v>
      </c>
      <c r="AC49" s="45" t="b">
        <f>IF(S49="Taip",0,IF(S49="Ne",0.5*(VLOOKUP(F49,'Įkainiai ir sąrašas'!$F$3:$G$7,2,FALSE))))</f>
        <v>0</v>
      </c>
      <c r="AD49" s="45" t="b">
        <f>IF(T49="Taip",0,IF(T49="Ne",'Įkainiai ir sąrašas'!$G$8*L49))</f>
        <v>0</v>
      </c>
      <c r="AE49" s="45" t="b">
        <f>IF(U49="Taip",0,IF(U49="Ne",'Įkainiai ir sąrašas'!$G$8*M49))</f>
        <v>0</v>
      </c>
      <c r="AF49" s="45" t="b">
        <f>IF(V49="Taip",0,IF(V49="Ne",'Įkainiai ir sąrašas'!$G$9*L49))</f>
        <v>0</v>
      </c>
      <c r="AG49" s="45" t="b">
        <f>IF(W49="Taip",0,IF(W49="Ne",'Įkainiai ir sąrašas'!$G$9*M49))</f>
        <v>0</v>
      </c>
      <c r="AH49" s="45" t="e">
        <f>VLOOKUP(C49,'Įkainiai ir sąrašas'!$A$2:$D$177,3,FALSE)</f>
        <v>#N/A</v>
      </c>
      <c r="AI49" s="45" t="e">
        <f>VLOOKUP(D49,'Įkainiai ir sąrašas'!$A$2:$D$177,3,FALSE)</f>
        <v>#N/A</v>
      </c>
      <c r="AJ49" s="45" t="e">
        <f t="shared" si="11"/>
        <v>#N/A</v>
      </c>
      <c r="AK49" s="45" t="e">
        <f t="shared" si="7"/>
        <v>#N/A</v>
      </c>
      <c r="AL49" s="45" t="e">
        <f>VLOOKUP(C49,'Įkainiai ir sąrašas'!$A$2:$D$177,4,FALSE)</f>
        <v>#N/A</v>
      </c>
      <c r="AM49" s="45" t="e">
        <f>VLOOKUP(D49,'Įkainiai ir sąrašas'!$A$2:$D$177,4,FALSE)</f>
        <v>#N/A</v>
      </c>
      <c r="AN49" s="45" t="e">
        <f t="shared" si="8"/>
        <v>#N/A</v>
      </c>
      <c r="AO49" s="45" t="e">
        <f t="shared" si="12"/>
        <v>#N/A</v>
      </c>
      <c r="AP49" s="45" t="e">
        <f t="shared" si="10"/>
        <v>#N/A</v>
      </c>
      <c r="AQ49" s="66"/>
      <c r="AR49" s="4"/>
      <c r="AS49" s="4"/>
    </row>
    <row r="50" spans="1:45" x14ac:dyDescent="0.25">
      <c r="A50" s="68">
        <v>29</v>
      </c>
      <c r="B50" s="63"/>
      <c r="C50" s="63"/>
      <c r="D50" s="63"/>
      <c r="E50" s="43" t="e">
        <f>VLOOKUP(C50,'Įkainiai ir sąrašas'!$A$2:$D$177,2,FALSE)</f>
        <v>#N/A</v>
      </c>
      <c r="F50" s="43" t="e">
        <f>VLOOKUP(D50,'Įkainiai ir sąrašas'!$A$2:$D$177,2,FALSE)</f>
        <v>#N/A</v>
      </c>
      <c r="G50" s="64"/>
      <c r="H50" s="63"/>
      <c r="I50" s="64"/>
      <c r="J50" s="64"/>
      <c r="K50" s="64"/>
      <c r="L50" s="44">
        <f t="shared" si="0"/>
        <v>0.5</v>
      </c>
      <c r="M50" s="44">
        <f t="shared" si="1"/>
        <v>0.5</v>
      </c>
      <c r="N50" s="63"/>
      <c r="O50" s="63"/>
      <c r="P50" s="45" t="b">
        <f t="shared" si="2"/>
        <v>0</v>
      </c>
      <c r="Q50" s="45" t="b">
        <f t="shared" si="3"/>
        <v>0</v>
      </c>
      <c r="R50" s="63"/>
      <c r="S50" s="63"/>
      <c r="T50" s="63"/>
      <c r="U50" s="63"/>
      <c r="V50" s="63"/>
      <c r="W50" s="63"/>
      <c r="X50" s="63"/>
      <c r="Y50" s="63"/>
      <c r="Z50" s="65" t="b">
        <f t="shared" si="4"/>
        <v>0</v>
      </c>
      <c r="AA50" s="65" t="b">
        <f t="shared" si="5"/>
        <v>0</v>
      </c>
      <c r="AB50" s="45" t="b">
        <f>IF(R50="Taip",0,IF(R50="Ne",0.5*(VLOOKUP(E50,'Įkainiai ir sąrašas'!$F$3:$G$7,2,FALSE))))</f>
        <v>0</v>
      </c>
      <c r="AC50" s="45" t="b">
        <f>IF(S50="Taip",0,IF(S50="Ne",0.5*(VLOOKUP(F50,'Įkainiai ir sąrašas'!$F$3:$G$7,2,FALSE))))</f>
        <v>0</v>
      </c>
      <c r="AD50" s="45" t="b">
        <f>IF(T50="Taip",0,IF(T50="Ne",'Įkainiai ir sąrašas'!$G$8*L50))</f>
        <v>0</v>
      </c>
      <c r="AE50" s="45" t="b">
        <f>IF(U50="Taip",0,IF(U50="Ne",'Įkainiai ir sąrašas'!$G$8*M50))</f>
        <v>0</v>
      </c>
      <c r="AF50" s="45" t="b">
        <f>IF(V50="Taip",0,IF(V50="Ne",'Įkainiai ir sąrašas'!$G$9*L50))</f>
        <v>0</v>
      </c>
      <c r="AG50" s="45" t="b">
        <f>IF(W50="Taip",0,IF(W50="Ne",'Įkainiai ir sąrašas'!$G$9*M50))</f>
        <v>0</v>
      </c>
      <c r="AH50" s="45" t="e">
        <f>VLOOKUP(C50,'Įkainiai ir sąrašas'!$A$2:$D$177,3,FALSE)</f>
        <v>#N/A</v>
      </c>
      <c r="AI50" s="45" t="e">
        <f>VLOOKUP(D50,'Įkainiai ir sąrašas'!$A$2:$D$177,3,FALSE)</f>
        <v>#N/A</v>
      </c>
      <c r="AJ50" s="45" t="e">
        <f t="shared" si="11"/>
        <v>#N/A</v>
      </c>
      <c r="AK50" s="45" t="e">
        <f t="shared" si="7"/>
        <v>#N/A</v>
      </c>
      <c r="AL50" s="45" t="e">
        <f>VLOOKUP(C50,'Įkainiai ir sąrašas'!$A$2:$D$177,4,FALSE)</f>
        <v>#N/A</v>
      </c>
      <c r="AM50" s="45" t="e">
        <f>VLOOKUP(D50,'Įkainiai ir sąrašas'!$A$2:$D$177,4,FALSE)</f>
        <v>#N/A</v>
      </c>
      <c r="AN50" s="45" t="e">
        <f t="shared" si="8"/>
        <v>#N/A</v>
      </c>
      <c r="AO50" s="45" t="e">
        <f t="shared" si="12"/>
        <v>#N/A</v>
      </c>
      <c r="AP50" s="45" t="e">
        <f t="shared" si="10"/>
        <v>#N/A</v>
      </c>
      <c r="AQ50" s="66"/>
      <c r="AR50" s="4"/>
      <c r="AS50" s="4"/>
    </row>
    <row r="51" spans="1:45" x14ac:dyDescent="0.25">
      <c r="A51" s="68">
        <v>30</v>
      </c>
      <c r="B51" s="63"/>
      <c r="C51" s="63"/>
      <c r="D51" s="63"/>
      <c r="E51" s="43" t="e">
        <f>VLOOKUP(C51,'Įkainiai ir sąrašas'!$A$2:$D$177,2,FALSE)</f>
        <v>#N/A</v>
      </c>
      <c r="F51" s="43" t="e">
        <f>VLOOKUP(D51,'Įkainiai ir sąrašas'!$A$2:$D$177,2,FALSE)</f>
        <v>#N/A</v>
      </c>
      <c r="G51" s="64"/>
      <c r="H51" s="63"/>
      <c r="I51" s="64"/>
      <c r="J51" s="64"/>
      <c r="K51" s="64"/>
      <c r="L51" s="44">
        <f t="shared" si="0"/>
        <v>0.5</v>
      </c>
      <c r="M51" s="44">
        <f t="shared" si="1"/>
        <v>0.5</v>
      </c>
      <c r="N51" s="63"/>
      <c r="O51" s="63"/>
      <c r="P51" s="45" t="b">
        <f t="shared" si="2"/>
        <v>0</v>
      </c>
      <c r="Q51" s="45" t="b">
        <f t="shared" si="3"/>
        <v>0</v>
      </c>
      <c r="R51" s="63"/>
      <c r="S51" s="63"/>
      <c r="T51" s="63"/>
      <c r="U51" s="63"/>
      <c r="V51" s="63"/>
      <c r="W51" s="63"/>
      <c r="X51" s="63"/>
      <c r="Y51" s="63"/>
      <c r="Z51" s="65" t="b">
        <f t="shared" si="4"/>
        <v>0</v>
      </c>
      <c r="AA51" s="65" t="b">
        <f t="shared" si="5"/>
        <v>0</v>
      </c>
      <c r="AB51" s="45" t="b">
        <f>IF(R51="Taip",0,IF(R51="Ne",0.5*(VLOOKUP(E51,'Įkainiai ir sąrašas'!$F$3:$G$7,2,FALSE))))</f>
        <v>0</v>
      </c>
      <c r="AC51" s="45" t="b">
        <f>IF(S51="Taip",0,IF(S51="Ne",0.5*(VLOOKUP(F51,'Įkainiai ir sąrašas'!$F$3:$G$7,2,FALSE))))</f>
        <v>0</v>
      </c>
      <c r="AD51" s="45" t="b">
        <f>IF(T51="Taip",0,IF(T51="Ne",'Įkainiai ir sąrašas'!$G$8*L51))</f>
        <v>0</v>
      </c>
      <c r="AE51" s="45" t="b">
        <f>IF(U51="Taip",0,IF(U51="Ne",'Įkainiai ir sąrašas'!$G$8*M51))</f>
        <v>0</v>
      </c>
      <c r="AF51" s="45" t="b">
        <f>IF(V51="Taip",0,IF(V51="Ne",'Įkainiai ir sąrašas'!$G$9*L51))</f>
        <v>0</v>
      </c>
      <c r="AG51" s="45" t="b">
        <f>IF(W51="Taip",0,IF(W51="Ne",'Įkainiai ir sąrašas'!$G$9*M51))</f>
        <v>0</v>
      </c>
      <c r="AH51" s="45" t="e">
        <f>VLOOKUP(C51,'Įkainiai ir sąrašas'!$A$2:$D$177,3,FALSE)</f>
        <v>#N/A</v>
      </c>
      <c r="AI51" s="45" t="e">
        <f>VLOOKUP(D51,'Įkainiai ir sąrašas'!$A$2:$D$177,3,FALSE)</f>
        <v>#N/A</v>
      </c>
      <c r="AJ51" s="45" t="e">
        <f t="shared" si="11"/>
        <v>#N/A</v>
      </c>
      <c r="AK51" s="45" t="e">
        <f t="shared" si="7"/>
        <v>#N/A</v>
      </c>
      <c r="AL51" s="45" t="e">
        <f>VLOOKUP(C51,'Įkainiai ir sąrašas'!$A$2:$D$177,4,FALSE)</f>
        <v>#N/A</v>
      </c>
      <c r="AM51" s="45" t="e">
        <f>VLOOKUP(D51,'Įkainiai ir sąrašas'!$A$2:$D$177,4,FALSE)</f>
        <v>#N/A</v>
      </c>
      <c r="AN51" s="45" t="e">
        <f t="shared" si="8"/>
        <v>#N/A</v>
      </c>
      <c r="AO51" s="45" t="e">
        <f t="shared" si="12"/>
        <v>#N/A</v>
      </c>
      <c r="AP51" s="45" t="e">
        <f t="shared" si="10"/>
        <v>#N/A</v>
      </c>
      <c r="AQ51" s="66"/>
      <c r="AR51" s="4"/>
      <c r="AS51" s="4"/>
    </row>
    <row r="52" spans="1:45" x14ac:dyDescent="0.25">
      <c r="A52" s="68">
        <v>31</v>
      </c>
      <c r="B52" s="63"/>
      <c r="C52" s="63"/>
      <c r="D52" s="63"/>
      <c r="E52" s="43" t="e">
        <f>VLOOKUP(C52,'Įkainiai ir sąrašas'!$A$2:$D$177,2,FALSE)</f>
        <v>#N/A</v>
      </c>
      <c r="F52" s="43" t="e">
        <f>VLOOKUP(D52,'Įkainiai ir sąrašas'!$A$2:$D$177,2,FALSE)</f>
        <v>#N/A</v>
      </c>
      <c r="G52" s="64"/>
      <c r="H52" s="63"/>
      <c r="I52" s="64"/>
      <c r="J52" s="64"/>
      <c r="K52" s="64"/>
      <c r="L52" s="44">
        <f t="shared" si="0"/>
        <v>0.5</v>
      </c>
      <c r="M52" s="44">
        <f t="shared" si="1"/>
        <v>0.5</v>
      </c>
      <c r="N52" s="63"/>
      <c r="O52" s="63"/>
      <c r="P52" s="45" t="b">
        <f t="shared" si="2"/>
        <v>0</v>
      </c>
      <c r="Q52" s="45" t="b">
        <f t="shared" si="3"/>
        <v>0</v>
      </c>
      <c r="R52" s="63"/>
      <c r="S52" s="63"/>
      <c r="T52" s="63"/>
      <c r="U52" s="63"/>
      <c r="V52" s="63"/>
      <c r="W52" s="63"/>
      <c r="X52" s="63"/>
      <c r="Y52" s="63"/>
      <c r="Z52" s="65" t="b">
        <f t="shared" si="4"/>
        <v>0</v>
      </c>
      <c r="AA52" s="65" t="b">
        <f t="shared" si="5"/>
        <v>0</v>
      </c>
      <c r="AB52" s="45" t="b">
        <f>IF(R52="Taip",0,IF(R52="Ne",0.5*(VLOOKUP(E52,'Įkainiai ir sąrašas'!$F$3:$G$7,2,FALSE))))</f>
        <v>0</v>
      </c>
      <c r="AC52" s="45" t="b">
        <f>IF(S52="Taip",0,IF(S52="Ne",0.5*(VLOOKUP(F52,'Įkainiai ir sąrašas'!$F$3:$G$7,2,FALSE))))</f>
        <v>0</v>
      </c>
      <c r="AD52" s="45" t="b">
        <f>IF(T52="Taip",0,IF(T52="Ne",'Įkainiai ir sąrašas'!$G$8*L52))</f>
        <v>0</v>
      </c>
      <c r="AE52" s="45" t="b">
        <f>IF(U52="Taip",0,IF(U52="Ne",'Įkainiai ir sąrašas'!$G$8*M52))</f>
        <v>0</v>
      </c>
      <c r="AF52" s="45" t="b">
        <f>IF(V52="Taip",0,IF(V52="Ne",'Įkainiai ir sąrašas'!$G$9*L52))</f>
        <v>0</v>
      </c>
      <c r="AG52" s="45" t="b">
        <f>IF(W52="Taip",0,IF(W52="Ne",'Įkainiai ir sąrašas'!$G$9*M52))</f>
        <v>0</v>
      </c>
      <c r="AH52" s="45" t="e">
        <f>VLOOKUP(C52,'Įkainiai ir sąrašas'!$A$2:$D$177,3,FALSE)</f>
        <v>#N/A</v>
      </c>
      <c r="AI52" s="45" t="e">
        <f>VLOOKUP(D52,'Įkainiai ir sąrašas'!$A$2:$D$177,3,FALSE)</f>
        <v>#N/A</v>
      </c>
      <c r="AJ52" s="45" t="e">
        <f t="shared" si="11"/>
        <v>#N/A</v>
      </c>
      <c r="AK52" s="45" t="e">
        <f t="shared" si="7"/>
        <v>#N/A</v>
      </c>
      <c r="AL52" s="45" t="e">
        <f>VLOOKUP(C52,'Įkainiai ir sąrašas'!$A$2:$D$177,4,FALSE)</f>
        <v>#N/A</v>
      </c>
      <c r="AM52" s="45" t="e">
        <f>VLOOKUP(D52,'Įkainiai ir sąrašas'!$A$2:$D$177,4,FALSE)</f>
        <v>#N/A</v>
      </c>
      <c r="AN52" s="45" t="e">
        <f t="shared" si="8"/>
        <v>#N/A</v>
      </c>
      <c r="AO52" s="45" t="e">
        <f t="shared" si="12"/>
        <v>#N/A</v>
      </c>
      <c r="AP52" s="45" t="e">
        <f t="shared" si="10"/>
        <v>#N/A</v>
      </c>
      <c r="AQ52" s="66"/>
      <c r="AR52" s="4"/>
      <c r="AS52" s="4"/>
    </row>
    <row r="53" spans="1:45" x14ac:dyDescent="0.25">
      <c r="A53" s="68">
        <v>32</v>
      </c>
      <c r="B53" s="63"/>
      <c r="C53" s="63"/>
      <c r="D53" s="63"/>
      <c r="E53" s="43" t="e">
        <f>VLOOKUP(C53,'Įkainiai ir sąrašas'!$A$2:$D$177,2,FALSE)</f>
        <v>#N/A</v>
      </c>
      <c r="F53" s="43" t="e">
        <f>VLOOKUP(D53,'Įkainiai ir sąrašas'!$A$2:$D$177,2,FALSE)</f>
        <v>#N/A</v>
      </c>
      <c r="G53" s="64"/>
      <c r="H53" s="63"/>
      <c r="I53" s="64"/>
      <c r="J53" s="64"/>
      <c r="K53" s="64"/>
      <c r="L53" s="44">
        <f t="shared" si="0"/>
        <v>0.5</v>
      </c>
      <c r="M53" s="44">
        <f t="shared" si="1"/>
        <v>0.5</v>
      </c>
      <c r="N53" s="63"/>
      <c r="O53" s="63"/>
      <c r="P53" s="45" t="b">
        <f t="shared" si="2"/>
        <v>0</v>
      </c>
      <c r="Q53" s="45" t="b">
        <f t="shared" si="3"/>
        <v>0</v>
      </c>
      <c r="R53" s="63"/>
      <c r="S53" s="63"/>
      <c r="T53" s="63"/>
      <c r="U53" s="63"/>
      <c r="V53" s="63"/>
      <c r="W53" s="63"/>
      <c r="X53" s="63"/>
      <c r="Y53" s="63"/>
      <c r="Z53" s="65" t="b">
        <f t="shared" si="4"/>
        <v>0</v>
      </c>
      <c r="AA53" s="65" t="b">
        <f t="shared" si="5"/>
        <v>0</v>
      </c>
      <c r="AB53" s="45" t="b">
        <f>IF(R53="Taip",0,IF(R53="Ne",0.5*(VLOOKUP(E53,'Įkainiai ir sąrašas'!$F$3:$G$7,2,FALSE))))</f>
        <v>0</v>
      </c>
      <c r="AC53" s="45" t="b">
        <f>IF(S53="Taip",0,IF(S53="Ne",0.5*(VLOOKUP(F53,'Įkainiai ir sąrašas'!$F$3:$G$7,2,FALSE))))</f>
        <v>0</v>
      </c>
      <c r="AD53" s="45" t="b">
        <f>IF(T53="Taip",0,IF(T53="Ne",'Įkainiai ir sąrašas'!$G$8*L53))</f>
        <v>0</v>
      </c>
      <c r="AE53" s="45" t="b">
        <f>IF(U53="Taip",0,IF(U53="Ne",'Įkainiai ir sąrašas'!$G$8*M53))</f>
        <v>0</v>
      </c>
      <c r="AF53" s="45" t="b">
        <f>IF(V53="Taip",0,IF(V53="Ne",'Įkainiai ir sąrašas'!$G$9*L53))</f>
        <v>0</v>
      </c>
      <c r="AG53" s="45" t="b">
        <f>IF(W53="Taip",0,IF(W53="Ne",'Įkainiai ir sąrašas'!$G$9*M53))</f>
        <v>0</v>
      </c>
      <c r="AH53" s="45" t="e">
        <f>VLOOKUP(C53,'Įkainiai ir sąrašas'!$A$2:$D$177,3,FALSE)</f>
        <v>#N/A</v>
      </c>
      <c r="AI53" s="45" t="e">
        <f>VLOOKUP(D53,'Įkainiai ir sąrašas'!$A$2:$D$177,3,FALSE)</f>
        <v>#N/A</v>
      </c>
      <c r="AJ53" s="45" t="e">
        <f t="shared" si="11"/>
        <v>#N/A</v>
      </c>
      <c r="AK53" s="45" t="e">
        <f t="shared" si="7"/>
        <v>#N/A</v>
      </c>
      <c r="AL53" s="45" t="e">
        <f>VLOOKUP(C53,'Įkainiai ir sąrašas'!$A$2:$D$177,4,FALSE)</f>
        <v>#N/A</v>
      </c>
      <c r="AM53" s="45" t="e">
        <f>VLOOKUP(D53,'Įkainiai ir sąrašas'!$A$2:$D$177,4,FALSE)</f>
        <v>#N/A</v>
      </c>
      <c r="AN53" s="45" t="e">
        <f t="shared" si="8"/>
        <v>#N/A</v>
      </c>
      <c r="AO53" s="45" t="e">
        <f t="shared" si="12"/>
        <v>#N/A</v>
      </c>
      <c r="AP53" s="45" t="e">
        <f t="shared" si="10"/>
        <v>#N/A</v>
      </c>
      <c r="AQ53" s="66"/>
      <c r="AR53" s="4"/>
      <c r="AS53" s="4"/>
    </row>
    <row r="54" spans="1:45" x14ac:dyDescent="0.25">
      <c r="A54" s="68">
        <v>33</v>
      </c>
      <c r="B54" s="63"/>
      <c r="C54" s="63"/>
      <c r="D54" s="63"/>
      <c r="E54" s="43" t="e">
        <f>VLOOKUP(C54,'Įkainiai ir sąrašas'!$A$2:$D$177,2,FALSE)</f>
        <v>#N/A</v>
      </c>
      <c r="F54" s="43" t="e">
        <f>VLOOKUP(D54,'Įkainiai ir sąrašas'!$A$2:$D$177,2,FALSE)</f>
        <v>#N/A</v>
      </c>
      <c r="G54" s="64"/>
      <c r="H54" s="63"/>
      <c r="I54" s="64"/>
      <c r="J54" s="64"/>
      <c r="K54" s="64"/>
      <c r="L54" s="44">
        <f t="shared" si="0"/>
        <v>0.5</v>
      </c>
      <c r="M54" s="44">
        <f t="shared" si="1"/>
        <v>0.5</v>
      </c>
      <c r="N54" s="63"/>
      <c r="O54" s="63"/>
      <c r="P54" s="45" t="b">
        <f t="shared" si="2"/>
        <v>0</v>
      </c>
      <c r="Q54" s="45" t="b">
        <f t="shared" si="3"/>
        <v>0</v>
      </c>
      <c r="R54" s="63"/>
      <c r="S54" s="63"/>
      <c r="T54" s="63"/>
      <c r="U54" s="63"/>
      <c r="V54" s="63"/>
      <c r="W54" s="63"/>
      <c r="X54" s="63"/>
      <c r="Y54" s="63"/>
      <c r="Z54" s="65" t="b">
        <f t="shared" si="4"/>
        <v>0</v>
      </c>
      <c r="AA54" s="65" t="b">
        <f t="shared" si="5"/>
        <v>0</v>
      </c>
      <c r="AB54" s="45" t="b">
        <f>IF(R54="Taip",0,IF(R54="Ne",0.5*(VLOOKUP(E54,'Įkainiai ir sąrašas'!$F$3:$G$7,2,FALSE))))</f>
        <v>0</v>
      </c>
      <c r="AC54" s="45" t="b">
        <f>IF(S54="Taip",0,IF(S54="Ne",0.5*(VLOOKUP(F54,'Įkainiai ir sąrašas'!$F$3:$G$7,2,FALSE))))</f>
        <v>0</v>
      </c>
      <c r="AD54" s="45" t="b">
        <f>IF(T54="Taip",0,IF(T54="Ne",'Įkainiai ir sąrašas'!$G$8*L54))</f>
        <v>0</v>
      </c>
      <c r="AE54" s="45" t="b">
        <f>IF(U54="Taip",0,IF(U54="Ne",'Įkainiai ir sąrašas'!$G$8*M54))</f>
        <v>0</v>
      </c>
      <c r="AF54" s="45" t="b">
        <f>IF(V54="Taip",0,IF(V54="Ne",'Įkainiai ir sąrašas'!$G$9*L54))</f>
        <v>0</v>
      </c>
      <c r="AG54" s="45" t="b">
        <f>IF(W54="Taip",0,IF(W54="Ne",'Įkainiai ir sąrašas'!$G$9*M54))</f>
        <v>0</v>
      </c>
      <c r="AH54" s="45" t="e">
        <f>VLOOKUP(C54,'Įkainiai ir sąrašas'!$A$2:$D$177,3,FALSE)</f>
        <v>#N/A</v>
      </c>
      <c r="AI54" s="45" t="e">
        <f>VLOOKUP(D54,'Įkainiai ir sąrašas'!$A$2:$D$177,3,FALSE)</f>
        <v>#N/A</v>
      </c>
      <c r="AJ54" s="45" t="e">
        <f t="shared" si="11"/>
        <v>#N/A</v>
      </c>
      <c r="AK54" s="45" t="e">
        <f t="shared" si="7"/>
        <v>#N/A</v>
      </c>
      <c r="AL54" s="45" t="e">
        <f>VLOOKUP(C54,'Įkainiai ir sąrašas'!$A$2:$D$177,4,FALSE)</f>
        <v>#N/A</v>
      </c>
      <c r="AM54" s="45" t="e">
        <f>VLOOKUP(D54,'Įkainiai ir sąrašas'!$A$2:$D$177,4,FALSE)</f>
        <v>#N/A</v>
      </c>
      <c r="AN54" s="45" t="e">
        <f t="shared" si="8"/>
        <v>#N/A</v>
      </c>
      <c r="AO54" s="45" t="e">
        <f t="shared" si="12"/>
        <v>#N/A</v>
      </c>
      <c r="AP54" s="45" t="e">
        <f t="shared" si="10"/>
        <v>#N/A</v>
      </c>
      <c r="AQ54" s="66"/>
      <c r="AR54" s="4"/>
      <c r="AS54" s="4"/>
    </row>
    <row r="55" spans="1:45" x14ac:dyDescent="0.25">
      <c r="A55" s="68">
        <v>34</v>
      </c>
      <c r="B55" s="63"/>
      <c r="C55" s="63"/>
      <c r="D55" s="63"/>
      <c r="E55" s="43" t="e">
        <f>VLOOKUP(C55,'Įkainiai ir sąrašas'!$A$2:$D$177,2,FALSE)</f>
        <v>#N/A</v>
      </c>
      <c r="F55" s="43" t="e">
        <f>VLOOKUP(D55,'Įkainiai ir sąrašas'!$A$2:$D$177,2,FALSE)</f>
        <v>#N/A</v>
      </c>
      <c r="G55" s="64"/>
      <c r="H55" s="63"/>
      <c r="I55" s="64"/>
      <c r="J55" s="64"/>
      <c r="K55" s="64"/>
      <c r="L55" s="44">
        <f t="shared" si="0"/>
        <v>0.5</v>
      </c>
      <c r="M55" s="44">
        <f t="shared" si="1"/>
        <v>0.5</v>
      </c>
      <c r="N55" s="63"/>
      <c r="O55" s="63"/>
      <c r="P55" s="45" t="b">
        <f t="shared" si="2"/>
        <v>0</v>
      </c>
      <c r="Q55" s="45" t="b">
        <f t="shared" si="3"/>
        <v>0</v>
      </c>
      <c r="R55" s="63"/>
      <c r="S55" s="63"/>
      <c r="T55" s="63"/>
      <c r="U55" s="63"/>
      <c r="V55" s="63"/>
      <c r="W55" s="63"/>
      <c r="X55" s="63"/>
      <c r="Y55" s="63"/>
      <c r="Z55" s="65" t="b">
        <f t="shared" si="4"/>
        <v>0</v>
      </c>
      <c r="AA55" s="65" t="b">
        <f t="shared" si="5"/>
        <v>0</v>
      </c>
      <c r="AB55" s="45" t="b">
        <f>IF(R55="Taip",0,IF(R55="Ne",0.5*(VLOOKUP(E55,'Įkainiai ir sąrašas'!$F$3:$G$7,2,FALSE))))</f>
        <v>0</v>
      </c>
      <c r="AC55" s="45" t="b">
        <f>IF(S55="Taip",0,IF(S55="Ne",0.5*(VLOOKUP(F55,'Įkainiai ir sąrašas'!$F$3:$G$7,2,FALSE))))</f>
        <v>0</v>
      </c>
      <c r="AD55" s="45" t="b">
        <f>IF(T55="Taip",0,IF(T55="Ne",'Įkainiai ir sąrašas'!$G$8*L55))</f>
        <v>0</v>
      </c>
      <c r="AE55" s="45" t="b">
        <f>IF(U55="Taip",0,IF(U55="Ne",'Įkainiai ir sąrašas'!$G$8*M55))</f>
        <v>0</v>
      </c>
      <c r="AF55" s="45" t="b">
        <f>IF(V55="Taip",0,IF(V55="Ne",'Įkainiai ir sąrašas'!$G$9*L55))</f>
        <v>0</v>
      </c>
      <c r="AG55" s="45" t="b">
        <f>IF(W55="Taip",0,IF(W55="Ne",'Įkainiai ir sąrašas'!$G$9*M55))</f>
        <v>0</v>
      </c>
      <c r="AH55" s="45" t="e">
        <f>VLOOKUP(C55,'Įkainiai ir sąrašas'!$A$2:$D$177,3,FALSE)</f>
        <v>#N/A</v>
      </c>
      <c r="AI55" s="45" t="e">
        <f>VLOOKUP(D55,'Įkainiai ir sąrašas'!$A$2:$D$177,3,FALSE)</f>
        <v>#N/A</v>
      </c>
      <c r="AJ55" s="45" t="e">
        <f t="shared" si="11"/>
        <v>#N/A</v>
      </c>
      <c r="AK55" s="45" t="e">
        <f t="shared" si="7"/>
        <v>#N/A</v>
      </c>
      <c r="AL55" s="45" t="e">
        <f>VLOOKUP(C55,'Įkainiai ir sąrašas'!$A$2:$D$177,4,FALSE)</f>
        <v>#N/A</v>
      </c>
      <c r="AM55" s="45" t="e">
        <f>VLOOKUP(D55,'Įkainiai ir sąrašas'!$A$2:$D$177,4,FALSE)</f>
        <v>#N/A</v>
      </c>
      <c r="AN55" s="45" t="e">
        <f t="shared" si="8"/>
        <v>#N/A</v>
      </c>
      <c r="AO55" s="45" t="e">
        <f t="shared" si="12"/>
        <v>#N/A</v>
      </c>
      <c r="AP55" s="45" t="e">
        <f t="shared" si="10"/>
        <v>#N/A</v>
      </c>
      <c r="AQ55" s="66"/>
      <c r="AR55" s="4"/>
      <c r="AS55" s="4"/>
    </row>
    <row r="56" spans="1:45" x14ac:dyDescent="0.25">
      <c r="A56" s="68">
        <v>35</v>
      </c>
      <c r="B56" s="63"/>
      <c r="C56" s="63"/>
      <c r="D56" s="63"/>
      <c r="E56" s="43" t="e">
        <f>VLOOKUP(C56,'Įkainiai ir sąrašas'!$A$2:$D$177,2,FALSE)</f>
        <v>#N/A</v>
      </c>
      <c r="F56" s="43" t="e">
        <f>VLOOKUP(D56,'Įkainiai ir sąrašas'!$A$2:$D$177,2,FALSE)</f>
        <v>#N/A</v>
      </c>
      <c r="G56" s="64"/>
      <c r="H56" s="63"/>
      <c r="I56" s="64"/>
      <c r="J56" s="64"/>
      <c r="K56" s="64"/>
      <c r="L56" s="44">
        <f t="shared" si="0"/>
        <v>0.5</v>
      </c>
      <c r="M56" s="44">
        <f t="shared" si="1"/>
        <v>0.5</v>
      </c>
      <c r="N56" s="63"/>
      <c r="O56" s="63"/>
      <c r="P56" s="45" t="b">
        <f t="shared" si="2"/>
        <v>0</v>
      </c>
      <c r="Q56" s="45" t="b">
        <f t="shared" si="3"/>
        <v>0</v>
      </c>
      <c r="R56" s="63"/>
      <c r="S56" s="63"/>
      <c r="T56" s="63"/>
      <c r="U56" s="63"/>
      <c r="V56" s="63"/>
      <c r="W56" s="63"/>
      <c r="X56" s="63"/>
      <c r="Y56" s="63"/>
      <c r="Z56" s="65" t="b">
        <f t="shared" si="4"/>
        <v>0</v>
      </c>
      <c r="AA56" s="65" t="b">
        <f t="shared" si="5"/>
        <v>0</v>
      </c>
      <c r="AB56" s="45" t="b">
        <f>IF(R56="Taip",0,IF(R56="Ne",0.5*(VLOOKUP(E56,'Įkainiai ir sąrašas'!$F$3:$G$7,2,FALSE))))</f>
        <v>0</v>
      </c>
      <c r="AC56" s="45" t="b">
        <f>IF(S56="Taip",0,IF(S56="Ne",0.5*(VLOOKUP(F56,'Įkainiai ir sąrašas'!$F$3:$G$7,2,FALSE))))</f>
        <v>0</v>
      </c>
      <c r="AD56" s="45" t="b">
        <f>IF(T56="Taip",0,IF(T56="Ne",'Įkainiai ir sąrašas'!$G$8*L56))</f>
        <v>0</v>
      </c>
      <c r="AE56" s="45" t="b">
        <f>IF(U56="Taip",0,IF(U56="Ne",'Įkainiai ir sąrašas'!$G$8*M56))</f>
        <v>0</v>
      </c>
      <c r="AF56" s="45" t="b">
        <f>IF(V56="Taip",0,IF(V56="Ne",'Įkainiai ir sąrašas'!$G$9*L56))</f>
        <v>0</v>
      </c>
      <c r="AG56" s="45" t="b">
        <f>IF(W56="Taip",0,IF(W56="Ne",'Įkainiai ir sąrašas'!$G$9*M56))</f>
        <v>0</v>
      </c>
      <c r="AH56" s="45" t="e">
        <f>VLOOKUP(C56,'Įkainiai ir sąrašas'!$A$2:$D$177,3,FALSE)</f>
        <v>#N/A</v>
      </c>
      <c r="AI56" s="45" t="e">
        <f>VLOOKUP(D56,'Įkainiai ir sąrašas'!$A$2:$D$177,3,FALSE)</f>
        <v>#N/A</v>
      </c>
      <c r="AJ56" s="45" t="e">
        <f t="shared" si="11"/>
        <v>#N/A</v>
      </c>
      <c r="AK56" s="45" t="e">
        <f t="shared" si="7"/>
        <v>#N/A</v>
      </c>
      <c r="AL56" s="45" t="e">
        <f>VLOOKUP(C56,'Įkainiai ir sąrašas'!$A$2:$D$177,4,FALSE)</f>
        <v>#N/A</v>
      </c>
      <c r="AM56" s="45" t="e">
        <f>VLOOKUP(D56,'Įkainiai ir sąrašas'!$A$2:$D$177,4,FALSE)</f>
        <v>#N/A</v>
      </c>
      <c r="AN56" s="45" t="e">
        <f t="shared" si="8"/>
        <v>#N/A</v>
      </c>
      <c r="AO56" s="45" t="e">
        <f t="shared" si="12"/>
        <v>#N/A</v>
      </c>
      <c r="AP56" s="45" t="e">
        <f t="shared" si="10"/>
        <v>#N/A</v>
      </c>
      <c r="AQ56" s="66"/>
      <c r="AR56" s="4"/>
      <c r="AS56" s="4"/>
    </row>
    <row r="57" spans="1:45" x14ac:dyDescent="0.25">
      <c r="A57" s="68">
        <v>36</v>
      </c>
      <c r="B57" s="63"/>
      <c r="C57" s="63"/>
      <c r="D57" s="63"/>
      <c r="E57" s="43" t="e">
        <f>VLOOKUP(C57,'Įkainiai ir sąrašas'!$A$2:$D$177,2,FALSE)</f>
        <v>#N/A</v>
      </c>
      <c r="F57" s="43" t="e">
        <f>VLOOKUP(D57,'Įkainiai ir sąrašas'!$A$2:$D$177,2,FALSE)</f>
        <v>#N/A</v>
      </c>
      <c r="G57" s="64"/>
      <c r="H57" s="63"/>
      <c r="I57" s="64"/>
      <c r="J57" s="64"/>
      <c r="K57" s="64"/>
      <c r="L57" s="44">
        <f t="shared" si="0"/>
        <v>0.5</v>
      </c>
      <c r="M57" s="44">
        <f t="shared" si="1"/>
        <v>0.5</v>
      </c>
      <c r="N57" s="63"/>
      <c r="O57" s="63"/>
      <c r="P57" s="45" t="b">
        <f t="shared" si="2"/>
        <v>0</v>
      </c>
      <c r="Q57" s="45" t="b">
        <f t="shared" si="3"/>
        <v>0</v>
      </c>
      <c r="R57" s="63"/>
      <c r="S57" s="63"/>
      <c r="T57" s="63"/>
      <c r="U57" s="63"/>
      <c r="V57" s="63"/>
      <c r="W57" s="63"/>
      <c r="X57" s="63"/>
      <c r="Y57" s="63"/>
      <c r="Z57" s="65" t="b">
        <f t="shared" si="4"/>
        <v>0</v>
      </c>
      <c r="AA57" s="65" t="b">
        <f t="shared" si="5"/>
        <v>0</v>
      </c>
      <c r="AB57" s="45" t="b">
        <f>IF(R57="Taip",0,IF(R57="Ne",0.5*(VLOOKUP(E57,'Įkainiai ir sąrašas'!$F$3:$G$7,2,FALSE))))</f>
        <v>0</v>
      </c>
      <c r="AC57" s="45" t="b">
        <f>IF(S57="Taip",0,IF(S57="Ne",0.5*(VLOOKUP(F57,'Įkainiai ir sąrašas'!$F$3:$G$7,2,FALSE))))</f>
        <v>0</v>
      </c>
      <c r="AD57" s="45" t="b">
        <f>IF(T57="Taip",0,IF(T57="Ne",'Įkainiai ir sąrašas'!$G$8*L57))</f>
        <v>0</v>
      </c>
      <c r="AE57" s="45" t="b">
        <f>IF(U57="Taip",0,IF(U57="Ne",'Įkainiai ir sąrašas'!$G$8*M57))</f>
        <v>0</v>
      </c>
      <c r="AF57" s="45" t="b">
        <f>IF(V57="Taip",0,IF(V57="Ne",'Įkainiai ir sąrašas'!$G$9*L57))</f>
        <v>0</v>
      </c>
      <c r="AG57" s="45" t="b">
        <f>IF(W57="Taip",0,IF(W57="Ne",'Įkainiai ir sąrašas'!$G$9*M57))</f>
        <v>0</v>
      </c>
      <c r="AH57" s="45" t="e">
        <f>VLOOKUP(C57,'Įkainiai ir sąrašas'!$A$2:$D$177,3,FALSE)</f>
        <v>#N/A</v>
      </c>
      <c r="AI57" s="45" t="e">
        <f>VLOOKUP(D57,'Įkainiai ir sąrašas'!$A$2:$D$177,3,FALSE)</f>
        <v>#N/A</v>
      </c>
      <c r="AJ57" s="45" t="e">
        <f t="shared" si="11"/>
        <v>#N/A</v>
      </c>
      <c r="AK57" s="45" t="e">
        <f t="shared" si="7"/>
        <v>#N/A</v>
      </c>
      <c r="AL57" s="45" t="e">
        <f>VLOOKUP(C57,'Įkainiai ir sąrašas'!$A$2:$D$177,4,FALSE)</f>
        <v>#N/A</v>
      </c>
      <c r="AM57" s="45" t="e">
        <f>VLOOKUP(D57,'Įkainiai ir sąrašas'!$A$2:$D$177,4,FALSE)</f>
        <v>#N/A</v>
      </c>
      <c r="AN57" s="45" t="e">
        <f t="shared" si="8"/>
        <v>#N/A</v>
      </c>
      <c r="AO57" s="45" t="e">
        <f t="shared" si="12"/>
        <v>#N/A</v>
      </c>
      <c r="AP57" s="45" t="e">
        <f t="shared" si="10"/>
        <v>#N/A</v>
      </c>
      <c r="AQ57" s="66"/>
      <c r="AR57" s="4"/>
      <c r="AS57" s="4"/>
    </row>
    <row r="58" spans="1:45" x14ac:dyDescent="0.25">
      <c r="A58" s="68">
        <v>37</v>
      </c>
      <c r="B58" s="63"/>
      <c r="C58" s="63"/>
      <c r="D58" s="63"/>
      <c r="E58" s="43" t="e">
        <f>VLOOKUP(C58,'Įkainiai ir sąrašas'!$A$2:$D$177,2,FALSE)</f>
        <v>#N/A</v>
      </c>
      <c r="F58" s="43" t="e">
        <f>VLOOKUP(D58,'Įkainiai ir sąrašas'!$A$2:$D$177,2,FALSE)</f>
        <v>#N/A</v>
      </c>
      <c r="G58" s="64"/>
      <c r="H58" s="63"/>
      <c r="I58" s="64"/>
      <c r="J58" s="64"/>
      <c r="K58" s="64"/>
      <c r="L58" s="44">
        <f t="shared" si="0"/>
        <v>0.5</v>
      </c>
      <c r="M58" s="44">
        <f t="shared" si="1"/>
        <v>0.5</v>
      </c>
      <c r="N58" s="63"/>
      <c r="O58" s="63"/>
      <c r="P58" s="45" t="b">
        <f t="shared" si="2"/>
        <v>0</v>
      </c>
      <c r="Q58" s="45" t="b">
        <f t="shared" si="3"/>
        <v>0</v>
      </c>
      <c r="R58" s="63"/>
      <c r="S58" s="63"/>
      <c r="T58" s="63"/>
      <c r="U58" s="63"/>
      <c r="V58" s="63"/>
      <c r="W58" s="63"/>
      <c r="X58" s="63"/>
      <c r="Y58" s="63"/>
      <c r="Z58" s="65" t="b">
        <f t="shared" si="4"/>
        <v>0</v>
      </c>
      <c r="AA58" s="65" t="b">
        <f t="shared" si="5"/>
        <v>0</v>
      </c>
      <c r="AB58" s="45" t="b">
        <f>IF(R58="Taip",0,IF(R58="Ne",0.5*(VLOOKUP(E58,'Įkainiai ir sąrašas'!$F$3:$G$7,2,FALSE))))</f>
        <v>0</v>
      </c>
      <c r="AC58" s="45" t="b">
        <f>IF(S58="Taip",0,IF(S58="Ne",0.5*(VLOOKUP(F58,'Įkainiai ir sąrašas'!$F$3:$G$7,2,FALSE))))</f>
        <v>0</v>
      </c>
      <c r="AD58" s="45" t="b">
        <f>IF(T58="Taip",0,IF(T58="Ne",'Įkainiai ir sąrašas'!$G$8*L58))</f>
        <v>0</v>
      </c>
      <c r="AE58" s="45" t="b">
        <f>IF(U58="Taip",0,IF(U58="Ne",'Įkainiai ir sąrašas'!$G$8*M58))</f>
        <v>0</v>
      </c>
      <c r="AF58" s="45" t="b">
        <f>IF(V58="Taip",0,IF(V58="Ne",'Įkainiai ir sąrašas'!$G$9*L58))</f>
        <v>0</v>
      </c>
      <c r="AG58" s="45" t="b">
        <f>IF(W58="Taip",0,IF(W58="Ne",'Įkainiai ir sąrašas'!$G$9*M58))</f>
        <v>0</v>
      </c>
      <c r="AH58" s="45" t="e">
        <f>VLOOKUP(C58,'Įkainiai ir sąrašas'!$A$2:$D$177,3,FALSE)</f>
        <v>#N/A</v>
      </c>
      <c r="AI58" s="45" t="e">
        <f>VLOOKUP(D58,'Įkainiai ir sąrašas'!$A$2:$D$177,3,FALSE)</f>
        <v>#N/A</v>
      </c>
      <c r="AJ58" s="45" t="e">
        <f t="shared" si="11"/>
        <v>#N/A</v>
      </c>
      <c r="AK58" s="45" t="e">
        <f t="shared" si="7"/>
        <v>#N/A</v>
      </c>
      <c r="AL58" s="45" t="e">
        <f>VLOOKUP(C58,'Įkainiai ir sąrašas'!$A$2:$D$177,4,FALSE)</f>
        <v>#N/A</v>
      </c>
      <c r="AM58" s="45" t="e">
        <f>VLOOKUP(D58,'Įkainiai ir sąrašas'!$A$2:$D$177,4,FALSE)</f>
        <v>#N/A</v>
      </c>
      <c r="AN58" s="45" t="e">
        <f t="shared" si="8"/>
        <v>#N/A</v>
      </c>
      <c r="AO58" s="45" t="e">
        <f t="shared" si="12"/>
        <v>#N/A</v>
      </c>
      <c r="AP58" s="45" t="e">
        <f t="shared" si="10"/>
        <v>#N/A</v>
      </c>
      <c r="AQ58" s="66"/>
      <c r="AR58" s="4"/>
      <c r="AS58" s="4"/>
    </row>
    <row r="59" spans="1:45" x14ac:dyDescent="0.25">
      <c r="A59" s="68">
        <v>38</v>
      </c>
      <c r="B59" s="63"/>
      <c r="C59" s="63"/>
      <c r="D59" s="63"/>
      <c r="E59" s="43" t="e">
        <f>VLOOKUP(C59,'Įkainiai ir sąrašas'!$A$2:$D$177,2,FALSE)</f>
        <v>#N/A</v>
      </c>
      <c r="F59" s="43" t="e">
        <f>VLOOKUP(D59,'Įkainiai ir sąrašas'!$A$2:$D$177,2,FALSE)</f>
        <v>#N/A</v>
      </c>
      <c r="G59" s="64"/>
      <c r="H59" s="63"/>
      <c r="I59" s="64"/>
      <c r="J59" s="64"/>
      <c r="K59" s="64"/>
      <c r="L59" s="44">
        <f t="shared" si="0"/>
        <v>0.5</v>
      </c>
      <c r="M59" s="44">
        <f t="shared" si="1"/>
        <v>0.5</v>
      </c>
      <c r="N59" s="63"/>
      <c r="O59" s="63"/>
      <c r="P59" s="45" t="b">
        <f t="shared" si="2"/>
        <v>0</v>
      </c>
      <c r="Q59" s="45" t="b">
        <f t="shared" si="3"/>
        <v>0</v>
      </c>
      <c r="R59" s="63"/>
      <c r="S59" s="63"/>
      <c r="T59" s="63"/>
      <c r="U59" s="63"/>
      <c r="V59" s="63"/>
      <c r="W59" s="63"/>
      <c r="X59" s="63"/>
      <c r="Y59" s="63"/>
      <c r="Z59" s="65" t="b">
        <f t="shared" si="4"/>
        <v>0</v>
      </c>
      <c r="AA59" s="65" t="b">
        <f t="shared" si="5"/>
        <v>0</v>
      </c>
      <c r="AB59" s="45" t="b">
        <f>IF(R59="Taip",0,IF(R59="Ne",0.5*(VLOOKUP(E59,'Įkainiai ir sąrašas'!$F$3:$G$7,2,FALSE))))</f>
        <v>0</v>
      </c>
      <c r="AC59" s="45" t="b">
        <f>IF(S59="Taip",0,IF(S59="Ne",0.5*(VLOOKUP(F59,'Įkainiai ir sąrašas'!$F$3:$G$7,2,FALSE))))</f>
        <v>0</v>
      </c>
      <c r="AD59" s="45" t="b">
        <f>IF(T59="Taip",0,IF(T59="Ne",'Įkainiai ir sąrašas'!$G$8*L59))</f>
        <v>0</v>
      </c>
      <c r="AE59" s="45" t="b">
        <f>IF(U59="Taip",0,IF(U59="Ne",'Įkainiai ir sąrašas'!$G$8*M59))</f>
        <v>0</v>
      </c>
      <c r="AF59" s="45" t="b">
        <f>IF(V59="Taip",0,IF(V59="Ne",'Įkainiai ir sąrašas'!$G$9*L59))</f>
        <v>0</v>
      </c>
      <c r="AG59" s="45" t="b">
        <f>IF(W59="Taip",0,IF(W59="Ne",'Įkainiai ir sąrašas'!$G$9*M59))</f>
        <v>0</v>
      </c>
      <c r="AH59" s="45" t="e">
        <f>VLOOKUP(C59,'Įkainiai ir sąrašas'!$A$2:$D$177,3,FALSE)</f>
        <v>#N/A</v>
      </c>
      <c r="AI59" s="45" t="e">
        <f>VLOOKUP(D59,'Įkainiai ir sąrašas'!$A$2:$D$177,3,FALSE)</f>
        <v>#N/A</v>
      </c>
      <c r="AJ59" s="45" t="e">
        <f t="shared" si="11"/>
        <v>#N/A</v>
      </c>
      <c r="AK59" s="45" t="e">
        <f t="shared" si="7"/>
        <v>#N/A</v>
      </c>
      <c r="AL59" s="45" t="e">
        <f>VLOOKUP(C59,'Įkainiai ir sąrašas'!$A$2:$D$177,4,FALSE)</f>
        <v>#N/A</v>
      </c>
      <c r="AM59" s="45" t="e">
        <f>VLOOKUP(D59,'Įkainiai ir sąrašas'!$A$2:$D$177,4,FALSE)</f>
        <v>#N/A</v>
      </c>
      <c r="AN59" s="45" t="e">
        <f t="shared" si="8"/>
        <v>#N/A</v>
      </c>
      <c r="AO59" s="45" t="e">
        <f t="shared" si="12"/>
        <v>#N/A</v>
      </c>
      <c r="AP59" s="45" t="e">
        <f t="shared" si="10"/>
        <v>#N/A</v>
      </c>
      <c r="AQ59" s="66"/>
      <c r="AR59" s="4"/>
      <c r="AS59" s="4"/>
    </row>
    <row r="60" spans="1:45" x14ac:dyDescent="0.25">
      <c r="A60" s="68">
        <v>39</v>
      </c>
      <c r="B60" s="63"/>
      <c r="C60" s="63"/>
      <c r="D60" s="63"/>
      <c r="E60" s="43" t="e">
        <f>VLOOKUP(C60,'Įkainiai ir sąrašas'!$A$2:$D$177,2,FALSE)</f>
        <v>#N/A</v>
      </c>
      <c r="F60" s="43" t="e">
        <f>VLOOKUP(D60,'Įkainiai ir sąrašas'!$A$2:$D$177,2,FALSE)</f>
        <v>#N/A</v>
      </c>
      <c r="G60" s="63"/>
      <c r="H60" s="63"/>
      <c r="I60" s="63"/>
      <c r="J60" s="63"/>
      <c r="K60" s="63"/>
      <c r="L60" s="44">
        <f t="shared" si="0"/>
        <v>0.5</v>
      </c>
      <c r="M60" s="44">
        <f t="shared" si="1"/>
        <v>0.5</v>
      </c>
      <c r="N60" s="63"/>
      <c r="O60" s="63"/>
      <c r="P60" s="45" t="b">
        <f t="shared" si="2"/>
        <v>0</v>
      </c>
      <c r="Q60" s="45" t="b">
        <f t="shared" si="3"/>
        <v>0</v>
      </c>
      <c r="R60" s="63"/>
      <c r="S60" s="63"/>
      <c r="T60" s="63"/>
      <c r="U60" s="63"/>
      <c r="V60" s="63"/>
      <c r="W60" s="63"/>
      <c r="X60" s="63"/>
      <c r="Y60" s="63"/>
      <c r="Z60" s="65" t="b">
        <f t="shared" si="4"/>
        <v>0</v>
      </c>
      <c r="AA60" s="65" t="b">
        <f t="shared" si="5"/>
        <v>0</v>
      </c>
      <c r="AB60" s="45" t="b">
        <f>IF(R60="Taip",0,IF(R60="Ne",0.5*(VLOOKUP(E60,'Įkainiai ir sąrašas'!$F$3:$G$7,2,FALSE))))</f>
        <v>0</v>
      </c>
      <c r="AC60" s="45" t="b">
        <f>IF(S60="Taip",0,IF(S60="Ne",0.5*(VLOOKUP(F60,'Įkainiai ir sąrašas'!$F$3:$G$7,2,FALSE))))</f>
        <v>0</v>
      </c>
      <c r="AD60" s="45" t="b">
        <f>IF(T60="Taip",0,IF(T60="Ne",'Įkainiai ir sąrašas'!$G$8*L60))</f>
        <v>0</v>
      </c>
      <c r="AE60" s="45" t="b">
        <f>IF(U60="Taip",0,IF(U60="Ne",'Įkainiai ir sąrašas'!$G$8*M60))</f>
        <v>0</v>
      </c>
      <c r="AF60" s="45" t="b">
        <f>IF(V60="Taip",0,IF(V60="Ne",'Įkainiai ir sąrašas'!$G$9*L60))</f>
        <v>0</v>
      </c>
      <c r="AG60" s="45" t="b">
        <f>IF(W60="Taip",0,IF(W60="Ne",'Įkainiai ir sąrašas'!$G$9*M60))</f>
        <v>0</v>
      </c>
      <c r="AH60" s="45" t="e">
        <f>VLOOKUP(C60,'Įkainiai ir sąrašas'!$A$2:$D$177,3,FALSE)</f>
        <v>#N/A</v>
      </c>
      <c r="AI60" s="45" t="e">
        <f>VLOOKUP(D60,'Įkainiai ir sąrašas'!$A$2:$D$177,3,FALSE)</f>
        <v>#N/A</v>
      </c>
      <c r="AJ60" s="45" t="e">
        <f t="shared" si="11"/>
        <v>#N/A</v>
      </c>
      <c r="AK60" s="45" t="e">
        <f t="shared" si="7"/>
        <v>#N/A</v>
      </c>
      <c r="AL60" s="45" t="e">
        <f>VLOOKUP(C60,'Įkainiai ir sąrašas'!$A$2:$D$177,4,FALSE)</f>
        <v>#N/A</v>
      </c>
      <c r="AM60" s="45" t="e">
        <f>VLOOKUP(D60,'Įkainiai ir sąrašas'!$A$2:$D$177,4,FALSE)</f>
        <v>#N/A</v>
      </c>
      <c r="AN60" s="45" t="e">
        <f t="shared" si="8"/>
        <v>#N/A</v>
      </c>
      <c r="AO60" s="45" t="e">
        <f t="shared" si="12"/>
        <v>#N/A</v>
      </c>
      <c r="AP60" s="45" t="e">
        <f t="shared" si="10"/>
        <v>#N/A</v>
      </c>
      <c r="AQ60" s="66"/>
      <c r="AR60" s="4"/>
      <c r="AS60" s="4"/>
    </row>
    <row r="61" spans="1:45" x14ac:dyDescent="0.25">
      <c r="A61" s="68">
        <v>40</v>
      </c>
      <c r="B61" s="63"/>
      <c r="C61" s="63"/>
      <c r="D61" s="63"/>
      <c r="E61" s="43" t="e">
        <f>VLOOKUP(C61,'Įkainiai ir sąrašas'!$A$2:$D$177,2,FALSE)</f>
        <v>#N/A</v>
      </c>
      <c r="F61" s="43" t="e">
        <f>VLOOKUP(D61,'Įkainiai ir sąrašas'!$A$2:$D$177,2,FALSE)</f>
        <v>#N/A</v>
      </c>
      <c r="G61" s="63"/>
      <c r="H61" s="63"/>
      <c r="I61" s="63"/>
      <c r="J61" s="63"/>
      <c r="K61" s="63"/>
      <c r="L61" s="44">
        <f t="shared" si="0"/>
        <v>0.5</v>
      </c>
      <c r="M61" s="44">
        <f t="shared" si="1"/>
        <v>0.5</v>
      </c>
      <c r="N61" s="63"/>
      <c r="O61" s="63"/>
      <c r="P61" s="45" t="b">
        <f t="shared" si="2"/>
        <v>0</v>
      </c>
      <c r="Q61" s="45" t="b">
        <f t="shared" si="3"/>
        <v>0</v>
      </c>
      <c r="R61" s="63"/>
      <c r="S61" s="63"/>
      <c r="T61" s="63"/>
      <c r="U61" s="63"/>
      <c r="V61" s="63"/>
      <c r="W61" s="63"/>
      <c r="X61" s="63"/>
      <c r="Y61" s="63"/>
      <c r="Z61" s="65" t="b">
        <f t="shared" si="4"/>
        <v>0</v>
      </c>
      <c r="AA61" s="65" t="b">
        <f t="shared" si="5"/>
        <v>0</v>
      </c>
      <c r="AB61" s="45" t="b">
        <f>IF(R61="Taip",0,IF(R61="Ne",0.5*(VLOOKUP(E61,'Įkainiai ir sąrašas'!$F$3:$G$7,2,FALSE))))</f>
        <v>0</v>
      </c>
      <c r="AC61" s="45" t="b">
        <f>IF(S61="Taip",0,IF(S61="Ne",0.5*(VLOOKUP(F61,'Įkainiai ir sąrašas'!$F$3:$G$7,2,FALSE))))</f>
        <v>0</v>
      </c>
      <c r="AD61" s="45" t="b">
        <f>IF(T61="Taip",0,IF(T61="Ne",'Įkainiai ir sąrašas'!$G$8*L61))</f>
        <v>0</v>
      </c>
      <c r="AE61" s="45" t="b">
        <f>IF(U61="Taip",0,IF(U61="Ne",'Įkainiai ir sąrašas'!$G$8*M61))</f>
        <v>0</v>
      </c>
      <c r="AF61" s="45" t="b">
        <f>IF(V61="Taip",0,IF(V61="Ne",'Įkainiai ir sąrašas'!$G$9*L61))</f>
        <v>0</v>
      </c>
      <c r="AG61" s="45" t="b">
        <f>IF(W61="Taip",0,IF(W61="Ne",'Įkainiai ir sąrašas'!$G$9*M61))</f>
        <v>0</v>
      </c>
      <c r="AH61" s="45" t="e">
        <f>VLOOKUP(C61,'Įkainiai ir sąrašas'!$A$2:$D$177,3,FALSE)</f>
        <v>#N/A</v>
      </c>
      <c r="AI61" s="45" t="e">
        <f>VLOOKUP(D61,'Įkainiai ir sąrašas'!$A$2:$D$177,3,FALSE)</f>
        <v>#N/A</v>
      </c>
      <c r="AJ61" s="45" t="e">
        <f t="shared" si="11"/>
        <v>#N/A</v>
      </c>
      <c r="AK61" s="45" t="e">
        <f t="shared" si="7"/>
        <v>#N/A</v>
      </c>
      <c r="AL61" s="45" t="e">
        <f>VLOOKUP(C61,'Įkainiai ir sąrašas'!$A$2:$D$177,4,FALSE)</f>
        <v>#N/A</v>
      </c>
      <c r="AM61" s="45" t="e">
        <f>VLOOKUP(D61,'Įkainiai ir sąrašas'!$A$2:$D$177,4,FALSE)</f>
        <v>#N/A</v>
      </c>
      <c r="AN61" s="45" t="e">
        <f t="shared" si="8"/>
        <v>#N/A</v>
      </c>
      <c r="AO61" s="45" t="e">
        <f t="shared" si="12"/>
        <v>#N/A</v>
      </c>
      <c r="AP61" s="45" t="e">
        <f t="shared" si="10"/>
        <v>#N/A</v>
      </c>
      <c r="AQ61" s="66"/>
      <c r="AR61" s="4"/>
      <c r="AS61" s="4"/>
    </row>
    <row r="62" spans="1:45" x14ac:dyDescent="0.25">
      <c r="A62" s="68">
        <v>41</v>
      </c>
      <c r="B62" s="63"/>
      <c r="C62" s="63"/>
      <c r="D62" s="63"/>
      <c r="E62" s="43" t="e">
        <f>VLOOKUP(C62,'Įkainiai ir sąrašas'!$A$2:$D$177,2,FALSE)</f>
        <v>#N/A</v>
      </c>
      <c r="F62" s="43" t="e">
        <f>VLOOKUP(D62,'Įkainiai ir sąrašas'!$A$2:$D$177,2,FALSE)</f>
        <v>#N/A</v>
      </c>
      <c r="G62" s="63"/>
      <c r="H62" s="63"/>
      <c r="I62" s="63"/>
      <c r="J62" s="63"/>
      <c r="K62" s="63"/>
      <c r="L62" s="44">
        <f t="shared" si="0"/>
        <v>0.5</v>
      </c>
      <c r="M62" s="44">
        <f t="shared" si="1"/>
        <v>0.5</v>
      </c>
      <c r="N62" s="63"/>
      <c r="O62" s="63"/>
      <c r="P62" s="45" t="b">
        <f t="shared" si="2"/>
        <v>0</v>
      </c>
      <c r="Q62" s="45" t="b">
        <f t="shared" si="3"/>
        <v>0</v>
      </c>
      <c r="R62" s="63"/>
      <c r="S62" s="63"/>
      <c r="T62" s="63"/>
      <c r="U62" s="63"/>
      <c r="V62" s="63"/>
      <c r="W62" s="63"/>
      <c r="X62" s="63"/>
      <c r="Y62" s="63"/>
      <c r="Z62" s="65" t="b">
        <f t="shared" si="4"/>
        <v>0</v>
      </c>
      <c r="AA62" s="65" t="b">
        <f t="shared" si="5"/>
        <v>0</v>
      </c>
      <c r="AB62" s="45" t="b">
        <f>IF(R62="Taip",0,IF(R62="Ne",0.5*(VLOOKUP(E62,'Įkainiai ir sąrašas'!$F$3:$G$7,2,FALSE))))</f>
        <v>0</v>
      </c>
      <c r="AC62" s="45" t="b">
        <f>IF(S62="Taip",0,IF(S62="Ne",0.5*(VLOOKUP(F62,'Įkainiai ir sąrašas'!$F$3:$G$7,2,FALSE))))</f>
        <v>0</v>
      </c>
      <c r="AD62" s="45" t="b">
        <f>IF(T62="Taip",0,IF(T62="Ne",'Įkainiai ir sąrašas'!$G$8*L62))</f>
        <v>0</v>
      </c>
      <c r="AE62" s="45" t="b">
        <f>IF(U62="Taip",0,IF(U62="Ne",'Įkainiai ir sąrašas'!$G$8*M62))</f>
        <v>0</v>
      </c>
      <c r="AF62" s="45" t="b">
        <f>IF(V62="Taip",0,IF(V62="Ne",'Įkainiai ir sąrašas'!$G$9*L62))</f>
        <v>0</v>
      </c>
      <c r="AG62" s="45" t="b">
        <f>IF(W62="Taip",0,IF(W62="Ne",'Įkainiai ir sąrašas'!$G$9*M62))</f>
        <v>0</v>
      </c>
      <c r="AH62" s="45" t="e">
        <f>VLOOKUP(C62,'Įkainiai ir sąrašas'!$A$2:$D$177,3,FALSE)</f>
        <v>#N/A</v>
      </c>
      <c r="AI62" s="45" t="e">
        <f>VLOOKUP(D62,'Įkainiai ir sąrašas'!$A$2:$D$177,3,FALSE)</f>
        <v>#N/A</v>
      </c>
      <c r="AJ62" s="45" t="e">
        <f t="shared" si="11"/>
        <v>#N/A</v>
      </c>
      <c r="AK62" s="45" t="e">
        <f t="shared" si="7"/>
        <v>#N/A</v>
      </c>
      <c r="AL62" s="45" t="e">
        <f>VLOOKUP(C62,'Įkainiai ir sąrašas'!$A$2:$D$177,4,FALSE)</f>
        <v>#N/A</v>
      </c>
      <c r="AM62" s="45" t="e">
        <f>VLOOKUP(D62,'Įkainiai ir sąrašas'!$A$2:$D$177,4,FALSE)</f>
        <v>#N/A</v>
      </c>
      <c r="AN62" s="45" t="e">
        <f t="shared" si="8"/>
        <v>#N/A</v>
      </c>
      <c r="AO62" s="45" t="e">
        <f t="shared" si="12"/>
        <v>#N/A</v>
      </c>
      <c r="AP62" s="45" t="e">
        <f t="shared" si="10"/>
        <v>#N/A</v>
      </c>
      <c r="AQ62" s="66"/>
      <c r="AR62" s="4"/>
      <c r="AS62" s="4"/>
    </row>
    <row r="63" spans="1:45" x14ac:dyDescent="0.25">
      <c r="A63" s="68">
        <v>42</v>
      </c>
      <c r="B63" s="63"/>
      <c r="C63" s="63"/>
      <c r="D63" s="63"/>
      <c r="E63" s="43" t="e">
        <f>VLOOKUP(C63,'Įkainiai ir sąrašas'!$A$2:$D$177,2,FALSE)</f>
        <v>#N/A</v>
      </c>
      <c r="F63" s="43" t="e">
        <f>VLOOKUP(D63,'Įkainiai ir sąrašas'!$A$2:$D$177,2,FALSE)</f>
        <v>#N/A</v>
      </c>
      <c r="G63" s="63"/>
      <c r="H63" s="63"/>
      <c r="I63" s="63"/>
      <c r="J63" s="63"/>
      <c r="K63" s="63"/>
      <c r="L63" s="44">
        <f t="shared" si="0"/>
        <v>0.5</v>
      </c>
      <c r="M63" s="44">
        <f t="shared" si="1"/>
        <v>0.5</v>
      </c>
      <c r="N63" s="63"/>
      <c r="O63" s="63"/>
      <c r="P63" s="45" t="b">
        <f t="shared" si="2"/>
        <v>0</v>
      </c>
      <c r="Q63" s="45" t="b">
        <f t="shared" si="3"/>
        <v>0</v>
      </c>
      <c r="R63" s="63"/>
      <c r="S63" s="63"/>
      <c r="T63" s="63"/>
      <c r="U63" s="63"/>
      <c r="V63" s="63"/>
      <c r="W63" s="63"/>
      <c r="X63" s="63"/>
      <c r="Y63" s="63"/>
      <c r="Z63" s="65" t="b">
        <f t="shared" si="4"/>
        <v>0</v>
      </c>
      <c r="AA63" s="65" t="b">
        <f t="shared" si="5"/>
        <v>0</v>
      </c>
      <c r="AB63" s="45" t="b">
        <f>IF(R63="Taip",0,IF(R63="Ne",0.5*(VLOOKUP(E63,'Įkainiai ir sąrašas'!$F$3:$G$7,2,FALSE))))</f>
        <v>0</v>
      </c>
      <c r="AC63" s="45" t="b">
        <f>IF(S63="Taip",0,IF(S63="Ne",0.5*(VLOOKUP(F63,'Įkainiai ir sąrašas'!$F$3:$G$7,2,FALSE))))</f>
        <v>0</v>
      </c>
      <c r="AD63" s="45" t="b">
        <f>IF(T63="Taip",0,IF(T63="Ne",'Įkainiai ir sąrašas'!$G$8*L63))</f>
        <v>0</v>
      </c>
      <c r="AE63" s="45" t="b">
        <f>IF(U63="Taip",0,IF(U63="Ne",'Įkainiai ir sąrašas'!$G$8*M63))</f>
        <v>0</v>
      </c>
      <c r="AF63" s="45" t="b">
        <f>IF(V63="Taip",0,IF(V63="Ne",'Įkainiai ir sąrašas'!$G$9*L63))</f>
        <v>0</v>
      </c>
      <c r="AG63" s="45" t="b">
        <f>IF(W63="Taip",0,IF(W63="Ne",'Įkainiai ir sąrašas'!$G$9*M63))</f>
        <v>0</v>
      </c>
      <c r="AH63" s="45" t="e">
        <f>VLOOKUP(C63,'Įkainiai ir sąrašas'!$A$2:$D$177,3,FALSE)</f>
        <v>#N/A</v>
      </c>
      <c r="AI63" s="45" t="e">
        <f>VLOOKUP(D63,'Įkainiai ir sąrašas'!$A$2:$D$177,3,FALSE)</f>
        <v>#N/A</v>
      </c>
      <c r="AJ63" s="45" t="e">
        <f t="shared" si="11"/>
        <v>#N/A</v>
      </c>
      <c r="AK63" s="45" t="e">
        <f t="shared" si="7"/>
        <v>#N/A</v>
      </c>
      <c r="AL63" s="45" t="e">
        <f>VLOOKUP(C63,'Įkainiai ir sąrašas'!$A$2:$D$177,4,FALSE)</f>
        <v>#N/A</v>
      </c>
      <c r="AM63" s="45" t="e">
        <f>VLOOKUP(D63,'Įkainiai ir sąrašas'!$A$2:$D$177,4,FALSE)</f>
        <v>#N/A</v>
      </c>
      <c r="AN63" s="45" t="e">
        <f t="shared" si="8"/>
        <v>#N/A</v>
      </c>
      <c r="AO63" s="45" t="e">
        <f t="shared" si="12"/>
        <v>#N/A</v>
      </c>
      <c r="AP63" s="45" t="e">
        <f t="shared" si="10"/>
        <v>#N/A</v>
      </c>
      <c r="AQ63" s="66"/>
      <c r="AR63" s="4"/>
      <c r="AS63" s="4"/>
    </row>
    <row r="64" spans="1:45" x14ac:dyDescent="0.25">
      <c r="A64" s="68">
        <v>43</v>
      </c>
      <c r="B64" s="63"/>
      <c r="C64" s="63"/>
      <c r="D64" s="63"/>
      <c r="E64" s="43" t="e">
        <f>VLOOKUP(C64,'Įkainiai ir sąrašas'!$A$2:$D$177,2,FALSE)</f>
        <v>#N/A</v>
      </c>
      <c r="F64" s="43" t="e">
        <f>VLOOKUP(D64,'Įkainiai ir sąrašas'!$A$2:$D$177,2,FALSE)</f>
        <v>#N/A</v>
      </c>
      <c r="G64" s="63"/>
      <c r="H64" s="63"/>
      <c r="I64" s="63"/>
      <c r="J64" s="63"/>
      <c r="K64" s="63"/>
      <c r="L64" s="44">
        <f t="shared" si="0"/>
        <v>0.5</v>
      </c>
      <c r="M64" s="44">
        <f t="shared" si="1"/>
        <v>0.5</v>
      </c>
      <c r="N64" s="63"/>
      <c r="O64" s="63"/>
      <c r="P64" s="45" t="b">
        <f t="shared" si="2"/>
        <v>0</v>
      </c>
      <c r="Q64" s="45" t="b">
        <f t="shared" si="3"/>
        <v>0</v>
      </c>
      <c r="R64" s="63"/>
      <c r="S64" s="63"/>
      <c r="T64" s="63"/>
      <c r="U64" s="63"/>
      <c r="V64" s="63"/>
      <c r="W64" s="63"/>
      <c r="X64" s="63"/>
      <c r="Y64" s="63"/>
      <c r="Z64" s="65" t="b">
        <f t="shared" si="4"/>
        <v>0</v>
      </c>
      <c r="AA64" s="65" t="b">
        <f t="shared" si="5"/>
        <v>0</v>
      </c>
      <c r="AB64" s="45" t="b">
        <f>IF(R64="Taip",0,IF(R64="Ne",0.5*(VLOOKUP(E64,'Įkainiai ir sąrašas'!$F$3:$G$7,2,FALSE))))</f>
        <v>0</v>
      </c>
      <c r="AC64" s="45" t="b">
        <f>IF(S64="Taip",0,IF(S64="Ne",0.5*(VLOOKUP(F64,'Įkainiai ir sąrašas'!$F$3:$G$7,2,FALSE))))</f>
        <v>0</v>
      </c>
      <c r="AD64" s="45" t="b">
        <f>IF(T64="Taip",0,IF(T64="Ne",'Įkainiai ir sąrašas'!$G$8*L64))</f>
        <v>0</v>
      </c>
      <c r="AE64" s="45" t="b">
        <f>IF(U64="Taip",0,IF(U64="Ne",'Įkainiai ir sąrašas'!$G$8*M64))</f>
        <v>0</v>
      </c>
      <c r="AF64" s="45" t="b">
        <f>IF(V64="Taip",0,IF(V64="Ne",'Įkainiai ir sąrašas'!$G$9*L64))</f>
        <v>0</v>
      </c>
      <c r="AG64" s="45" t="b">
        <f>IF(W64="Taip",0,IF(W64="Ne",'Įkainiai ir sąrašas'!$G$9*M64))</f>
        <v>0</v>
      </c>
      <c r="AH64" s="45" t="e">
        <f>VLOOKUP(C64,'Įkainiai ir sąrašas'!$A$2:$D$177,3,FALSE)</f>
        <v>#N/A</v>
      </c>
      <c r="AI64" s="45" t="e">
        <f>VLOOKUP(D64,'Įkainiai ir sąrašas'!$A$2:$D$177,3,FALSE)</f>
        <v>#N/A</v>
      </c>
      <c r="AJ64" s="45" t="e">
        <f t="shared" si="11"/>
        <v>#N/A</v>
      </c>
      <c r="AK64" s="45" t="e">
        <f t="shared" si="7"/>
        <v>#N/A</v>
      </c>
      <c r="AL64" s="45" t="e">
        <f>VLOOKUP(C64,'Įkainiai ir sąrašas'!$A$2:$D$177,4,FALSE)</f>
        <v>#N/A</v>
      </c>
      <c r="AM64" s="45" t="e">
        <f>VLOOKUP(D64,'Įkainiai ir sąrašas'!$A$2:$D$177,4,FALSE)</f>
        <v>#N/A</v>
      </c>
      <c r="AN64" s="45" t="e">
        <f t="shared" si="8"/>
        <v>#N/A</v>
      </c>
      <c r="AO64" s="45" t="e">
        <f t="shared" si="12"/>
        <v>#N/A</v>
      </c>
      <c r="AP64" s="45" t="e">
        <f t="shared" si="10"/>
        <v>#N/A</v>
      </c>
      <c r="AQ64" s="66"/>
      <c r="AR64" s="4"/>
      <c r="AS64" s="4"/>
    </row>
    <row r="65" spans="1:45" x14ac:dyDescent="0.25">
      <c r="A65" s="68">
        <v>44</v>
      </c>
      <c r="B65" s="63"/>
      <c r="C65" s="63"/>
      <c r="D65" s="63"/>
      <c r="E65" s="43" t="e">
        <f>VLOOKUP(C65,'Įkainiai ir sąrašas'!$A$2:$D$177,2,FALSE)</f>
        <v>#N/A</v>
      </c>
      <c r="F65" s="43" t="e">
        <f>VLOOKUP(D65,'Įkainiai ir sąrašas'!$A$2:$D$177,2,FALSE)</f>
        <v>#N/A</v>
      </c>
      <c r="G65" s="63"/>
      <c r="H65" s="63"/>
      <c r="I65" s="63"/>
      <c r="J65" s="63"/>
      <c r="K65" s="63"/>
      <c r="L65" s="44">
        <f t="shared" si="0"/>
        <v>0.5</v>
      </c>
      <c r="M65" s="44">
        <f t="shared" si="1"/>
        <v>0.5</v>
      </c>
      <c r="N65" s="63"/>
      <c r="O65" s="63"/>
      <c r="P65" s="45" t="b">
        <f t="shared" si="2"/>
        <v>0</v>
      </c>
      <c r="Q65" s="45" t="b">
        <f t="shared" si="3"/>
        <v>0</v>
      </c>
      <c r="R65" s="63"/>
      <c r="S65" s="63"/>
      <c r="T65" s="63"/>
      <c r="U65" s="63"/>
      <c r="V65" s="63"/>
      <c r="W65" s="63"/>
      <c r="X65" s="63"/>
      <c r="Y65" s="63"/>
      <c r="Z65" s="65" t="b">
        <f t="shared" si="4"/>
        <v>0</v>
      </c>
      <c r="AA65" s="65" t="b">
        <f t="shared" si="5"/>
        <v>0</v>
      </c>
      <c r="AB65" s="45" t="b">
        <f>IF(R65="Taip",0,IF(R65="Ne",0.5*(VLOOKUP(E65,'Įkainiai ir sąrašas'!$F$3:$G$7,2,FALSE))))</f>
        <v>0</v>
      </c>
      <c r="AC65" s="45" t="b">
        <f>IF(S65="Taip",0,IF(S65="Ne",0.5*(VLOOKUP(F65,'Įkainiai ir sąrašas'!$F$3:$G$7,2,FALSE))))</f>
        <v>0</v>
      </c>
      <c r="AD65" s="45" t="b">
        <f>IF(T65="Taip",0,IF(T65="Ne",'Įkainiai ir sąrašas'!$G$8*L65))</f>
        <v>0</v>
      </c>
      <c r="AE65" s="45" t="b">
        <f>IF(U65="Taip",0,IF(U65="Ne",'Įkainiai ir sąrašas'!$G$8*M65))</f>
        <v>0</v>
      </c>
      <c r="AF65" s="45" t="b">
        <f>IF(V65="Taip",0,IF(V65="Ne",'Įkainiai ir sąrašas'!$G$9*L65))</f>
        <v>0</v>
      </c>
      <c r="AG65" s="45" t="b">
        <f>IF(W65="Taip",0,IF(W65="Ne",'Įkainiai ir sąrašas'!$G$9*M65))</f>
        <v>0</v>
      </c>
      <c r="AH65" s="45" t="e">
        <f>VLOOKUP(C65,'Įkainiai ir sąrašas'!$A$2:$D$177,3,FALSE)</f>
        <v>#N/A</v>
      </c>
      <c r="AI65" s="45" t="e">
        <f>VLOOKUP(D65,'Įkainiai ir sąrašas'!$A$2:$D$177,3,FALSE)</f>
        <v>#N/A</v>
      </c>
      <c r="AJ65" s="45" t="e">
        <f t="shared" si="11"/>
        <v>#N/A</v>
      </c>
      <c r="AK65" s="45" t="e">
        <f t="shared" si="7"/>
        <v>#N/A</v>
      </c>
      <c r="AL65" s="45" t="e">
        <f>VLOOKUP(C65,'Įkainiai ir sąrašas'!$A$2:$D$177,4,FALSE)</f>
        <v>#N/A</v>
      </c>
      <c r="AM65" s="45" t="e">
        <f>VLOOKUP(D65,'Įkainiai ir sąrašas'!$A$2:$D$177,4,FALSE)</f>
        <v>#N/A</v>
      </c>
      <c r="AN65" s="45" t="e">
        <f t="shared" si="8"/>
        <v>#N/A</v>
      </c>
      <c r="AO65" s="45" t="e">
        <f t="shared" si="12"/>
        <v>#N/A</v>
      </c>
      <c r="AP65" s="45" t="e">
        <f t="shared" si="10"/>
        <v>#N/A</v>
      </c>
      <c r="AQ65" s="66"/>
      <c r="AR65" s="4"/>
      <c r="AS65" s="4"/>
    </row>
    <row r="66" spans="1:45" x14ac:dyDescent="0.25">
      <c r="A66" s="68">
        <v>45</v>
      </c>
      <c r="B66" s="63"/>
      <c r="C66" s="63"/>
      <c r="D66" s="63"/>
      <c r="E66" s="43" t="e">
        <f>VLOOKUP(C66,'Įkainiai ir sąrašas'!$A$2:$D$177,2,FALSE)</f>
        <v>#N/A</v>
      </c>
      <c r="F66" s="43" t="e">
        <f>VLOOKUP(D66,'Įkainiai ir sąrašas'!$A$2:$D$177,2,FALSE)</f>
        <v>#N/A</v>
      </c>
      <c r="G66" s="63"/>
      <c r="H66" s="63"/>
      <c r="I66" s="63"/>
      <c r="J66" s="63"/>
      <c r="K66" s="63"/>
      <c r="L66" s="44">
        <f t="shared" si="0"/>
        <v>0.5</v>
      </c>
      <c r="M66" s="44">
        <f t="shared" si="1"/>
        <v>0.5</v>
      </c>
      <c r="N66" s="63"/>
      <c r="O66" s="63"/>
      <c r="P66" s="45" t="b">
        <f t="shared" si="2"/>
        <v>0</v>
      </c>
      <c r="Q66" s="45" t="b">
        <f t="shared" si="3"/>
        <v>0</v>
      </c>
      <c r="R66" s="63"/>
      <c r="S66" s="63"/>
      <c r="T66" s="63"/>
      <c r="U66" s="63"/>
      <c r="V66" s="63"/>
      <c r="W66" s="63"/>
      <c r="X66" s="63"/>
      <c r="Y66" s="63"/>
      <c r="Z66" s="65" t="b">
        <f t="shared" si="4"/>
        <v>0</v>
      </c>
      <c r="AA66" s="65" t="b">
        <f t="shared" si="5"/>
        <v>0</v>
      </c>
      <c r="AB66" s="45" t="b">
        <f>IF(R66="Taip",0,IF(R66="Ne",0.5*(VLOOKUP(E66,'Įkainiai ir sąrašas'!$F$3:$G$7,2,FALSE))))</f>
        <v>0</v>
      </c>
      <c r="AC66" s="45" t="b">
        <f>IF(S66="Taip",0,IF(S66="Ne",0.5*(VLOOKUP(F66,'Įkainiai ir sąrašas'!$F$3:$G$7,2,FALSE))))</f>
        <v>0</v>
      </c>
      <c r="AD66" s="45" t="b">
        <f>IF(T66="Taip",0,IF(T66="Ne",'Įkainiai ir sąrašas'!$G$8*L66))</f>
        <v>0</v>
      </c>
      <c r="AE66" s="45" t="b">
        <f>IF(U66="Taip",0,IF(U66="Ne",'Įkainiai ir sąrašas'!$G$8*M66))</f>
        <v>0</v>
      </c>
      <c r="AF66" s="45" t="b">
        <f>IF(V66="Taip",0,IF(V66="Ne",'Įkainiai ir sąrašas'!$G$9*L66))</f>
        <v>0</v>
      </c>
      <c r="AG66" s="45" t="b">
        <f>IF(W66="Taip",0,IF(W66="Ne",'Įkainiai ir sąrašas'!$G$9*M66))</f>
        <v>0</v>
      </c>
      <c r="AH66" s="45" t="e">
        <f>VLOOKUP(C66,'Įkainiai ir sąrašas'!$A$2:$D$177,3,FALSE)</f>
        <v>#N/A</v>
      </c>
      <c r="AI66" s="45" t="e">
        <f>VLOOKUP(D66,'Įkainiai ir sąrašas'!$A$2:$D$177,3,FALSE)</f>
        <v>#N/A</v>
      </c>
      <c r="AJ66" s="45" t="e">
        <f t="shared" si="11"/>
        <v>#N/A</v>
      </c>
      <c r="AK66" s="45" t="e">
        <f t="shared" si="7"/>
        <v>#N/A</v>
      </c>
      <c r="AL66" s="45" t="e">
        <f>VLOOKUP(C66,'Įkainiai ir sąrašas'!$A$2:$D$177,4,FALSE)</f>
        <v>#N/A</v>
      </c>
      <c r="AM66" s="45" t="e">
        <f>VLOOKUP(D66,'Įkainiai ir sąrašas'!$A$2:$D$177,4,FALSE)</f>
        <v>#N/A</v>
      </c>
      <c r="AN66" s="45" t="e">
        <f t="shared" si="8"/>
        <v>#N/A</v>
      </c>
      <c r="AO66" s="45" t="e">
        <f t="shared" si="12"/>
        <v>#N/A</v>
      </c>
      <c r="AP66" s="45" t="e">
        <f t="shared" si="10"/>
        <v>#N/A</v>
      </c>
      <c r="AQ66" s="66"/>
      <c r="AR66" s="4"/>
      <c r="AS66" s="4"/>
    </row>
    <row r="67" spans="1:45" x14ac:dyDescent="0.25">
      <c r="A67" s="68">
        <v>46</v>
      </c>
      <c r="B67" s="63"/>
      <c r="C67" s="63"/>
      <c r="D67" s="63"/>
      <c r="E67" s="43" t="e">
        <f>VLOOKUP(C67,'Įkainiai ir sąrašas'!$A$2:$D$177,2,FALSE)</f>
        <v>#N/A</v>
      </c>
      <c r="F67" s="43" t="e">
        <f>VLOOKUP(D67,'Įkainiai ir sąrašas'!$A$2:$D$177,2,FALSE)</f>
        <v>#N/A</v>
      </c>
      <c r="G67" s="63"/>
      <c r="H67" s="63"/>
      <c r="I67" s="63"/>
      <c r="J67" s="63"/>
      <c r="K67" s="63"/>
      <c r="L67" s="44">
        <f t="shared" si="0"/>
        <v>0.5</v>
      </c>
      <c r="M67" s="44">
        <f t="shared" si="1"/>
        <v>0.5</v>
      </c>
      <c r="N67" s="63"/>
      <c r="O67" s="63"/>
      <c r="P67" s="45" t="b">
        <f t="shared" si="2"/>
        <v>0</v>
      </c>
      <c r="Q67" s="45" t="b">
        <f t="shared" si="3"/>
        <v>0</v>
      </c>
      <c r="R67" s="63"/>
      <c r="S67" s="63"/>
      <c r="T67" s="63"/>
      <c r="U67" s="63"/>
      <c r="V67" s="63"/>
      <c r="W67" s="63"/>
      <c r="X67" s="63"/>
      <c r="Y67" s="63"/>
      <c r="Z67" s="65" t="b">
        <f t="shared" si="4"/>
        <v>0</v>
      </c>
      <c r="AA67" s="65" t="b">
        <f t="shared" si="5"/>
        <v>0</v>
      </c>
      <c r="AB67" s="45" t="b">
        <f>IF(R67="Taip",0,IF(R67="Ne",0.5*(VLOOKUP(E67,'Įkainiai ir sąrašas'!$F$3:$G$7,2,FALSE))))</f>
        <v>0</v>
      </c>
      <c r="AC67" s="45" t="b">
        <f>IF(S67="Taip",0,IF(S67="Ne",0.5*(VLOOKUP(F67,'Įkainiai ir sąrašas'!$F$3:$G$7,2,FALSE))))</f>
        <v>0</v>
      </c>
      <c r="AD67" s="45" t="b">
        <f>IF(T67="Taip",0,IF(T67="Ne",'Įkainiai ir sąrašas'!$G$8*L67))</f>
        <v>0</v>
      </c>
      <c r="AE67" s="45" t="b">
        <f>IF(U67="Taip",0,IF(U67="Ne",'Įkainiai ir sąrašas'!$G$8*M67))</f>
        <v>0</v>
      </c>
      <c r="AF67" s="45" t="b">
        <f>IF(V67="Taip",0,IF(V67="Ne",'Įkainiai ir sąrašas'!$G$9*L67))</f>
        <v>0</v>
      </c>
      <c r="AG67" s="45" t="b">
        <f>IF(W67="Taip",0,IF(W67="Ne",'Įkainiai ir sąrašas'!$G$9*M67))</f>
        <v>0</v>
      </c>
      <c r="AH67" s="45" t="e">
        <f>VLOOKUP(C67,'Įkainiai ir sąrašas'!$A$2:$D$177,3,FALSE)</f>
        <v>#N/A</v>
      </c>
      <c r="AI67" s="45" t="e">
        <f>VLOOKUP(D67,'Įkainiai ir sąrašas'!$A$2:$D$177,3,FALSE)</f>
        <v>#N/A</v>
      </c>
      <c r="AJ67" s="45" t="e">
        <f t="shared" si="11"/>
        <v>#N/A</v>
      </c>
      <c r="AK67" s="45" t="e">
        <f t="shared" si="7"/>
        <v>#N/A</v>
      </c>
      <c r="AL67" s="45" t="e">
        <f>VLOOKUP(C67,'Įkainiai ir sąrašas'!$A$2:$D$177,4,FALSE)</f>
        <v>#N/A</v>
      </c>
      <c r="AM67" s="45" t="e">
        <f>VLOOKUP(D67,'Įkainiai ir sąrašas'!$A$2:$D$177,4,FALSE)</f>
        <v>#N/A</v>
      </c>
      <c r="AN67" s="45" t="e">
        <f t="shared" si="8"/>
        <v>#N/A</v>
      </c>
      <c r="AO67" s="45" t="e">
        <f t="shared" si="12"/>
        <v>#N/A</v>
      </c>
      <c r="AP67" s="45" t="e">
        <f t="shared" si="10"/>
        <v>#N/A</v>
      </c>
      <c r="AQ67" s="66"/>
      <c r="AR67" s="4"/>
      <c r="AS67" s="4"/>
    </row>
    <row r="68" spans="1:45" x14ac:dyDescent="0.25">
      <c r="A68" s="68">
        <v>47</v>
      </c>
      <c r="B68" s="63"/>
      <c r="C68" s="63"/>
      <c r="D68" s="63"/>
      <c r="E68" s="43" t="e">
        <f>VLOOKUP(C68,'Įkainiai ir sąrašas'!$A$2:$D$177,2,FALSE)</f>
        <v>#N/A</v>
      </c>
      <c r="F68" s="43" t="e">
        <f>VLOOKUP(D68,'Įkainiai ir sąrašas'!$A$2:$D$177,2,FALSE)</f>
        <v>#N/A</v>
      </c>
      <c r="G68" s="63"/>
      <c r="H68" s="63"/>
      <c r="I68" s="63"/>
      <c r="J68" s="63"/>
      <c r="K68" s="63"/>
      <c r="L68" s="44">
        <f t="shared" si="0"/>
        <v>0.5</v>
      </c>
      <c r="M68" s="44">
        <f t="shared" si="1"/>
        <v>0.5</v>
      </c>
      <c r="N68" s="63"/>
      <c r="O68" s="63"/>
      <c r="P68" s="45" t="b">
        <f t="shared" si="2"/>
        <v>0</v>
      </c>
      <c r="Q68" s="45" t="b">
        <f t="shared" si="3"/>
        <v>0</v>
      </c>
      <c r="R68" s="63"/>
      <c r="S68" s="63"/>
      <c r="T68" s="63"/>
      <c r="U68" s="63"/>
      <c r="V68" s="63"/>
      <c r="W68" s="63"/>
      <c r="X68" s="63"/>
      <c r="Y68" s="63"/>
      <c r="Z68" s="65" t="b">
        <f t="shared" si="4"/>
        <v>0</v>
      </c>
      <c r="AA68" s="65" t="b">
        <f t="shared" si="5"/>
        <v>0</v>
      </c>
      <c r="AB68" s="45" t="b">
        <f>IF(R68="Taip",0,IF(R68="Ne",0.5*(VLOOKUP(E68,'Įkainiai ir sąrašas'!$F$3:$G$7,2,FALSE))))</f>
        <v>0</v>
      </c>
      <c r="AC68" s="45" t="b">
        <f>IF(S68="Taip",0,IF(S68="Ne",0.5*(VLOOKUP(F68,'Įkainiai ir sąrašas'!$F$3:$G$7,2,FALSE))))</f>
        <v>0</v>
      </c>
      <c r="AD68" s="45" t="b">
        <f>IF(T68="Taip",0,IF(T68="Ne",'Įkainiai ir sąrašas'!$G$8*L68))</f>
        <v>0</v>
      </c>
      <c r="AE68" s="45" t="b">
        <f>IF(U68="Taip",0,IF(U68="Ne",'Įkainiai ir sąrašas'!$G$8*M68))</f>
        <v>0</v>
      </c>
      <c r="AF68" s="45" t="b">
        <f>IF(V68="Taip",0,IF(V68="Ne",'Įkainiai ir sąrašas'!$G$9*L68))</f>
        <v>0</v>
      </c>
      <c r="AG68" s="45" t="b">
        <f>IF(W68="Taip",0,IF(W68="Ne",'Įkainiai ir sąrašas'!$G$9*M68))</f>
        <v>0</v>
      </c>
      <c r="AH68" s="45" t="e">
        <f>VLOOKUP(C68,'Įkainiai ir sąrašas'!$A$2:$D$177,3,FALSE)</f>
        <v>#N/A</v>
      </c>
      <c r="AI68" s="45" t="e">
        <f>VLOOKUP(D68,'Įkainiai ir sąrašas'!$A$2:$D$177,3,FALSE)</f>
        <v>#N/A</v>
      </c>
      <c r="AJ68" s="45" t="e">
        <f t="shared" si="11"/>
        <v>#N/A</v>
      </c>
      <c r="AK68" s="45" t="e">
        <f t="shared" si="7"/>
        <v>#N/A</v>
      </c>
      <c r="AL68" s="45" t="e">
        <f>VLOOKUP(C68,'Įkainiai ir sąrašas'!$A$2:$D$177,4,FALSE)</f>
        <v>#N/A</v>
      </c>
      <c r="AM68" s="45" t="e">
        <f>VLOOKUP(D68,'Įkainiai ir sąrašas'!$A$2:$D$177,4,FALSE)</f>
        <v>#N/A</v>
      </c>
      <c r="AN68" s="45" t="e">
        <f t="shared" si="8"/>
        <v>#N/A</v>
      </c>
      <c r="AO68" s="45" t="e">
        <f t="shared" si="12"/>
        <v>#N/A</v>
      </c>
      <c r="AP68" s="45" t="e">
        <f t="shared" si="10"/>
        <v>#N/A</v>
      </c>
      <c r="AQ68" s="66"/>
      <c r="AR68" s="4"/>
      <c r="AS68" s="4"/>
    </row>
    <row r="69" spans="1:45" x14ac:dyDescent="0.25">
      <c r="A69" s="68">
        <v>48</v>
      </c>
      <c r="B69" s="63"/>
      <c r="C69" s="63"/>
      <c r="D69" s="63"/>
      <c r="E69" s="43" t="e">
        <f>VLOOKUP(C69,'Įkainiai ir sąrašas'!$A$2:$D$177,2,FALSE)</f>
        <v>#N/A</v>
      </c>
      <c r="F69" s="43" t="e">
        <f>VLOOKUP(D69,'Įkainiai ir sąrašas'!$A$2:$D$177,2,FALSE)</f>
        <v>#N/A</v>
      </c>
      <c r="G69" s="63"/>
      <c r="H69" s="63"/>
      <c r="I69" s="63"/>
      <c r="J69" s="63"/>
      <c r="K69" s="63"/>
      <c r="L69" s="44">
        <f t="shared" si="0"/>
        <v>0.5</v>
      </c>
      <c r="M69" s="44">
        <f t="shared" si="1"/>
        <v>0.5</v>
      </c>
      <c r="N69" s="63"/>
      <c r="O69" s="63"/>
      <c r="P69" s="45" t="b">
        <f t="shared" si="2"/>
        <v>0</v>
      </c>
      <c r="Q69" s="45" t="b">
        <f t="shared" si="3"/>
        <v>0</v>
      </c>
      <c r="R69" s="63"/>
      <c r="S69" s="63"/>
      <c r="T69" s="63"/>
      <c r="U69" s="63"/>
      <c r="V69" s="63"/>
      <c r="W69" s="63"/>
      <c r="X69" s="63"/>
      <c r="Y69" s="63"/>
      <c r="Z69" s="65" t="b">
        <f t="shared" si="4"/>
        <v>0</v>
      </c>
      <c r="AA69" s="65" t="b">
        <f t="shared" si="5"/>
        <v>0</v>
      </c>
      <c r="AB69" s="45" t="b">
        <f>IF(R69="Taip",0,IF(R69="Ne",0.5*(VLOOKUP(E69,'Įkainiai ir sąrašas'!$F$3:$G$7,2,FALSE))))</f>
        <v>0</v>
      </c>
      <c r="AC69" s="45" t="b">
        <f>IF(S69="Taip",0,IF(S69="Ne",0.5*(VLOOKUP(F69,'Įkainiai ir sąrašas'!$F$3:$G$7,2,FALSE))))</f>
        <v>0</v>
      </c>
      <c r="AD69" s="45" t="b">
        <f>IF(T69="Taip",0,IF(T69="Ne",'Įkainiai ir sąrašas'!$G$8*L69))</f>
        <v>0</v>
      </c>
      <c r="AE69" s="45" t="b">
        <f>IF(U69="Taip",0,IF(U69="Ne",'Įkainiai ir sąrašas'!$G$8*M69))</f>
        <v>0</v>
      </c>
      <c r="AF69" s="45" t="b">
        <f>IF(V69="Taip",0,IF(V69="Ne",'Įkainiai ir sąrašas'!$G$9*L69))</f>
        <v>0</v>
      </c>
      <c r="AG69" s="45" t="b">
        <f>IF(W69="Taip",0,IF(W69="Ne",'Įkainiai ir sąrašas'!$G$9*M69))</f>
        <v>0</v>
      </c>
      <c r="AH69" s="45" t="e">
        <f>VLOOKUP(C69,'Įkainiai ir sąrašas'!$A$2:$D$177,3,FALSE)</f>
        <v>#N/A</v>
      </c>
      <c r="AI69" s="45" t="e">
        <f>VLOOKUP(D69,'Įkainiai ir sąrašas'!$A$2:$D$177,3,FALSE)</f>
        <v>#N/A</v>
      </c>
      <c r="AJ69" s="45" t="e">
        <f t="shared" si="11"/>
        <v>#N/A</v>
      </c>
      <c r="AK69" s="45" t="e">
        <f t="shared" si="7"/>
        <v>#N/A</v>
      </c>
      <c r="AL69" s="45" t="e">
        <f>VLOOKUP(C69,'Įkainiai ir sąrašas'!$A$2:$D$177,4,FALSE)</f>
        <v>#N/A</v>
      </c>
      <c r="AM69" s="45" t="e">
        <f>VLOOKUP(D69,'Įkainiai ir sąrašas'!$A$2:$D$177,4,FALSE)</f>
        <v>#N/A</v>
      </c>
      <c r="AN69" s="45" t="e">
        <f t="shared" si="8"/>
        <v>#N/A</v>
      </c>
      <c r="AO69" s="45" t="e">
        <f t="shared" si="12"/>
        <v>#N/A</v>
      </c>
      <c r="AP69" s="45" t="e">
        <f t="shared" si="10"/>
        <v>#N/A</v>
      </c>
      <c r="AQ69" s="66"/>
      <c r="AR69" s="4"/>
      <c r="AS69" s="4"/>
    </row>
    <row r="70" spans="1:45" x14ac:dyDescent="0.25">
      <c r="A70" s="68">
        <v>49</v>
      </c>
      <c r="B70" s="63"/>
      <c r="C70" s="63"/>
      <c r="D70" s="63"/>
      <c r="E70" s="43" t="e">
        <f>VLOOKUP(C70,'Įkainiai ir sąrašas'!$A$2:$D$177,2,FALSE)</f>
        <v>#N/A</v>
      </c>
      <c r="F70" s="43" t="e">
        <f>VLOOKUP(D70,'Įkainiai ir sąrašas'!$A$2:$D$177,2,FALSE)</f>
        <v>#N/A</v>
      </c>
      <c r="G70" s="63"/>
      <c r="H70" s="63"/>
      <c r="I70" s="63"/>
      <c r="J70" s="63"/>
      <c r="K70" s="63"/>
      <c r="L70" s="44">
        <f t="shared" si="0"/>
        <v>0.5</v>
      </c>
      <c r="M70" s="44">
        <f t="shared" si="1"/>
        <v>0.5</v>
      </c>
      <c r="N70" s="63"/>
      <c r="O70" s="63"/>
      <c r="P70" s="45" t="b">
        <f t="shared" si="2"/>
        <v>0</v>
      </c>
      <c r="Q70" s="45" t="b">
        <f t="shared" si="3"/>
        <v>0</v>
      </c>
      <c r="R70" s="63"/>
      <c r="S70" s="63"/>
      <c r="T70" s="63"/>
      <c r="U70" s="63"/>
      <c r="V70" s="63"/>
      <c r="W70" s="63"/>
      <c r="X70" s="63"/>
      <c r="Y70" s="63"/>
      <c r="Z70" s="65" t="b">
        <f t="shared" si="4"/>
        <v>0</v>
      </c>
      <c r="AA70" s="65" t="b">
        <f t="shared" si="5"/>
        <v>0</v>
      </c>
      <c r="AB70" s="45" t="b">
        <f>IF(R70="Taip",0,IF(R70="Ne",0.5*(VLOOKUP(E70,'Įkainiai ir sąrašas'!$F$3:$G$7,2,FALSE))))</f>
        <v>0</v>
      </c>
      <c r="AC70" s="45" t="b">
        <f>IF(S70="Taip",0,IF(S70="Ne",0.5*(VLOOKUP(F70,'Įkainiai ir sąrašas'!$F$3:$G$7,2,FALSE))))</f>
        <v>0</v>
      </c>
      <c r="AD70" s="45" t="b">
        <f>IF(T70="Taip",0,IF(T70="Ne",'Įkainiai ir sąrašas'!$G$8*L70))</f>
        <v>0</v>
      </c>
      <c r="AE70" s="45" t="b">
        <f>IF(U70="Taip",0,IF(U70="Ne",'Įkainiai ir sąrašas'!$G$8*M70))</f>
        <v>0</v>
      </c>
      <c r="AF70" s="45" t="b">
        <f>IF(V70="Taip",0,IF(V70="Ne",'Įkainiai ir sąrašas'!$G$9*L70))</f>
        <v>0</v>
      </c>
      <c r="AG70" s="45" t="b">
        <f>IF(W70="Taip",0,IF(W70="Ne",'Įkainiai ir sąrašas'!$G$9*M70))</f>
        <v>0</v>
      </c>
      <c r="AH70" s="45" t="e">
        <f>VLOOKUP(C70,'Įkainiai ir sąrašas'!$A$2:$D$177,3,FALSE)</f>
        <v>#N/A</v>
      </c>
      <c r="AI70" s="45" t="e">
        <f>VLOOKUP(D70,'Įkainiai ir sąrašas'!$A$2:$D$177,3,FALSE)</f>
        <v>#N/A</v>
      </c>
      <c r="AJ70" s="45" t="e">
        <f t="shared" si="11"/>
        <v>#N/A</v>
      </c>
      <c r="AK70" s="45" t="e">
        <f t="shared" si="7"/>
        <v>#N/A</v>
      </c>
      <c r="AL70" s="45" t="e">
        <f>VLOOKUP(C70,'Įkainiai ir sąrašas'!$A$2:$D$177,4,FALSE)</f>
        <v>#N/A</v>
      </c>
      <c r="AM70" s="45" t="e">
        <f>VLOOKUP(D70,'Įkainiai ir sąrašas'!$A$2:$D$177,4,FALSE)</f>
        <v>#N/A</v>
      </c>
      <c r="AN70" s="45" t="e">
        <f t="shared" si="8"/>
        <v>#N/A</v>
      </c>
      <c r="AO70" s="45" t="e">
        <f t="shared" si="12"/>
        <v>#N/A</v>
      </c>
      <c r="AP70" s="45" t="e">
        <f t="shared" si="10"/>
        <v>#N/A</v>
      </c>
      <c r="AQ70" s="66"/>
      <c r="AR70" s="4"/>
      <c r="AS70" s="4"/>
    </row>
    <row r="71" spans="1:45" ht="15.75" thickBot="1" x14ac:dyDescent="0.3">
      <c r="A71" s="68">
        <v>50</v>
      </c>
      <c r="B71" s="63"/>
      <c r="C71" s="63"/>
      <c r="D71" s="63"/>
      <c r="E71" s="43" t="e">
        <f>VLOOKUP(C71,'Įkainiai ir sąrašas'!$A$2:$D$177,2,FALSE)</f>
        <v>#N/A</v>
      </c>
      <c r="F71" s="43" t="e">
        <f>VLOOKUP(D71,'Įkainiai ir sąrašas'!$A$2:$D$177,2,FALSE)</f>
        <v>#N/A</v>
      </c>
      <c r="G71" s="63"/>
      <c r="H71" s="63"/>
      <c r="I71" s="63"/>
      <c r="J71" s="63"/>
      <c r="K71" s="63"/>
      <c r="L71" s="44">
        <f t="shared" si="0"/>
        <v>0.5</v>
      </c>
      <c r="M71" s="44">
        <f t="shared" si="1"/>
        <v>0.5</v>
      </c>
      <c r="N71" s="63"/>
      <c r="O71" s="63"/>
      <c r="P71" s="45" t="b">
        <f t="shared" si="2"/>
        <v>0</v>
      </c>
      <c r="Q71" s="45" t="b">
        <f t="shared" si="3"/>
        <v>0</v>
      </c>
      <c r="R71" s="63"/>
      <c r="S71" s="63"/>
      <c r="T71" s="63"/>
      <c r="U71" s="63"/>
      <c r="V71" s="63"/>
      <c r="W71" s="63"/>
      <c r="X71" s="63"/>
      <c r="Y71" s="63"/>
      <c r="Z71" s="65" t="b">
        <f t="shared" si="4"/>
        <v>0</v>
      </c>
      <c r="AA71" s="65" t="b">
        <f t="shared" si="5"/>
        <v>0</v>
      </c>
      <c r="AB71" s="45" t="b">
        <f>IF(R71="Taip",0,IF(R71="Ne",0.5*(VLOOKUP(E71,'Įkainiai ir sąrašas'!$F$3:$G$7,2,FALSE))))</f>
        <v>0</v>
      </c>
      <c r="AC71" s="45" t="b">
        <f>IF(S71="Taip",0,IF(S71="Ne",0.5*(VLOOKUP(F71,'Įkainiai ir sąrašas'!$F$3:$G$7,2,FALSE))))</f>
        <v>0</v>
      </c>
      <c r="AD71" s="45" t="b">
        <f>IF(T71="Taip",0,IF(T71="Ne",'Įkainiai ir sąrašas'!$G$8*L71))</f>
        <v>0</v>
      </c>
      <c r="AE71" s="45" t="b">
        <f>IF(U71="Taip",0,IF(U71="Ne",'Įkainiai ir sąrašas'!$G$8*M71))</f>
        <v>0</v>
      </c>
      <c r="AF71" s="45" t="b">
        <f>IF(V71="Taip",0,IF(V71="Ne",'Įkainiai ir sąrašas'!$G$9*L71))</f>
        <v>0</v>
      </c>
      <c r="AG71" s="45" t="b">
        <f>IF(W71="Taip",0,IF(W71="Ne",'Įkainiai ir sąrašas'!$G$9*M71))</f>
        <v>0</v>
      </c>
      <c r="AH71" s="45" t="e">
        <f>VLOOKUP(C71,'Įkainiai ir sąrašas'!$A$2:$D$177,3,FALSE)</f>
        <v>#N/A</v>
      </c>
      <c r="AI71" s="45" t="e">
        <f>VLOOKUP(D71,'Įkainiai ir sąrašas'!$A$2:$D$177,3,FALSE)</f>
        <v>#N/A</v>
      </c>
      <c r="AJ71" s="45" t="e">
        <f t="shared" si="11"/>
        <v>#N/A</v>
      </c>
      <c r="AK71" s="45" t="e">
        <f t="shared" si="7"/>
        <v>#N/A</v>
      </c>
      <c r="AL71" s="45" t="e">
        <f>VLOOKUP(C71,'Įkainiai ir sąrašas'!$A$2:$D$177,4,FALSE)</f>
        <v>#N/A</v>
      </c>
      <c r="AM71" s="45" t="e">
        <f>VLOOKUP(D71,'Įkainiai ir sąrašas'!$A$2:$D$177,4,FALSE)</f>
        <v>#N/A</v>
      </c>
      <c r="AN71" s="45" t="e">
        <f t="shared" si="8"/>
        <v>#N/A</v>
      </c>
      <c r="AO71" s="45" t="e">
        <f t="shared" si="12"/>
        <v>#N/A</v>
      </c>
      <c r="AP71" s="45" t="e">
        <f t="shared" si="10"/>
        <v>#N/A</v>
      </c>
      <c r="AQ71" s="66"/>
      <c r="AR71" s="4"/>
      <c r="AS71" s="4"/>
    </row>
    <row r="72" spans="1:45" ht="15.75" thickBot="1" x14ac:dyDescent="0.3">
      <c r="A72" s="122" t="s">
        <v>23</v>
      </c>
      <c r="B72" s="123"/>
      <c r="C72" s="124"/>
      <c r="D72" s="24"/>
      <c r="E72" s="16"/>
      <c r="F72" s="16"/>
      <c r="G72" s="16"/>
      <c r="H72" s="16"/>
      <c r="I72" s="16"/>
      <c r="J72" s="16"/>
      <c r="K72" s="16"/>
      <c r="L72" s="16"/>
      <c r="M72" s="16"/>
      <c r="N72" s="16"/>
      <c r="O72" s="16"/>
      <c r="P72" s="16"/>
      <c r="Q72" s="16"/>
      <c r="R72" s="16"/>
      <c r="S72" s="16"/>
      <c r="T72" s="16"/>
      <c r="U72" s="16"/>
      <c r="V72" s="16"/>
      <c r="W72" s="16"/>
      <c r="X72" s="16"/>
      <c r="Y72" s="16"/>
      <c r="Z72" s="16"/>
      <c r="AA72" s="16"/>
      <c r="AB72" s="20">
        <f t="shared" ref="AB72:AG72" si="13">SUM(AB22:AB71)</f>
        <v>1405.5</v>
      </c>
      <c r="AC72" s="20">
        <f t="shared" si="13"/>
        <v>1701</v>
      </c>
      <c r="AD72" s="21">
        <f t="shared" si="13"/>
        <v>7.41</v>
      </c>
      <c r="AE72" s="21">
        <f t="shared" si="13"/>
        <v>19.760000000000002</v>
      </c>
      <c r="AF72" s="20">
        <f t="shared" si="13"/>
        <v>0.315</v>
      </c>
      <c r="AG72" s="20">
        <f t="shared" si="13"/>
        <v>0.84000000000000008</v>
      </c>
      <c r="AH72" s="22"/>
      <c r="AI72" s="22"/>
      <c r="AJ72" s="20" t="e">
        <f>SUM(AJ22:AJ71)</f>
        <v>#N/A</v>
      </c>
      <c r="AK72" s="20" t="e">
        <f>SUM(AK22:AK71)</f>
        <v>#N/A</v>
      </c>
      <c r="AL72" s="22"/>
      <c r="AM72" s="22"/>
      <c r="AN72" s="20" t="e">
        <f>SUM(AN22:AN71)</f>
        <v>#N/A</v>
      </c>
      <c r="AO72" s="20" t="e">
        <f>SUM(AO22:AO71)</f>
        <v>#N/A</v>
      </c>
      <c r="AP72" s="21" t="e">
        <f>SUM(AP22:AP71)</f>
        <v>#N/A</v>
      </c>
      <c r="AQ72" s="23"/>
      <c r="AR72" s="1"/>
      <c r="AS72" s="4"/>
    </row>
    <row r="73" spans="1:45" ht="32.25" customHeight="1" x14ac:dyDescent="0.25">
      <c r="A73" s="117" t="s">
        <v>260</v>
      </c>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4"/>
      <c r="AS73" s="4"/>
    </row>
    <row r="74" spans="1:45" ht="45" customHeight="1" x14ac:dyDescent="0.25">
      <c r="A74" s="118" t="s">
        <v>267</v>
      </c>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4"/>
      <c r="AS74" s="4"/>
    </row>
    <row r="75" spans="1:45" ht="72" customHeight="1" x14ac:dyDescent="0.25">
      <c r="A75" s="115" t="s">
        <v>279</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4"/>
      <c r="AS75" s="4"/>
    </row>
    <row r="76" spans="1:45"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
      <c r="AS76" s="4"/>
    </row>
    <row r="77" spans="1:45" ht="15.75" customHeight="1" x14ac:dyDescent="0.25">
      <c r="A77" s="107"/>
      <c r="B77" s="107"/>
      <c r="C77" s="107"/>
      <c r="D77" s="107"/>
      <c r="E77" s="107"/>
      <c r="F77" s="107"/>
      <c r="G77" s="107"/>
      <c r="H77" s="48"/>
      <c r="I77" s="48"/>
      <c r="J77" s="48"/>
      <c r="K77" s="48"/>
      <c r="L77" s="48"/>
      <c r="M77" s="48"/>
      <c r="N77" s="48"/>
      <c r="O77" s="48"/>
      <c r="P77" s="48"/>
      <c r="Q77" s="48"/>
      <c r="R77" s="48"/>
      <c r="S77" s="48"/>
      <c r="T77" s="48"/>
      <c r="U77" s="48"/>
      <c r="V77" s="48"/>
      <c r="W77" s="49"/>
      <c r="X77" s="49"/>
      <c r="Y77" s="49"/>
      <c r="Z77" s="49"/>
      <c r="AA77" s="48"/>
      <c r="AB77" s="48"/>
      <c r="AC77" s="48"/>
      <c r="AD77" s="48"/>
      <c r="AE77" s="48"/>
      <c r="AF77" s="48"/>
      <c r="AG77" s="48"/>
      <c r="AH77" s="48"/>
      <c r="AI77" s="48"/>
      <c r="AJ77" s="48"/>
      <c r="AK77" s="48"/>
      <c r="AL77" s="48"/>
      <c r="AM77" s="48"/>
      <c r="AN77" s="48"/>
      <c r="AO77" s="107"/>
      <c r="AP77" s="107"/>
      <c r="AQ77" s="107"/>
      <c r="AR77" s="13"/>
      <c r="AS77" s="4"/>
    </row>
    <row r="78" spans="1:45" x14ac:dyDescent="0.25">
      <c r="A78" s="116" t="s">
        <v>280</v>
      </c>
      <c r="B78" s="116"/>
      <c r="C78" s="116"/>
      <c r="D78" s="116"/>
      <c r="E78" s="116"/>
      <c r="F78" s="116"/>
      <c r="G78" s="116"/>
      <c r="H78" s="48"/>
      <c r="I78" s="48"/>
      <c r="J78" s="48"/>
      <c r="K78" s="48"/>
      <c r="L78" s="48"/>
      <c r="M78" s="48"/>
      <c r="N78" s="48"/>
      <c r="O78" s="48"/>
      <c r="P78" s="48"/>
      <c r="Q78" s="48"/>
      <c r="R78" s="48"/>
      <c r="S78" s="48"/>
      <c r="T78" s="48"/>
      <c r="U78" s="48"/>
      <c r="V78" s="48"/>
      <c r="W78" s="49"/>
      <c r="X78" s="49"/>
      <c r="Y78" s="49"/>
      <c r="Z78" s="49"/>
      <c r="AA78" s="48"/>
      <c r="AB78" s="48"/>
      <c r="AC78" s="48"/>
      <c r="AD78" s="48"/>
      <c r="AE78" s="48"/>
      <c r="AF78" s="48"/>
      <c r="AG78" s="48"/>
      <c r="AH78" s="48"/>
      <c r="AI78" s="48"/>
      <c r="AJ78" s="48"/>
      <c r="AK78" s="48"/>
      <c r="AL78" s="48"/>
      <c r="AM78" s="48"/>
      <c r="AN78" s="48"/>
      <c r="AO78" s="108" t="s">
        <v>223</v>
      </c>
      <c r="AP78" s="108"/>
      <c r="AQ78" s="108"/>
      <c r="AR78" s="13"/>
      <c r="AS78" s="4"/>
    </row>
    <row r="79" spans="1:45" x14ac:dyDescent="0.25">
      <c r="A79" s="48"/>
      <c r="B79" s="48"/>
      <c r="C79" s="48"/>
      <c r="D79" s="48"/>
      <c r="E79" s="48"/>
      <c r="F79" s="48"/>
      <c r="G79" s="48"/>
      <c r="H79" s="48"/>
      <c r="I79" s="48"/>
      <c r="J79" s="48"/>
      <c r="K79" s="48"/>
      <c r="L79" s="48"/>
      <c r="M79" s="48"/>
      <c r="N79" s="48"/>
      <c r="O79" s="48"/>
      <c r="P79" s="48"/>
      <c r="Q79" s="48"/>
      <c r="R79" s="48"/>
      <c r="S79" s="48"/>
      <c r="T79" s="48"/>
      <c r="U79" s="48"/>
      <c r="V79" s="48"/>
      <c r="W79" s="50"/>
      <c r="X79" s="50"/>
      <c r="Y79" s="50"/>
      <c r="Z79" s="50"/>
      <c r="AA79" s="48"/>
      <c r="AB79" s="48"/>
      <c r="AC79" s="48"/>
      <c r="AD79" s="48"/>
      <c r="AE79" s="48"/>
      <c r="AF79" s="48"/>
      <c r="AG79" s="48"/>
      <c r="AH79" s="48"/>
      <c r="AI79" s="48"/>
      <c r="AJ79" s="48"/>
      <c r="AK79" s="48"/>
      <c r="AL79" s="48"/>
      <c r="AM79" s="48"/>
      <c r="AN79" s="48"/>
      <c r="AO79" s="48"/>
      <c r="AP79" s="48"/>
      <c r="AQ79" s="48"/>
      <c r="AR79" s="4"/>
      <c r="AS79" s="4"/>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
      <c r="AS80" s="4"/>
    </row>
    <row r="81" spans="1:45"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
      <c r="AS81" s="4"/>
    </row>
    <row r="82" spans="1:45"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
      <c r="AS82" s="4"/>
    </row>
    <row r="83" spans="1:45"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
      <c r="AS83" s="4"/>
    </row>
    <row r="84" spans="1:45"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
      <c r="AS84" s="4"/>
    </row>
    <row r="85" spans="1:45"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
      <c r="AS85" s="4"/>
    </row>
    <row r="86" spans="1:45"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
      <c r="AS86" s="4"/>
    </row>
    <row r="87" spans="1:45"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
      <c r="AS87" s="4"/>
    </row>
    <row r="88" spans="1:45"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
      <c r="AS88" s="4"/>
    </row>
    <row r="89" spans="1:45"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
      <c r="AS89" s="4"/>
    </row>
    <row r="90" spans="1:45"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
      <c r="AS90" s="4"/>
    </row>
    <row r="91" spans="1:45"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
      <c r="AS91" s="4"/>
    </row>
    <row r="92" spans="1:45"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
      <c r="AS92" s="4"/>
    </row>
    <row r="93" spans="1:45"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
      <c r="AS93" s="4"/>
    </row>
    <row r="94" spans="1:45"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
      <c r="AS94" s="4"/>
    </row>
    <row r="95" spans="1:45"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
      <c r="AS95" s="4"/>
    </row>
    <row r="96" spans="1:45"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
      <c r="AS96" s="4"/>
    </row>
    <row r="97" spans="1:45"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
      <c r="AS97" s="4"/>
    </row>
    <row r="98" spans="1:45"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
      <c r="AS98" s="4"/>
    </row>
    <row r="99" spans="1:45"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
      <c r="AS99" s="4"/>
    </row>
    <row r="100" spans="1:45"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
      <c r="AS100" s="4"/>
    </row>
    <row r="101" spans="1:45"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
      <c r="AS101" s="4"/>
    </row>
    <row r="102" spans="1:45"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
      <c r="AS102" s="4"/>
    </row>
    <row r="103" spans="1:45"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
      <c r="AS103" s="4"/>
    </row>
    <row r="104" spans="1:45"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
      <c r="AS104" s="4"/>
    </row>
    <row r="105" spans="1:45"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
      <c r="AS105" s="4"/>
    </row>
    <row r="106" spans="1:45"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
      <c r="AS106" s="4"/>
    </row>
    <row r="107" spans="1:45"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
      <c r="AS107" s="4"/>
    </row>
    <row r="108" spans="1:45"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
      <c r="AS108" s="4"/>
    </row>
    <row r="109" spans="1:45"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
      <c r="AS109" s="4"/>
    </row>
    <row r="110" spans="1:45"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
      <c r="AS110" s="4"/>
    </row>
    <row r="111" spans="1:45"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
      <c r="AS111" s="4"/>
    </row>
    <row r="112" spans="1:45"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
      <c r="AS112" s="4"/>
    </row>
    <row r="113" spans="1:45"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
      <c r="AS113" s="4"/>
    </row>
    <row r="114" spans="1:45"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
      <c r="AS114" s="4"/>
    </row>
    <row r="115" spans="1:45"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
      <c r="AS115" s="4"/>
    </row>
    <row r="116" spans="1:45"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
      <c r="AS116" s="4"/>
    </row>
    <row r="117" spans="1:45"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
      <c r="AS117" s="4"/>
    </row>
    <row r="118" spans="1:45"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
      <c r="AS118" s="4"/>
    </row>
    <row r="119" spans="1:45"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
      <c r="AS119" s="4"/>
    </row>
    <row r="120" spans="1:45"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
      <c r="AS120" s="4"/>
    </row>
    <row r="121" spans="1:45"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
      <c r="AS121" s="4"/>
    </row>
    <row r="122" spans="1:45"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
      <c r="AS122" s="4"/>
    </row>
    <row r="123" spans="1:45"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
      <c r="AS123" s="4"/>
    </row>
    <row r="124" spans="1:45"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
      <c r="AS124" s="4"/>
    </row>
    <row r="125" spans="1:45"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
      <c r="AS125" s="4"/>
    </row>
    <row r="126" spans="1:45"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
      <c r="AS126" s="4"/>
    </row>
    <row r="127" spans="1:45"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
      <c r="AS127" s="4"/>
    </row>
    <row r="128" spans="1:45"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
      <c r="AS128" s="4"/>
    </row>
    <row r="129" spans="1:45"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
      <c r="AS129" s="4"/>
    </row>
    <row r="130" spans="1:45"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
      <c r="AS130" s="4"/>
    </row>
    <row r="131" spans="1:45"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
      <c r="AS131" s="4"/>
    </row>
    <row r="132" spans="1:45"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
      <c r="AS132" s="4"/>
    </row>
    <row r="133" spans="1:45"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
      <c r="AS133" s="4"/>
    </row>
    <row r="134" spans="1:45"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
      <c r="AS134" s="4"/>
    </row>
    <row r="135" spans="1:45"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
      <c r="AS135" s="4"/>
    </row>
    <row r="136" spans="1:45"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
      <c r="AS136" s="4"/>
    </row>
    <row r="137" spans="1:45"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
      <c r="AS137" s="4"/>
    </row>
    <row r="138" spans="1:45"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
      <c r="AS138" s="4"/>
    </row>
    <row r="139" spans="1:45"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
      <c r="AS139" s="4"/>
    </row>
    <row r="140" spans="1:45"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
      <c r="AS140" s="4"/>
    </row>
    <row r="141" spans="1:45"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
      <c r="AS141" s="4"/>
    </row>
    <row r="142" spans="1:45"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
      <c r="AS142" s="4"/>
    </row>
    <row r="143" spans="1:45"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
      <c r="AS143" s="4"/>
    </row>
    <row r="144" spans="1:45"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
      <c r="AS144" s="4"/>
    </row>
    <row r="145" spans="1:45"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
      <c r="AS145" s="4"/>
    </row>
    <row r="146" spans="1:45"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
      <c r="AS146" s="4"/>
    </row>
    <row r="147" spans="1:45"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
      <c r="AS147" s="4"/>
    </row>
    <row r="148" spans="1:45"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
      <c r="AS148" s="4"/>
    </row>
    <row r="149" spans="1:45"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
      <c r="AS149" s="4"/>
    </row>
    <row r="150" spans="1:45"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
      <c r="AS150" s="4"/>
    </row>
    <row r="151" spans="1:45"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
      <c r="AS151" s="4"/>
    </row>
    <row r="152" spans="1:45"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
      <c r="AS152" s="4"/>
    </row>
    <row r="153" spans="1:45"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
      <c r="AS153" s="4"/>
    </row>
    <row r="154" spans="1:45"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
      <c r="AS154" s="4"/>
    </row>
    <row r="155" spans="1:45"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
      <c r="AS155" s="4"/>
    </row>
    <row r="156" spans="1:45"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
      <c r="AS156" s="4"/>
    </row>
    <row r="157" spans="1:45"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
      <c r="AS157" s="4"/>
    </row>
    <row r="158" spans="1:45"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
      <c r="AS158" s="4"/>
    </row>
    <row r="159" spans="1:45"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
      <c r="AS159" s="4"/>
    </row>
    <row r="160" spans="1:45"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
      <c r="AS160" s="4"/>
    </row>
    <row r="161" spans="1:45"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4"/>
      <c r="AS161" s="4"/>
    </row>
    <row r="162" spans="1:45"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4"/>
      <c r="AS162" s="4"/>
    </row>
    <row r="163" spans="1:45"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4"/>
      <c r="AS163" s="4"/>
    </row>
    <row r="164" spans="1:45"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4"/>
      <c r="AS164" s="4"/>
    </row>
    <row r="165" spans="1:45"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4"/>
      <c r="AS165" s="4"/>
    </row>
    <row r="166" spans="1:45"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4"/>
      <c r="AS166" s="4"/>
    </row>
    <row r="167" spans="1:45"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4"/>
      <c r="AS167" s="4"/>
    </row>
    <row r="168" spans="1:45"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4"/>
      <c r="AS168" s="4"/>
    </row>
    <row r="169" spans="1:45"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4"/>
      <c r="AS169" s="4"/>
    </row>
    <row r="170" spans="1:45"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4"/>
      <c r="AS170" s="4"/>
    </row>
    <row r="171" spans="1:45"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4"/>
      <c r="AS171" s="4"/>
    </row>
    <row r="172" spans="1:45"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4"/>
      <c r="AS172" s="4"/>
    </row>
    <row r="173" spans="1:45"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4"/>
      <c r="AS173" s="4"/>
    </row>
    <row r="174" spans="1:45"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4"/>
      <c r="AS174" s="4"/>
    </row>
    <row r="175" spans="1:45"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4"/>
      <c r="AS175" s="4"/>
    </row>
    <row r="176" spans="1:45"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4"/>
      <c r="AS176" s="4"/>
    </row>
    <row r="177" spans="1:45"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4"/>
      <c r="AS177" s="4"/>
    </row>
    <row r="178" spans="1:45"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4"/>
      <c r="AS178" s="4"/>
    </row>
    <row r="179" spans="1:45"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4"/>
      <c r="AS179" s="4"/>
    </row>
    <row r="180" spans="1:45"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4"/>
      <c r="AS180" s="4"/>
    </row>
    <row r="181" spans="1:45"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4"/>
      <c r="AS181" s="4"/>
    </row>
    <row r="182" spans="1:45"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4"/>
      <c r="AS182" s="4"/>
    </row>
    <row r="183" spans="1:45"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4"/>
      <c r="AS183" s="4"/>
    </row>
    <row r="184" spans="1:45"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4"/>
      <c r="AS184" s="4"/>
    </row>
    <row r="185" spans="1:45"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4"/>
      <c r="AS185" s="4"/>
    </row>
    <row r="186" spans="1:45"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4"/>
      <c r="AS186" s="4"/>
    </row>
    <row r="187" spans="1:45"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4"/>
      <c r="AS187" s="4"/>
    </row>
    <row r="188" spans="1:45"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4"/>
      <c r="AS188" s="4"/>
    </row>
    <row r="189" spans="1:45"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4"/>
      <c r="AS189" s="4"/>
    </row>
    <row r="190" spans="1:45"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4"/>
      <c r="AS190" s="4"/>
    </row>
    <row r="191" spans="1:45"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4"/>
      <c r="AS191" s="4"/>
    </row>
    <row r="192" spans="1:45"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4"/>
      <c r="AS192" s="4"/>
    </row>
    <row r="193" spans="1:45"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4"/>
      <c r="AS193" s="4"/>
    </row>
    <row r="194" spans="1:45"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4"/>
      <c r="AS194" s="4"/>
    </row>
    <row r="195" spans="1:45"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4"/>
      <c r="AS195" s="4"/>
    </row>
    <row r="196" spans="1:45"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4"/>
      <c r="AS196" s="4"/>
    </row>
    <row r="197" spans="1:45"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4"/>
      <c r="AS197" s="4"/>
    </row>
    <row r="198" spans="1:45"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4"/>
      <c r="AS198" s="4"/>
    </row>
    <row r="199" spans="1:45"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4"/>
      <c r="AS199" s="4"/>
    </row>
    <row r="200" spans="1:45"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4"/>
      <c r="AS200" s="4"/>
    </row>
    <row r="201" spans="1:45"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4"/>
      <c r="AS201" s="4"/>
    </row>
    <row r="202" spans="1:45"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4"/>
      <c r="AS202" s="4"/>
    </row>
    <row r="203" spans="1:45"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4"/>
      <c r="AS203" s="4"/>
    </row>
    <row r="204" spans="1:45"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4"/>
      <c r="AS204" s="4"/>
    </row>
    <row r="205" spans="1:45"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4"/>
      <c r="AS205" s="4"/>
    </row>
    <row r="206" spans="1:45"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4"/>
      <c r="AS206" s="4"/>
    </row>
    <row r="207" spans="1:45"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4"/>
      <c r="AS207" s="4"/>
    </row>
    <row r="208" spans="1:45"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4"/>
      <c r="AS208" s="4"/>
    </row>
    <row r="209" spans="1:45"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4"/>
      <c r="AS209" s="4"/>
    </row>
    <row r="210" spans="1:45"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4"/>
      <c r="AS210" s="4"/>
    </row>
    <row r="211" spans="1:45"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4"/>
      <c r="AS211" s="4"/>
    </row>
    <row r="212" spans="1:45"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4"/>
      <c r="AS212" s="4"/>
    </row>
    <row r="213" spans="1:45"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4"/>
      <c r="AS213" s="4"/>
    </row>
    <row r="214" spans="1:45"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4"/>
      <c r="AS214" s="4"/>
    </row>
    <row r="215" spans="1:45"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4"/>
      <c r="AS215" s="4"/>
    </row>
    <row r="216" spans="1:45"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4"/>
      <c r="AS216" s="4"/>
    </row>
    <row r="217" spans="1:45"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4"/>
      <c r="AS217" s="4"/>
    </row>
    <row r="218" spans="1:45"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4"/>
      <c r="AS218" s="4"/>
    </row>
    <row r="219" spans="1:45"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4"/>
      <c r="AS219" s="4"/>
    </row>
    <row r="220" spans="1:45"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4"/>
      <c r="AS220" s="4"/>
    </row>
    <row r="221" spans="1:45"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4"/>
      <c r="AS221" s="4"/>
    </row>
    <row r="222" spans="1:45"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4"/>
      <c r="AS222" s="4"/>
    </row>
    <row r="223" spans="1:45"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4"/>
      <c r="AS223" s="4"/>
    </row>
    <row r="224" spans="1:45"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4"/>
      <c r="AS224" s="4"/>
    </row>
    <row r="225" spans="1:45"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4"/>
      <c r="AS225" s="4"/>
    </row>
    <row r="226" spans="1:45"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4"/>
      <c r="AS226" s="4"/>
    </row>
    <row r="227" spans="1:45"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4"/>
      <c r="AS227" s="4"/>
    </row>
    <row r="228" spans="1:45"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4"/>
      <c r="AS228" s="4"/>
    </row>
    <row r="229" spans="1:45"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4"/>
      <c r="AS229" s="4"/>
    </row>
    <row r="230" spans="1:45"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4"/>
      <c r="AS230" s="4"/>
    </row>
    <row r="231" spans="1:45"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4"/>
      <c r="AS231" s="4"/>
    </row>
    <row r="232" spans="1:45"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4"/>
      <c r="AS232" s="4"/>
    </row>
    <row r="233" spans="1:45"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4"/>
      <c r="AS233" s="4"/>
    </row>
    <row r="234" spans="1:45"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4"/>
      <c r="AS234" s="4"/>
    </row>
    <row r="235" spans="1:45"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4"/>
      <c r="AS235" s="4"/>
    </row>
    <row r="236" spans="1:45"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4"/>
      <c r="AS236" s="4"/>
    </row>
    <row r="237" spans="1:45"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4"/>
      <c r="AS237" s="4"/>
    </row>
    <row r="238" spans="1:45"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4"/>
      <c r="AS238" s="4"/>
    </row>
    <row r="239" spans="1:45"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4"/>
      <c r="AS239" s="4"/>
    </row>
    <row r="240" spans="1:45"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4"/>
      <c r="AS240" s="4"/>
    </row>
    <row r="241" spans="1:45"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4"/>
      <c r="AS241" s="4"/>
    </row>
    <row r="242" spans="1:45"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4"/>
      <c r="AS242" s="4"/>
    </row>
    <row r="243" spans="1:45"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4"/>
      <c r="AS243" s="4"/>
    </row>
    <row r="244" spans="1:45"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4"/>
      <c r="AS244" s="4"/>
    </row>
    <row r="245" spans="1:45"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4"/>
      <c r="AS245" s="4"/>
    </row>
    <row r="246" spans="1:45"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4"/>
      <c r="AS246" s="4"/>
    </row>
    <row r="247" spans="1:45"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4"/>
      <c r="AS247" s="4"/>
    </row>
    <row r="248" spans="1:45"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4"/>
      <c r="AS248" s="4"/>
    </row>
    <row r="249" spans="1:45"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4"/>
      <c r="AS249" s="4"/>
    </row>
    <row r="250" spans="1:45"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4"/>
      <c r="AS250" s="4"/>
    </row>
    <row r="251" spans="1:45"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4"/>
      <c r="AS251" s="4"/>
    </row>
    <row r="252" spans="1:45"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4"/>
      <c r="AS252" s="4"/>
    </row>
    <row r="253" spans="1:45"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4"/>
      <c r="AS253" s="4"/>
    </row>
    <row r="254" spans="1:4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4"/>
      <c r="AS254" s="4"/>
    </row>
    <row r="255" spans="1:4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4"/>
      <c r="AS255" s="4"/>
    </row>
    <row r="256" spans="1:4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4"/>
      <c r="AS256" s="4"/>
    </row>
    <row r="257" spans="1:4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4"/>
      <c r="AS257" s="4"/>
    </row>
    <row r="258" spans="1:4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4"/>
      <c r="AS258" s="4"/>
    </row>
    <row r="259" spans="1:4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4"/>
      <c r="AS259" s="4"/>
    </row>
    <row r="260" spans="1:4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4"/>
      <c r="AS260" s="4"/>
    </row>
    <row r="261" spans="1:4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4"/>
      <c r="AS261" s="4"/>
    </row>
    <row r="262" spans="1:4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4"/>
      <c r="AS262" s="4"/>
    </row>
    <row r="263" spans="1:4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4"/>
      <c r="AS263" s="4"/>
    </row>
    <row r="264" spans="1:4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4"/>
      <c r="AS264" s="4"/>
    </row>
    <row r="265" spans="1:4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4"/>
      <c r="AS265" s="4"/>
    </row>
    <row r="266" spans="1:4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4"/>
      <c r="AS266" s="4"/>
    </row>
    <row r="267" spans="1:4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4"/>
      <c r="AS267" s="4"/>
    </row>
    <row r="268" spans="1:4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4"/>
      <c r="AS268" s="4"/>
    </row>
    <row r="269" spans="1:4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4"/>
      <c r="AS269" s="4"/>
    </row>
    <row r="270" spans="1:4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4"/>
      <c r="AS270" s="4"/>
    </row>
    <row r="271" spans="1:4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4"/>
      <c r="AS271" s="4"/>
    </row>
    <row r="272" spans="1:4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4"/>
      <c r="AS272" s="4"/>
    </row>
    <row r="273" spans="1:4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4"/>
      <c r="AS273" s="4"/>
    </row>
    <row r="274" spans="1:4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4"/>
      <c r="AS274" s="4"/>
    </row>
    <row r="275" spans="1:4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4"/>
      <c r="AS275" s="4"/>
    </row>
    <row r="276" spans="1:4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4"/>
      <c r="AS276" s="4"/>
    </row>
    <row r="277" spans="1:4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4"/>
      <c r="AS277" s="4"/>
    </row>
    <row r="278" spans="1:4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4"/>
      <c r="AS278" s="4"/>
    </row>
    <row r="279" spans="1:4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4"/>
      <c r="AS279" s="4"/>
    </row>
    <row r="280" spans="1:4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4"/>
      <c r="AS280" s="4"/>
    </row>
    <row r="281" spans="1:4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4"/>
      <c r="AS281" s="4"/>
    </row>
    <row r="282" spans="1:4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4"/>
      <c r="AS282" s="4"/>
    </row>
    <row r="283" spans="1:4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4"/>
      <c r="AS283" s="4"/>
    </row>
    <row r="284" spans="1:4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4"/>
      <c r="AS284" s="4"/>
    </row>
    <row r="285" spans="1:4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4"/>
      <c r="AS285" s="4"/>
    </row>
    <row r="286" spans="1:4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4"/>
      <c r="AS286" s="4"/>
    </row>
    <row r="287" spans="1:4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4"/>
      <c r="AS287" s="4"/>
    </row>
    <row r="288" spans="1:4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4"/>
      <c r="AS288" s="4"/>
    </row>
    <row r="289" spans="1:4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4"/>
      <c r="AS289" s="4"/>
    </row>
    <row r="290" spans="1:4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4"/>
      <c r="AS290" s="4"/>
    </row>
    <row r="291" spans="1:4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4"/>
      <c r="AS291" s="4"/>
    </row>
    <row r="292" spans="1:4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4"/>
      <c r="AS292" s="4"/>
    </row>
    <row r="293" spans="1:4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4"/>
      <c r="AS293" s="4"/>
    </row>
    <row r="294" spans="1:4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4"/>
      <c r="AS294" s="4"/>
    </row>
    <row r="295" spans="1:4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4"/>
      <c r="AS295" s="4"/>
    </row>
    <row r="296" spans="1:4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4"/>
      <c r="AS296" s="4"/>
    </row>
    <row r="297" spans="1:4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4"/>
      <c r="AS297" s="4"/>
    </row>
    <row r="298" spans="1:4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4"/>
      <c r="AS298" s="4"/>
    </row>
    <row r="299" spans="1:45"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4"/>
      <c r="AS299" s="4"/>
    </row>
    <row r="300" spans="1:45"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4"/>
      <c r="AS300" s="4"/>
    </row>
    <row r="301" spans="1:45"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4"/>
      <c r="AS301" s="4"/>
    </row>
    <row r="302" spans="1:45"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4"/>
      <c r="AS302" s="4"/>
    </row>
    <row r="303" spans="1:45"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4"/>
      <c r="AS303" s="4"/>
    </row>
    <row r="304" spans="1:45"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4"/>
      <c r="AS304" s="4"/>
    </row>
    <row r="305" spans="1:45"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4"/>
      <c r="AS305" s="4"/>
    </row>
    <row r="306" spans="1:45"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4"/>
      <c r="AS306" s="4"/>
    </row>
    <row r="307" spans="1:45"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4"/>
      <c r="AS307" s="4"/>
    </row>
    <row r="308" spans="1:45"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4"/>
      <c r="AS308" s="4"/>
    </row>
    <row r="309" spans="1:45"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4"/>
      <c r="AS309" s="4"/>
    </row>
    <row r="310" spans="1:45"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4"/>
      <c r="AS310" s="4"/>
    </row>
    <row r="311" spans="1:45"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4"/>
      <c r="AS311" s="4"/>
    </row>
    <row r="312" spans="1:45"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4"/>
      <c r="AS312" s="4"/>
    </row>
    <row r="313" spans="1:45"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4"/>
      <c r="AS313" s="4"/>
    </row>
    <row r="314" spans="1:45"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4"/>
      <c r="AS314" s="4"/>
    </row>
    <row r="315" spans="1:45"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4"/>
      <c r="AS315" s="4"/>
    </row>
    <row r="316" spans="1:45"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4"/>
      <c r="AS316" s="4"/>
    </row>
    <row r="317" spans="1:45"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4"/>
      <c r="AS317" s="4"/>
    </row>
    <row r="318" spans="1:45"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4"/>
      <c r="AS318" s="4"/>
    </row>
    <row r="319" spans="1:45"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4"/>
      <c r="AS319" s="4"/>
    </row>
    <row r="320" spans="1:45"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4"/>
      <c r="AS320" s="4"/>
    </row>
    <row r="321" spans="1:45"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4"/>
      <c r="AS321" s="4"/>
    </row>
    <row r="322" spans="1:45"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4"/>
      <c r="AS322" s="4"/>
    </row>
    <row r="323" spans="1:45"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4"/>
      <c r="AS323" s="4"/>
    </row>
    <row r="324" spans="1:45"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4"/>
      <c r="AS324" s="4"/>
    </row>
    <row r="325" spans="1:45"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4"/>
      <c r="AS325" s="4"/>
    </row>
    <row r="326" spans="1:45"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4"/>
      <c r="AS326" s="4"/>
    </row>
    <row r="327" spans="1:45"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4"/>
      <c r="AS327" s="4"/>
    </row>
    <row r="328" spans="1:45"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4"/>
      <c r="AS328" s="4"/>
    </row>
    <row r="329" spans="1:45"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4"/>
      <c r="AS329" s="4"/>
    </row>
    <row r="330" spans="1:45"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4"/>
      <c r="AS330" s="4"/>
    </row>
    <row r="331" spans="1:45"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4"/>
      <c r="AS331" s="4"/>
    </row>
    <row r="332" spans="1:45"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4"/>
      <c r="AS332" s="4"/>
    </row>
    <row r="333" spans="1:45"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4"/>
      <c r="AS333" s="4"/>
    </row>
    <row r="334" spans="1:45"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4"/>
      <c r="AS334" s="4"/>
    </row>
    <row r="335" spans="1:45"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4"/>
      <c r="AS335" s="4"/>
    </row>
    <row r="336" spans="1:45"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4"/>
      <c r="AS336" s="4"/>
    </row>
    <row r="337" spans="1:45"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4"/>
      <c r="AS337" s="4"/>
    </row>
    <row r="338" spans="1:45"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4"/>
      <c r="AS338" s="4"/>
    </row>
    <row r="339" spans="1:45"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4"/>
      <c r="AS339" s="4"/>
    </row>
    <row r="340" spans="1:45"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4"/>
      <c r="AS340" s="4"/>
    </row>
    <row r="341" spans="1:45"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4"/>
      <c r="AS341" s="4"/>
    </row>
    <row r="342" spans="1:45"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4"/>
      <c r="AS342" s="4"/>
    </row>
    <row r="343" spans="1:45"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4"/>
      <c r="AS343" s="4"/>
    </row>
  </sheetData>
  <mergeCells count="48">
    <mergeCell ref="U5:V5"/>
    <mergeCell ref="Q6:R6"/>
    <mergeCell ref="U6:V6"/>
    <mergeCell ref="R18:S19"/>
    <mergeCell ref="T18:U19"/>
    <mergeCell ref="A10:AQ10"/>
    <mergeCell ref="A11:B12"/>
    <mergeCell ref="A14:B15"/>
    <mergeCell ref="A17:AQ17"/>
    <mergeCell ref="D11:AQ11"/>
    <mergeCell ref="D12:AQ12"/>
    <mergeCell ref="D15:AQ15"/>
    <mergeCell ref="D14:AQ14"/>
    <mergeCell ref="AP18:AP20"/>
    <mergeCell ref="E18:F19"/>
    <mergeCell ref="AB18:AC19"/>
    <mergeCell ref="A2:AQ2"/>
    <mergeCell ref="I3:AH3"/>
    <mergeCell ref="A18:A20"/>
    <mergeCell ref="B18:B20"/>
    <mergeCell ref="G18:H19"/>
    <mergeCell ref="I18:I20"/>
    <mergeCell ref="K18:K20"/>
    <mergeCell ref="AQ18:AQ20"/>
    <mergeCell ref="AL18:AM19"/>
    <mergeCell ref="X18:Y19"/>
    <mergeCell ref="AH18:AI19"/>
    <mergeCell ref="L18:M19"/>
    <mergeCell ref="V18:W19"/>
    <mergeCell ref="Q9:V9"/>
    <mergeCell ref="C18:D19"/>
    <mergeCell ref="Q5:R5"/>
    <mergeCell ref="AJ18:AK19"/>
    <mergeCell ref="AN18:AO19"/>
    <mergeCell ref="A72:C72"/>
    <mergeCell ref="AO77:AQ77"/>
    <mergeCell ref="A75:AQ75"/>
    <mergeCell ref="J18:J20"/>
    <mergeCell ref="N18:O19"/>
    <mergeCell ref="P18:Q19"/>
    <mergeCell ref="Z18:AA19"/>
    <mergeCell ref="AD18:AE19"/>
    <mergeCell ref="AF18:AG19"/>
    <mergeCell ref="AO78:AQ78"/>
    <mergeCell ref="A78:G78"/>
    <mergeCell ref="A77:G77"/>
    <mergeCell ref="A73:AQ73"/>
    <mergeCell ref="A74:AQ74"/>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R79:Z429 N76:Z76 L77:P78 N79:Q341 J77:J78 N72:AA72 AA76:AA429</xm:sqref>
        </x14:dataValidation>
        <x14:dataValidation type="list" allowBlank="1" showInputMessage="1">
          <x14:formula1>
            <xm:f>'Įkainiai ir sąrašas'!#REF!</xm:f>
          </x14:formula1>
          <xm:sqref>C79:D681 C72:D72 C76:D76</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A179" sqref="A179"/>
    </sheetView>
  </sheetViews>
  <sheetFormatPr defaultRowHeight="15" x14ac:dyDescent="0.25"/>
  <cols>
    <col min="1" max="1" width="27.5703125" customWidth="1"/>
    <col min="2" max="2" width="28" bestFit="1"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11" t="s">
        <v>31</v>
      </c>
      <c r="B1" s="11" t="s">
        <v>32</v>
      </c>
      <c r="C1" s="12" t="s">
        <v>33</v>
      </c>
      <c r="D1" s="12" t="s">
        <v>201</v>
      </c>
      <c r="E1" s="4"/>
      <c r="F1" s="11" t="s">
        <v>205</v>
      </c>
      <c r="G1" s="11" t="s">
        <v>206</v>
      </c>
      <c r="H1" s="4"/>
      <c r="I1" s="145" t="s">
        <v>208</v>
      </c>
      <c r="J1" s="146"/>
      <c r="K1" s="146"/>
      <c r="L1" s="146"/>
      <c r="M1" s="147"/>
      <c r="N1" s="4"/>
      <c r="O1" s="4"/>
      <c r="P1" s="4"/>
      <c r="Q1" s="4"/>
      <c r="R1" s="4"/>
      <c r="S1" s="4"/>
      <c r="T1" s="4"/>
      <c r="U1" s="4"/>
      <c r="V1" s="4"/>
      <c r="W1" s="4"/>
      <c r="X1" s="4"/>
      <c r="Y1" s="4"/>
      <c r="Z1" s="4"/>
      <c r="AA1" s="4"/>
      <c r="AB1" s="4"/>
      <c r="AC1" s="4"/>
      <c r="AD1" s="4"/>
      <c r="AE1" s="4"/>
      <c r="AF1" s="4"/>
      <c r="AG1" s="4"/>
      <c r="AH1" s="4"/>
      <c r="AI1" s="4"/>
      <c r="AJ1" s="4"/>
      <c r="AK1" s="4"/>
      <c r="AL1" s="4"/>
      <c r="AM1" s="4"/>
    </row>
    <row r="2" spans="1:39" x14ac:dyDescent="0.25">
      <c r="A2" s="2" t="s">
        <v>2</v>
      </c>
      <c r="B2" s="2" t="s">
        <v>13</v>
      </c>
      <c r="C2" s="5">
        <v>57</v>
      </c>
      <c r="D2" s="5">
        <v>197</v>
      </c>
      <c r="E2" s="4"/>
      <c r="F2" s="8" t="s">
        <v>207</v>
      </c>
      <c r="G2" s="5"/>
      <c r="H2" s="4"/>
      <c r="I2" s="14" t="s">
        <v>11</v>
      </c>
      <c r="J2" s="14" t="s">
        <v>213</v>
      </c>
      <c r="K2" s="14" t="s">
        <v>214</v>
      </c>
      <c r="L2" s="14" t="s">
        <v>215</v>
      </c>
      <c r="M2" s="14" t="s">
        <v>216</v>
      </c>
      <c r="N2" s="4"/>
      <c r="O2" s="4"/>
      <c r="P2" s="4"/>
      <c r="Q2" s="4"/>
      <c r="R2" s="4"/>
      <c r="S2" s="4"/>
      <c r="T2" s="4"/>
      <c r="U2" s="4"/>
      <c r="V2" s="4"/>
      <c r="W2" s="4"/>
      <c r="X2" s="4"/>
      <c r="Y2" s="4"/>
      <c r="Z2" s="4"/>
      <c r="AA2" s="4"/>
      <c r="AB2" s="4"/>
      <c r="AC2" s="4"/>
      <c r="AD2" s="4"/>
      <c r="AE2" s="4"/>
      <c r="AF2" s="4"/>
      <c r="AG2" s="4"/>
      <c r="AH2" s="4"/>
      <c r="AI2" s="4"/>
      <c r="AJ2" s="4"/>
      <c r="AK2" s="4"/>
      <c r="AL2" s="4"/>
      <c r="AM2" s="4"/>
    </row>
    <row r="3" spans="1:39" x14ac:dyDescent="0.25">
      <c r="A3" s="2" t="s">
        <v>3</v>
      </c>
      <c r="B3" s="2" t="s">
        <v>12</v>
      </c>
      <c r="C3" s="5">
        <v>57</v>
      </c>
      <c r="D3" s="5">
        <v>188</v>
      </c>
      <c r="E3" s="4"/>
      <c r="F3" s="9" t="s">
        <v>12</v>
      </c>
      <c r="G3" s="5">
        <v>528</v>
      </c>
      <c r="H3" s="4"/>
      <c r="I3" s="7" t="s">
        <v>209</v>
      </c>
      <c r="J3" s="2" t="s">
        <v>9</v>
      </c>
      <c r="K3" s="2" t="s">
        <v>9</v>
      </c>
      <c r="L3" s="2" t="s">
        <v>9</v>
      </c>
      <c r="M3" s="7" t="s">
        <v>209</v>
      </c>
      <c r="N3" s="4"/>
      <c r="O3" s="4"/>
      <c r="P3" s="4"/>
      <c r="Q3" s="4"/>
      <c r="R3" s="4"/>
      <c r="S3" s="4"/>
      <c r="T3" s="4"/>
      <c r="U3" s="4"/>
      <c r="V3" s="4"/>
      <c r="W3" s="4"/>
      <c r="X3" s="4"/>
      <c r="Y3" s="4"/>
      <c r="Z3" s="4"/>
      <c r="AA3" s="4"/>
      <c r="AB3" s="4"/>
      <c r="AC3" s="4"/>
      <c r="AD3" s="4"/>
      <c r="AE3" s="4"/>
      <c r="AF3" s="4"/>
      <c r="AG3" s="4"/>
      <c r="AH3" s="4"/>
      <c r="AI3" s="4"/>
      <c r="AJ3" s="4"/>
      <c r="AK3" s="4"/>
      <c r="AL3" s="4"/>
      <c r="AM3" s="4"/>
    </row>
    <row r="4" spans="1:39" x14ac:dyDescent="0.25">
      <c r="A4" s="2" t="s">
        <v>4</v>
      </c>
      <c r="B4" s="2" t="s">
        <v>13</v>
      </c>
      <c r="C4" s="5">
        <v>58</v>
      </c>
      <c r="D4" s="5">
        <v>191</v>
      </c>
      <c r="E4" s="4"/>
      <c r="F4" s="9" t="s">
        <v>13</v>
      </c>
      <c r="G4" s="5">
        <v>664</v>
      </c>
      <c r="H4" s="4"/>
      <c r="I4" s="7" t="s">
        <v>210</v>
      </c>
      <c r="J4" s="2" t="s">
        <v>10</v>
      </c>
      <c r="K4" s="2" t="s">
        <v>10</v>
      </c>
      <c r="L4" s="2" t="s">
        <v>10</v>
      </c>
      <c r="M4" s="7" t="s">
        <v>210</v>
      </c>
      <c r="N4" s="4"/>
      <c r="O4" s="4"/>
      <c r="P4" s="4"/>
      <c r="Q4" s="4"/>
      <c r="R4" s="4"/>
      <c r="S4" s="4"/>
      <c r="T4" s="4"/>
      <c r="U4" s="4"/>
      <c r="V4" s="4"/>
      <c r="W4" s="4"/>
      <c r="X4" s="4"/>
      <c r="Y4" s="4"/>
      <c r="Z4" s="4"/>
      <c r="AA4" s="4"/>
      <c r="AB4" s="4"/>
      <c r="AC4" s="4"/>
      <c r="AD4" s="4"/>
      <c r="AE4" s="4"/>
      <c r="AF4" s="4"/>
      <c r="AG4" s="4"/>
      <c r="AH4" s="4"/>
      <c r="AI4" s="4"/>
      <c r="AJ4" s="4"/>
      <c r="AK4" s="4"/>
      <c r="AL4" s="4"/>
      <c r="AM4" s="4"/>
    </row>
    <row r="5" spans="1:39" x14ac:dyDescent="0.25">
      <c r="A5" s="2" t="s">
        <v>34</v>
      </c>
      <c r="B5" s="2" t="s">
        <v>15</v>
      </c>
      <c r="C5" s="5">
        <v>43</v>
      </c>
      <c r="D5" s="5">
        <v>110</v>
      </c>
      <c r="E5" s="4"/>
      <c r="F5" s="9" t="s">
        <v>14</v>
      </c>
      <c r="G5" s="5">
        <v>795</v>
      </c>
      <c r="H5" s="4"/>
      <c r="I5" s="7" t="s">
        <v>211</v>
      </c>
      <c r="J5" s="2"/>
      <c r="K5" s="2"/>
      <c r="L5" s="2"/>
      <c r="M5" s="7" t="s">
        <v>211</v>
      </c>
      <c r="N5" s="4"/>
      <c r="O5" s="4"/>
      <c r="P5" s="4"/>
      <c r="Q5" s="4"/>
      <c r="R5" s="4"/>
      <c r="S5" s="4"/>
      <c r="T5" s="4"/>
      <c r="U5" s="4"/>
      <c r="V5" s="4"/>
      <c r="W5" s="4"/>
      <c r="X5" s="4"/>
      <c r="Y5" s="4"/>
      <c r="Z5" s="4"/>
      <c r="AA5" s="4"/>
      <c r="AB5" s="4"/>
      <c r="AC5" s="4"/>
      <c r="AD5" s="4"/>
      <c r="AE5" s="4"/>
      <c r="AF5" s="4"/>
      <c r="AG5" s="4"/>
      <c r="AH5" s="4"/>
      <c r="AI5" s="4"/>
      <c r="AJ5" s="4"/>
      <c r="AK5" s="4"/>
      <c r="AL5" s="4"/>
      <c r="AM5" s="4"/>
    </row>
    <row r="6" spans="1:39" x14ac:dyDescent="0.25">
      <c r="A6" s="2" t="s">
        <v>35</v>
      </c>
      <c r="B6" s="2" t="s">
        <v>14</v>
      </c>
      <c r="C6" s="5">
        <v>58</v>
      </c>
      <c r="D6" s="5">
        <v>174</v>
      </c>
      <c r="E6" s="4"/>
      <c r="F6" s="9" t="s">
        <v>15</v>
      </c>
      <c r="G6" s="5">
        <v>1483</v>
      </c>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x14ac:dyDescent="0.25">
      <c r="A7" s="2" t="s">
        <v>36</v>
      </c>
      <c r="B7" s="2" t="s">
        <v>14</v>
      </c>
      <c r="C7" s="5">
        <v>32</v>
      </c>
      <c r="D7" s="5">
        <v>110</v>
      </c>
      <c r="E7" s="4"/>
      <c r="F7" s="9" t="s">
        <v>16</v>
      </c>
      <c r="G7" s="5">
        <v>2210</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26.25" x14ac:dyDescent="0.25">
      <c r="A8" s="7" t="s">
        <v>37</v>
      </c>
      <c r="B8" s="7" t="s">
        <v>15</v>
      </c>
      <c r="C8" s="5">
        <v>36</v>
      </c>
      <c r="D8" s="5">
        <v>122</v>
      </c>
      <c r="E8" s="4"/>
      <c r="F8" s="10" t="s">
        <v>21</v>
      </c>
      <c r="G8" s="5">
        <v>4.9400000000000004</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ht="25.5" x14ac:dyDescent="0.25">
      <c r="A9" s="2" t="s">
        <v>38</v>
      </c>
      <c r="B9" s="2" t="s">
        <v>14</v>
      </c>
      <c r="C9" s="5">
        <v>40</v>
      </c>
      <c r="D9" s="5">
        <v>103</v>
      </c>
      <c r="E9" s="4"/>
      <c r="F9" s="10" t="s">
        <v>22</v>
      </c>
      <c r="G9" s="5">
        <v>0.21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x14ac:dyDescent="0.25">
      <c r="A10" s="2" t="s">
        <v>39</v>
      </c>
      <c r="B10" s="2" t="s">
        <v>15</v>
      </c>
      <c r="C10" s="5">
        <v>36</v>
      </c>
      <c r="D10" s="5">
        <v>198</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x14ac:dyDescent="0.25">
      <c r="A11" s="2" t="s">
        <v>40</v>
      </c>
      <c r="B11" s="2" t="s">
        <v>16</v>
      </c>
      <c r="C11" s="5">
        <v>39</v>
      </c>
      <c r="D11" s="5">
        <v>210</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x14ac:dyDescent="0.25">
      <c r="A12" s="2" t="s">
        <v>41</v>
      </c>
      <c r="B12" s="2" t="s">
        <v>14</v>
      </c>
      <c r="C12" s="5">
        <v>35</v>
      </c>
      <c r="D12" s="5">
        <v>210</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x14ac:dyDescent="0.25">
      <c r="A13" s="2" t="s">
        <v>42</v>
      </c>
      <c r="B13" s="2" t="s">
        <v>16</v>
      </c>
      <c r="C13" s="5">
        <v>53</v>
      </c>
      <c r="D13" s="5">
        <v>145</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x14ac:dyDescent="0.25">
      <c r="A14" s="2" t="s">
        <v>43</v>
      </c>
      <c r="B14" s="2" t="s">
        <v>14</v>
      </c>
      <c r="C14" s="5">
        <v>47</v>
      </c>
      <c r="D14" s="5">
        <v>174</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x14ac:dyDescent="0.25">
      <c r="A15" s="2" t="s">
        <v>44</v>
      </c>
      <c r="B15" s="2" t="s">
        <v>14</v>
      </c>
      <c r="C15" s="5">
        <v>35</v>
      </c>
      <c r="D15" s="5">
        <v>200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x14ac:dyDescent="0.25">
      <c r="A16" s="2" t="s">
        <v>45</v>
      </c>
      <c r="B16" s="2" t="s">
        <v>15</v>
      </c>
      <c r="C16" s="5">
        <v>37</v>
      </c>
      <c r="D16" s="5">
        <v>195</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x14ac:dyDescent="0.25">
      <c r="A17" s="2" t="s">
        <v>46</v>
      </c>
      <c r="B17" s="2" t="s">
        <v>12</v>
      </c>
      <c r="C17" s="5">
        <v>42</v>
      </c>
      <c r="D17" s="5">
        <v>116</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x14ac:dyDescent="0.25">
      <c r="A18" s="2" t="s">
        <v>47</v>
      </c>
      <c r="B18" s="2" t="s">
        <v>15</v>
      </c>
      <c r="C18" s="5">
        <v>34</v>
      </c>
      <c r="D18" s="5">
        <v>140</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x14ac:dyDescent="0.25">
      <c r="A19" s="2" t="s">
        <v>48</v>
      </c>
      <c r="B19" s="2" t="s">
        <v>15</v>
      </c>
      <c r="C19" s="5">
        <v>25</v>
      </c>
      <c r="D19" s="5">
        <v>135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x14ac:dyDescent="0.25">
      <c r="A20" s="2" t="s">
        <v>49</v>
      </c>
      <c r="B20" s="2" t="s">
        <v>15</v>
      </c>
      <c r="C20" s="5">
        <v>24</v>
      </c>
      <c r="D20" s="5">
        <v>100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x14ac:dyDescent="0.25">
      <c r="A21" s="2" t="s">
        <v>50</v>
      </c>
      <c r="B21" s="2" t="s">
        <v>15</v>
      </c>
      <c r="C21" s="5">
        <v>38</v>
      </c>
      <c r="D21" s="5">
        <v>90</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x14ac:dyDescent="0.25">
      <c r="A22" s="2" t="s">
        <v>51</v>
      </c>
      <c r="B22" s="2" t="s">
        <v>16</v>
      </c>
      <c r="C22" s="5">
        <v>22</v>
      </c>
      <c r="D22" s="5">
        <v>100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x14ac:dyDescent="0.25">
      <c r="A23" s="2" t="s">
        <v>52</v>
      </c>
      <c r="B23" s="2" t="s">
        <v>14</v>
      </c>
      <c r="C23" s="5">
        <v>34</v>
      </c>
      <c r="D23" s="5">
        <v>154</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39" x14ac:dyDescent="0.25">
      <c r="A24" s="2" t="s">
        <v>53</v>
      </c>
      <c r="B24" s="2" t="s">
        <v>15</v>
      </c>
      <c r="C24" s="5">
        <v>38</v>
      </c>
      <c r="D24" s="5">
        <v>135</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39" x14ac:dyDescent="0.25">
      <c r="A25" s="2" t="s">
        <v>54</v>
      </c>
      <c r="B25" s="2" t="s">
        <v>16</v>
      </c>
      <c r="C25" s="70">
        <v>29</v>
      </c>
      <c r="D25" s="70">
        <v>180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x14ac:dyDescent="0.25">
      <c r="A26" s="2" t="s">
        <v>55</v>
      </c>
      <c r="B26" s="2" t="s">
        <v>15</v>
      </c>
      <c r="C26" s="5">
        <v>34</v>
      </c>
      <c r="D26" s="5">
        <v>167</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x14ac:dyDescent="0.25">
      <c r="A27" s="2" t="s">
        <v>56</v>
      </c>
      <c r="B27" s="2" t="s">
        <v>14</v>
      </c>
      <c r="C27" s="5">
        <v>29</v>
      </c>
      <c r="D27" s="5">
        <v>140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x14ac:dyDescent="0.25">
      <c r="A28" s="2" t="s">
        <v>57</v>
      </c>
      <c r="B28" s="2" t="s">
        <v>15</v>
      </c>
      <c r="C28" s="5">
        <v>29</v>
      </c>
      <c r="D28" s="5">
        <v>90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x14ac:dyDescent="0.25">
      <c r="A29" s="2" t="s">
        <v>58</v>
      </c>
      <c r="B29" s="2" t="s">
        <v>15</v>
      </c>
      <c r="C29" s="5">
        <v>36</v>
      </c>
      <c r="D29" s="5">
        <v>115</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x14ac:dyDescent="0.25">
      <c r="A30" s="2" t="s">
        <v>59</v>
      </c>
      <c r="B30" s="2" t="s">
        <v>15</v>
      </c>
      <c r="C30" s="5">
        <v>24</v>
      </c>
      <c r="D30" s="5">
        <v>130</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ht="26.25" x14ac:dyDescent="0.25">
      <c r="A31" s="7" t="s">
        <v>60</v>
      </c>
      <c r="B31" s="7" t="s">
        <v>14</v>
      </c>
      <c r="C31" s="5">
        <v>35</v>
      </c>
      <c r="D31" s="5">
        <v>145</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x14ac:dyDescent="0.25">
      <c r="A32" s="2" t="s">
        <v>61</v>
      </c>
      <c r="B32" s="2" t="s">
        <v>15</v>
      </c>
      <c r="C32" s="5">
        <v>26</v>
      </c>
      <c r="D32" s="5">
        <v>87</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x14ac:dyDescent="0.25">
      <c r="A33" s="2" t="s">
        <v>62</v>
      </c>
      <c r="B33" s="2" t="s">
        <v>15</v>
      </c>
      <c r="C33" s="5">
        <v>29</v>
      </c>
      <c r="D33" s="5">
        <v>145</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x14ac:dyDescent="0.25">
      <c r="A34" s="2" t="s">
        <v>63</v>
      </c>
      <c r="B34" s="2" t="s">
        <v>12</v>
      </c>
      <c r="C34" s="5">
        <v>32</v>
      </c>
      <c r="D34" s="5">
        <v>188</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x14ac:dyDescent="0.25">
      <c r="A35" s="2" t="s">
        <v>64</v>
      </c>
      <c r="B35" s="2" t="s">
        <v>16</v>
      </c>
      <c r="C35" s="5">
        <v>31</v>
      </c>
      <c r="D35" s="5">
        <v>175</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x14ac:dyDescent="0.25">
      <c r="A36" s="2" t="s">
        <v>65</v>
      </c>
      <c r="B36" s="2" t="s">
        <v>14</v>
      </c>
      <c r="C36" s="5">
        <v>57</v>
      </c>
      <c r="D36" s="5">
        <v>174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26.25" x14ac:dyDescent="0.25">
      <c r="A37" s="7" t="s">
        <v>66</v>
      </c>
      <c r="B37" s="7" t="s">
        <v>15</v>
      </c>
      <c r="C37" s="5">
        <v>28</v>
      </c>
      <c r="D37" s="5">
        <v>130</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x14ac:dyDescent="0.25">
      <c r="A38" s="2" t="s">
        <v>67</v>
      </c>
      <c r="B38" s="2" t="s">
        <v>15</v>
      </c>
      <c r="C38" s="5">
        <v>29</v>
      </c>
      <c r="D38" s="5">
        <v>170</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x14ac:dyDescent="0.25">
      <c r="A39" s="2" t="s">
        <v>68</v>
      </c>
      <c r="B39" s="2" t="s">
        <v>15</v>
      </c>
      <c r="C39" s="5">
        <v>36</v>
      </c>
      <c r="D39" s="5">
        <v>140</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5">
      <c r="A40" s="2" t="s">
        <v>69</v>
      </c>
      <c r="B40" s="2" t="s">
        <v>16</v>
      </c>
      <c r="C40" s="5">
        <v>29</v>
      </c>
      <c r="D40" s="5">
        <v>140</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5">
      <c r="A41" s="2" t="s">
        <v>70</v>
      </c>
      <c r="B41" s="2" t="s">
        <v>15</v>
      </c>
      <c r="C41" s="5">
        <v>38</v>
      </c>
      <c r="D41" s="5">
        <v>116</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x14ac:dyDescent="0.25">
      <c r="A42" s="2" t="s">
        <v>5</v>
      </c>
      <c r="B42" s="2" t="s">
        <v>13</v>
      </c>
      <c r="C42" s="5">
        <v>44</v>
      </c>
      <c r="D42" s="5">
        <v>145</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6.25" x14ac:dyDescent="0.25">
      <c r="A43" s="7" t="s">
        <v>71</v>
      </c>
      <c r="B43" s="7" t="s">
        <v>15</v>
      </c>
      <c r="C43" s="5">
        <v>38</v>
      </c>
      <c r="D43" s="5">
        <v>145</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5">
      <c r="A44" s="2" t="s">
        <v>72</v>
      </c>
      <c r="B44" s="2" t="s">
        <v>15</v>
      </c>
      <c r="C44" s="5">
        <v>32</v>
      </c>
      <c r="D44" s="5">
        <v>150</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25">
      <c r="A45" s="2" t="s">
        <v>73</v>
      </c>
      <c r="B45" s="2" t="s">
        <v>15</v>
      </c>
      <c r="C45" s="5">
        <v>27</v>
      </c>
      <c r="D45" s="5">
        <v>115</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25">
      <c r="A46" s="2" t="s">
        <v>74</v>
      </c>
      <c r="B46" s="2" t="s">
        <v>16</v>
      </c>
      <c r="C46" s="5">
        <v>23</v>
      </c>
      <c r="D46" s="5">
        <v>129</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25">
      <c r="A47" s="2" t="s">
        <v>75</v>
      </c>
      <c r="B47" s="2" t="s">
        <v>15</v>
      </c>
      <c r="C47" s="5">
        <v>44</v>
      </c>
      <c r="D47" s="5">
        <v>120</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25">
      <c r="A48" s="2" t="s">
        <v>76</v>
      </c>
      <c r="B48" s="2" t="s">
        <v>15</v>
      </c>
      <c r="C48" s="5">
        <v>29</v>
      </c>
      <c r="D48" s="5">
        <v>140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25">
      <c r="A49" s="2" t="s">
        <v>77</v>
      </c>
      <c r="B49" s="2" t="s">
        <v>14</v>
      </c>
      <c r="C49" s="5">
        <v>28</v>
      </c>
      <c r="D49" s="5">
        <v>116</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25">
      <c r="A50" s="2" t="s">
        <v>78</v>
      </c>
      <c r="B50" s="2" t="s">
        <v>14</v>
      </c>
      <c r="C50" s="5">
        <v>35</v>
      </c>
      <c r="D50" s="5">
        <v>145</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25">
      <c r="A51" s="2" t="s">
        <v>79</v>
      </c>
      <c r="B51" s="2" t="s">
        <v>15</v>
      </c>
      <c r="C51" s="5">
        <v>35</v>
      </c>
      <c r="D51" s="5">
        <v>215</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25">
      <c r="A52" s="2" t="s">
        <v>80</v>
      </c>
      <c r="B52" s="2" t="s">
        <v>15</v>
      </c>
      <c r="C52" s="5">
        <v>25</v>
      </c>
      <c r="D52" s="5">
        <v>125</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25">
      <c r="A53" s="2" t="s">
        <v>81</v>
      </c>
      <c r="B53" s="2" t="s">
        <v>15</v>
      </c>
      <c r="C53" s="5">
        <v>26</v>
      </c>
      <c r="D53" s="5">
        <v>160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25">
      <c r="A54" s="2" t="s">
        <v>82</v>
      </c>
      <c r="B54" s="2" t="s">
        <v>15</v>
      </c>
      <c r="C54" s="5">
        <v>27</v>
      </c>
      <c r="D54" s="5">
        <v>188</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25">
      <c r="A55" s="2" t="s">
        <v>83</v>
      </c>
      <c r="B55" s="2" t="s">
        <v>15</v>
      </c>
      <c r="C55" s="5">
        <v>29</v>
      </c>
      <c r="D55" s="5">
        <v>145</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25">
      <c r="A56" s="2" t="s">
        <v>84</v>
      </c>
      <c r="B56" s="2" t="s">
        <v>15</v>
      </c>
      <c r="C56" s="5">
        <v>38</v>
      </c>
      <c r="D56" s="5">
        <v>145</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25">
      <c r="A57" s="2" t="s">
        <v>85</v>
      </c>
      <c r="B57" s="2" t="s">
        <v>15</v>
      </c>
      <c r="C57" s="5">
        <v>35</v>
      </c>
      <c r="D57" s="5">
        <v>145</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25">
      <c r="A58" s="2" t="s">
        <v>86</v>
      </c>
      <c r="B58" s="2" t="s">
        <v>14</v>
      </c>
      <c r="C58" s="5">
        <v>44</v>
      </c>
      <c r="D58" s="5">
        <v>169</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x14ac:dyDescent="0.25">
      <c r="A59" s="2" t="s">
        <v>87</v>
      </c>
      <c r="B59" s="2" t="s">
        <v>12</v>
      </c>
      <c r="C59" s="5">
        <v>49</v>
      </c>
      <c r="D59" s="5">
        <v>177</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x14ac:dyDescent="0.25">
      <c r="A60" s="2" t="s">
        <v>88</v>
      </c>
      <c r="B60" s="2" t="s">
        <v>12</v>
      </c>
      <c r="C60" s="5">
        <v>56</v>
      </c>
      <c r="D60" s="5">
        <v>188</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x14ac:dyDescent="0.25">
      <c r="A61" s="2" t="s">
        <v>89</v>
      </c>
      <c r="B61" s="2" t="s">
        <v>13</v>
      </c>
      <c r="C61" s="5">
        <v>47</v>
      </c>
      <c r="D61" s="5">
        <v>210</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26.25" x14ac:dyDescent="0.25">
      <c r="A62" s="7" t="s">
        <v>90</v>
      </c>
      <c r="B62" s="7" t="s">
        <v>15</v>
      </c>
      <c r="C62" s="5">
        <v>36</v>
      </c>
      <c r="D62" s="5">
        <v>205</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26.25" x14ac:dyDescent="0.25">
      <c r="A63" s="7" t="s">
        <v>91</v>
      </c>
      <c r="B63" s="7" t="s">
        <v>15</v>
      </c>
      <c r="C63" s="5">
        <v>27</v>
      </c>
      <c r="D63" s="5">
        <v>145</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x14ac:dyDescent="0.25">
      <c r="A64" s="2" t="s">
        <v>92</v>
      </c>
      <c r="B64" s="2" t="s">
        <v>15</v>
      </c>
      <c r="C64" s="5">
        <v>76</v>
      </c>
      <c r="D64" s="5">
        <v>275</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x14ac:dyDescent="0.25">
      <c r="A65" s="2" t="s">
        <v>93</v>
      </c>
      <c r="B65" s="2" t="s">
        <v>15</v>
      </c>
      <c r="C65" s="5">
        <v>38</v>
      </c>
      <c r="D65" s="5">
        <v>180</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x14ac:dyDescent="0.25">
      <c r="A66" s="2" t="s">
        <v>94</v>
      </c>
      <c r="B66" s="2" t="s">
        <v>15</v>
      </c>
      <c r="C66" s="5">
        <v>36</v>
      </c>
      <c r="D66" s="5">
        <v>135</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26.25" x14ac:dyDescent="0.25">
      <c r="A67" s="7" t="s">
        <v>95</v>
      </c>
      <c r="B67" s="7" t="s">
        <v>13</v>
      </c>
      <c r="C67" s="5">
        <v>61</v>
      </c>
      <c r="D67" s="5">
        <v>203</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26.25" x14ac:dyDescent="0.25">
      <c r="A68" s="7" t="s">
        <v>96</v>
      </c>
      <c r="B68" s="7" t="s">
        <v>15</v>
      </c>
      <c r="C68" s="5">
        <v>44</v>
      </c>
      <c r="D68" s="5">
        <v>209</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26.25" x14ac:dyDescent="0.25">
      <c r="A69" s="7" t="s">
        <v>97</v>
      </c>
      <c r="B69" s="7" t="s">
        <v>15</v>
      </c>
      <c r="C69" s="5">
        <v>44</v>
      </c>
      <c r="D69" s="5">
        <v>275</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x14ac:dyDescent="0.25">
      <c r="A70" s="2" t="s">
        <v>98</v>
      </c>
      <c r="B70" s="2" t="s">
        <v>15</v>
      </c>
      <c r="C70" s="5">
        <v>47</v>
      </c>
      <c r="D70" s="5">
        <v>195</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x14ac:dyDescent="0.25">
      <c r="A71" s="2" t="s">
        <v>99</v>
      </c>
      <c r="B71" s="2" t="s">
        <v>14</v>
      </c>
      <c r="C71" s="5">
        <v>35</v>
      </c>
      <c r="D71" s="5">
        <v>174</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x14ac:dyDescent="0.25">
      <c r="A72" s="2" t="s">
        <v>100</v>
      </c>
      <c r="B72" s="2" t="s">
        <v>15</v>
      </c>
      <c r="C72" s="5">
        <v>22</v>
      </c>
      <c r="D72" s="5">
        <v>113</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x14ac:dyDescent="0.25">
      <c r="A73" s="2" t="s">
        <v>101</v>
      </c>
      <c r="B73" s="2" t="s">
        <v>15</v>
      </c>
      <c r="C73" s="5">
        <v>41</v>
      </c>
      <c r="D73" s="5">
        <v>105</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x14ac:dyDescent="0.25">
      <c r="A74" s="2" t="s">
        <v>102</v>
      </c>
      <c r="B74" s="2" t="s">
        <v>15</v>
      </c>
      <c r="C74" s="5">
        <v>41</v>
      </c>
      <c r="D74" s="5">
        <v>174</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x14ac:dyDescent="0.25">
      <c r="A75" s="2" t="s">
        <v>202</v>
      </c>
      <c r="B75" s="2" t="s">
        <v>15</v>
      </c>
      <c r="C75" s="5">
        <v>41</v>
      </c>
      <c r="D75" s="5">
        <v>145</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26.25" x14ac:dyDescent="0.25">
      <c r="A76" s="7" t="s">
        <v>103</v>
      </c>
      <c r="B76" s="7" t="s">
        <v>14</v>
      </c>
      <c r="C76" s="5">
        <v>41</v>
      </c>
      <c r="D76" s="5">
        <v>175</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26.25" x14ac:dyDescent="0.25">
      <c r="A77" s="7" t="s">
        <v>104</v>
      </c>
      <c r="B77" s="7" t="s">
        <v>14</v>
      </c>
      <c r="C77" s="5">
        <v>42</v>
      </c>
      <c r="D77" s="5">
        <v>175</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x14ac:dyDescent="0.25">
      <c r="A78" s="2" t="s">
        <v>105</v>
      </c>
      <c r="B78" s="2" t="s">
        <v>15</v>
      </c>
      <c r="C78" s="5">
        <v>29</v>
      </c>
      <c r="D78" s="5">
        <v>165</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x14ac:dyDescent="0.25">
      <c r="A79" s="2" t="s">
        <v>106</v>
      </c>
      <c r="B79" s="2" t="s">
        <v>15</v>
      </c>
      <c r="C79" s="5">
        <v>38</v>
      </c>
      <c r="D79" s="5">
        <v>156</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x14ac:dyDescent="0.25">
      <c r="A80" s="2" t="s">
        <v>107</v>
      </c>
      <c r="B80" s="2" t="s">
        <v>13</v>
      </c>
      <c r="C80" s="5">
        <v>30</v>
      </c>
      <c r="D80" s="5">
        <v>148</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x14ac:dyDescent="0.25">
      <c r="A81" s="2" t="s">
        <v>108</v>
      </c>
      <c r="B81" s="2" t="s">
        <v>14</v>
      </c>
      <c r="C81" s="5">
        <v>38</v>
      </c>
      <c r="D81" s="5">
        <v>180</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x14ac:dyDescent="0.25">
      <c r="A82" s="2" t="s">
        <v>109</v>
      </c>
      <c r="B82" s="2" t="s">
        <v>16</v>
      </c>
      <c r="C82" s="5">
        <v>29</v>
      </c>
      <c r="D82" s="5">
        <v>156</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x14ac:dyDescent="0.25">
      <c r="A83" s="2" t="s">
        <v>110</v>
      </c>
      <c r="B83" s="2" t="s">
        <v>15</v>
      </c>
      <c r="C83" s="5">
        <v>38</v>
      </c>
      <c r="D83" s="5">
        <v>113</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x14ac:dyDescent="0.25">
      <c r="A84" s="2" t="s">
        <v>111</v>
      </c>
      <c r="B84" s="2" t="s">
        <v>15</v>
      </c>
      <c r="C84" s="5">
        <v>44</v>
      </c>
      <c r="D84" s="5">
        <v>166</v>
      </c>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x14ac:dyDescent="0.25">
      <c r="A85" s="2" t="s">
        <v>112</v>
      </c>
      <c r="B85" s="2" t="s">
        <v>15</v>
      </c>
      <c r="C85" s="5">
        <v>49</v>
      </c>
      <c r="D85" s="5">
        <v>200</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26.25" x14ac:dyDescent="0.25">
      <c r="A86" s="7" t="s">
        <v>113</v>
      </c>
      <c r="B86" s="7" t="s">
        <v>15</v>
      </c>
      <c r="C86" s="5">
        <v>38</v>
      </c>
      <c r="D86" s="5">
        <v>180</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x14ac:dyDescent="0.25">
      <c r="A87" s="2" t="s">
        <v>114</v>
      </c>
      <c r="B87" s="2" t="s">
        <v>14</v>
      </c>
      <c r="C87" s="5">
        <v>35</v>
      </c>
      <c r="D87" s="5">
        <v>174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x14ac:dyDescent="0.25">
      <c r="A88" s="2" t="s">
        <v>115</v>
      </c>
      <c r="B88" s="2" t="s">
        <v>15</v>
      </c>
      <c r="C88" s="5">
        <v>25</v>
      </c>
      <c r="D88" s="5">
        <v>140</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x14ac:dyDescent="0.25">
      <c r="A89" s="2" t="s">
        <v>116</v>
      </c>
      <c r="B89" s="2" t="s">
        <v>13</v>
      </c>
      <c r="C89" s="5">
        <v>35</v>
      </c>
      <c r="D89" s="71">
        <v>155</v>
      </c>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x14ac:dyDescent="0.25">
      <c r="A90" s="2" t="s">
        <v>117</v>
      </c>
      <c r="B90" s="2" t="s">
        <v>15</v>
      </c>
      <c r="C90" s="5">
        <v>43</v>
      </c>
      <c r="D90" s="5">
        <v>195</v>
      </c>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26.25" x14ac:dyDescent="0.25">
      <c r="A91" s="7" t="s">
        <v>118</v>
      </c>
      <c r="B91" s="7" t="s">
        <v>15</v>
      </c>
      <c r="C91" s="5">
        <v>24</v>
      </c>
      <c r="D91" s="5">
        <v>145</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26.25" x14ac:dyDescent="0.25">
      <c r="A92" s="7" t="s">
        <v>119</v>
      </c>
      <c r="B92" s="7" t="s">
        <v>12</v>
      </c>
      <c r="C92" s="5">
        <v>38</v>
      </c>
      <c r="D92" s="5">
        <v>116</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x14ac:dyDescent="0.25">
      <c r="A93" s="2" t="s">
        <v>6</v>
      </c>
      <c r="B93" s="2" t="s">
        <v>12</v>
      </c>
      <c r="C93" s="5">
        <v>44</v>
      </c>
      <c r="D93" s="5">
        <v>145</v>
      </c>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x14ac:dyDescent="0.25">
      <c r="A94" s="2" t="s">
        <v>7</v>
      </c>
      <c r="B94" s="2" t="s">
        <v>13</v>
      </c>
      <c r="C94" s="5">
        <v>38</v>
      </c>
      <c r="D94" s="5">
        <v>145</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x14ac:dyDescent="0.25">
      <c r="A95" s="2" t="s">
        <v>120</v>
      </c>
      <c r="B95" s="2" t="s">
        <v>15</v>
      </c>
      <c r="C95" s="5">
        <v>19</v>
      </c>
      <c r="D95" s="5">
        <v>100</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x14ac:dyDescent="0.25">
      <c r="A96" s="2" t="s">
        <v>121</v>
      </c>
      <c r="B96" s="2" t="s">
        <v>15</v>
      </c>
      <c r="C96" s="5">
        <v>29</v>
      </c>
      <c r="D96" s="5">
        <v>190</v>
      </c>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x14ac:dyDescent="0.25">
      <c r="A97" s="2" t="s">
        <v>122</v>
      </c>
      <c r="B97" s="2" t="s">
        <v>15</v>
      </c>
      <c r="C97" s="5">
        <v>29</v>
      </c>
      <c r="D97" s="5">
        <v>150</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x14ac:dyDescent="0.25">
      <c r="A98" s="2" t="s">
        <v>123</v>
      </c>
      <c r="B98" s="2" t="s">
        <v>15</v>
      </c>
      <c r="C98" s="5">
        <v>29</v>
      </c>
      <c r="D98" s="5">
        <v>175</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x14ac:dyDescent="0.25">
      <c r="A99" s="2" t="s">
        <v>124</v>
      </c>
      <c r="B99" s="2" t="s">
        <v>14</v>
      </c>
      <c r="C99" s="5">
        <v>30</v>
      </c>
      <c r="D99" s="5">
        <v>116</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26.25" x14ac:dyDescent="0.25">
      <c r="A100" s="7" t="s">
        <v>125</v>
      </c>
      <c r="B100" s="7" t="s">
        <v>13</v>
      </c>
      <c r="C100" s="5">
        <v>50</v>
      </c>
      <c r="D100" s="71">
        <v>208</v>
      </c>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x14ac:dyDescent="0.25">
      <c r="A101" s="2" t="s">
        <v>126</v>
      </c>
      <c r="B101" s="2" t="s">
        <v>15</v>
      </c>
      <c r="C101" s="5">
        <v>29</v>
      </c>
      <c r="D101" s="5">
        <v>122</v>
      </c>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x14ac:dyDescent="0.25">
      <c r="A102" s="2" t="s">
        <v>127</v>
      </c>
      <c r="B102" s="2" t="s">
        <v>15</v>
      </c>
      <c r="C102" s="5">
        <v>27</v>
      </c>
      <c r="D102" s="5">
        <v>160</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x14ac:dyDescent="0.25">
      <c r="A103" s="2" t="s">
        <v>128</v>
      </c>
      <c r="B103" s="2" t="s">
        <v>15</v>
      </c>
      <c r="C103" s="5">
        <v>32</v>
      </c>
      <c r="D103" s="5">
        <v>168</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x14ac:dyDescent="0.25">
      <c r="A104" s="2" t="s">
        <v>129</v>
      </c>
      <c r="B104" s="2" t="s">
        <v>15</v>
      </c>
      <c r="C104" s="5">
        <v>26</v>
      </c>
      <c r="D104" s="5">
        <v>101</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x14ac:dyDescent="0.25">
      <c r="A105" s="2" t="s">
        <v>130</v>
      </c>
      <c r="B105" s="2" t="s">
        <v>14</v>
      </c>
      <c r="C105" s="5">
        <v>32</v>
      </c>
      <c r="D105" s="5">
        <v>116</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x14ac:dyDescent="0.25">
      <c r="A106" s="2" t="s">
        <v>131</v>
      </c>
      <c r="B106" s="2" t="s">
        <v>15</v>
      </c>
      <c r="C106" s="5">
        <v>36</v>
      </c>
      <c r="D106" s="5">
        <v>153</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x14ac:dyDescent="0.25">
      <c r="A107" s="2" t="s">
        <v>132</v>
      </c>
      <c r="B107" s="2" t="s">
        <v>15</v>
      </c>
      <c r="C107" s="5">
        <v>27</v>
      </c>
      <c r="D107" s="5">
        <v>140</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x14ac:dyDescent="0.25">
      <c r="A108" s="2" t="s">
        <v>133</v>
      </c>
      <c r="B108" s="2" t="s">
        <v>15</v>
      </c>
      <c r="C108" s="5">
        <v>29</v>
      </c>
      <c r="D108" s="5">
        <v>110</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x14ac:dyDescent="0.25">
      <c r="A109" s="2" t="s">
        <v>134</v>
      </c>
      <c r="B109" s="2" t="s">
        <v>15</v>
      </c>
      <c r="C109" s="5">
        <v>41</v>
      </c>
      <c r="D109" s="5">
        <v>185</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x14ac:dyDescent="0.25">
      <c r="A110" s="2" t="s">
        <v>135</v>
      </c>
      <c r="B110" s="2" t="s">
        <v>15</v>
      </c>
      <c r="C110" s="5">
        <v>21</v>
      </c>
      <c r="D110" s="5">
        <v>118</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x14ac:dyDescent="0.25">
      <c r="A111" s="2" t="s">
        <v>136</v>
      </c>
      <c r="B111" s="2" t="s">
        <v>12</v>
      </c>
      <c r="C111" s="5">
        <v>38</v>
      </c>
      <c r="D111" s="5">
        <v>88</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x14ac:dyDescent="0.25">
      <c r="A112" s="2" t="s">
        <v>137</v>
      </c>
      <c r="B112" s="2" t="s">
        <v>14</v>
      </c>
      <c r="C112" s="5">
        <v>42</v>
      </c>
      <c r="D112" s="5">
        <v>176</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x14ac:dyDescent="0.25">
      <c r="A113" s="2" t="s">
        <v>138</v>
      </c>
      <c r="B113" s="2" t="s">
        <v>15</v>
      </c>
      <c r="C113" s="5">
        <v>26</v>
      </c>
      <c r="D113" s="5">
        <v>145</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x14ac:dyDescent="0.25">
      <c r="A114" s="2" t="s">
        <v>139</v>
      </c>
      <c r="B114" s="2" t="s">
        <v>15</v>
      </c>
      <c r="C114" s="5">
        <v>26</v>
      </c>
      <c r="D114" s="5">
        <v>141</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x14ac:dyDescent="0.25">
      <c r="A115" s="2" t="s">
        <v>140</v>
      </c>
      <c r="B115" s="2" t="s">
        <v>15</v>
      </c>
      <c r="C115" s="5">
        <v>24</v>
      </c>
      <c r="D115" s="5">
        <v>101</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x14ac:dyDescent="0.25">
      <c r="A116" s="2" t="s">
        <v>141</v>
      </c>
      <c r="B116" s="2" t="s">
        <v>16</v>
      </c>
      <c r="C116" s="5">
        <v>41</v>
      </c>
      <c r="D116" s="5">
        <v>130</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26.25" x14ac:dyDescent="0.25">
      <c r="A117" s="7" t="s">
        <v>142</v>
      </c>
      <c r="B117" s="7" t="s">
        <v>15</v>
      </c>
      <c r="C117" s="5">
        <v>24</v>
      </c>
      <c r="D117" s="5">
        <v>135</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x14ac:dyDescent="0.25">
      <c r="A118" s="2" t="s">
        <v>143</v>
      </c>
      <c r="B118" s="2" t="s">
        <v>15</v>
      </c>
      <c r="C118" s="5">
        <v>26</v>
      </c>
      <c r="D118" s="5">
        <v>185</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x14ac:dyDescent="0.25">
      <c r="A119" s="2" t="s">
        <v>144</v>
      </c>
      <c r="B119" s="2" t="s">
        <v>15</v>
      </c>
      <c r="C119" s="5">
        <v>24</v>
      </c>
      <c r="D119" s="5">
        <v>98</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x14ac:dyDescent="0.25">
      <c r="A120" s="2" t="s">
        <v>145</v>
      </c>
      <c r="B120" s="2" t="s">
        <v>15</v>
      </c>
      <c r="C120" s="5">
        <v>28</v>
      </c>
      <c r="D120" s="5">
        <v>160</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x14ac:dyDescent="0.25">
      <c r="A121" s="2" t="s">
        <v>146</v>
      </c>
      <c r="B121" s="2" t="s">
        <v>13</v>
      </c>
      <c r="C121" s="5">
        <v>54</v>
      </c>
      <c r="D121" s="5">
        <v>162</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x14ac:dyDescent="0.25">
      <c r="A122" s="2" t="s">
        <v>147</v>
      </c>
      <c r="B122" s="2" t="s">
        <v>12</v>
      </c>
      <c r="C122" s="5">
        <v>58</v>
      </c>
      <c r="D122" s="5">
        <v>188</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x14ac:dyDescent="0.25">
      <c r="A123" s="2" t="s">
        <v>148</v>
      </c>
      <c r="B123" s="2" t="s">
        <v>15</v>
      </c>
      <c r="C123" s="5">
        <v>31</v>
      </c>
      <c r="D123" s="5">
        <v>135</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x14ac:dyDescent="0.25">
      <c r="A124" s="2" t="s">
        <v>149</v>
      </c>
      <c r="B124" s="2" t="s">
        <v>15</v>
      </c>
      <c r="C124" s="5">
        <v>24</v>
      </c>
      <c r="D124" s="5">
        <v>152</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x14ac:dyDescent="0.25">
      <c r="A125" s="2" t="s">
        <v>150</v>
      </c>
      <c r="B125" s="2" t="s">
        <v>15</v>
      </c>
      <c r="C125" s="5">
        <v>25</v>
      </c>
      <c r="D125" s="5">
        <v>160</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x14ac:dyDescent="0.25">
      <c r="A126" s="2" t="s">
        <v>151</v>
      </c>
      <c r="B126" s="2" t="s">
        <v>16</v>
      </c>
      <c r="C126" s="5">
        <v>24</v>
      </c>
      <c r="D126" s="5">
        <v>140</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x14ac:dyDescent="0.25">
      <c r="A127" s="2" t="s">
        <v>152</v>
      </c>
      <c r="B127" s="2" t="s">
        <v>16</v>
      </c>
      <c r="C127" s="5">
        <v>36</v>
      </c>
      <c r="D127" s="5">
        <v>146</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x14ac:dyDescent="0.25">
      <c r="A128" s="2" t="s">
        <v>153</v>
      </c>
      <c r="B128" s="2" t="s">
        <v>15</v>
      </c>
      <c r="C128" s="5">
        <v>32</v>
      </c>
      <c r="D128" s="5">
        <v>145</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x14ac:dyDescent="0.25">
      <c r="A129" s="2" t="s">
        <v>154</v>
      </c>
      <c r="B129" s="2" t="s">
        <v>15</v>
      </c>
      <c r="C129" s="5">
        <v>38</v>
      </c>
      <c r="D129" s="5">
        <v>215</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x14ac:dyDescent="0.25">
      <c r="A130" s="2" t="s">
        <v>155</v>
      </c>
      <c r="B130" s="2" t="s">
        <v>14</v>
      </c>
      <c r="C130" s="5">
        <v>44</v>
      </c>
      <c r="D130" s="5">
        <v>145</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x14ac:dyDescent="0.25">
      <c r="A131" s="2" t="s">
        <v>156</v>
      </c>
      <c r="B131" s="2" t="s">
        <v>15</v>
      </c>
      <c r="C131" s="5">
        <v>38</v>
      </c>
      <c r="D131" s="5">
        <v>120</v>
      </c>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26.25" x14ac:dyDescent="0.25">
      <c r="A132" s="7" t="s">
        <v>157</v>
      </c>
      <c r="B132" s="7" t="s">
        <v>15</v>
      </c>
      <c r="C132" s="5">
        <v>27</v>
      </c>
      <c r="D132" s="5">
        <v>115</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x14ac:dyDescent="0.25">
      <c r="A133" s="2" t="s">
        <v>158</v>
      </c>
      <c r="B133" s="2" t="s">
        <v>15</v>
      </c>
      <c r="C133" s="5">
        <v>38</v>
      </c>
      <c r="D133" s="5">
        <v>160</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x14ac:dyDescent="0.25">
      <c r="A134" s="2" t="s">
        <v>159</v>
      </c>
      <c r="B134" s="2" t="s">
        <v>14</v>
      </c>
      <c r="C134" s="5">
        <v>29</v>
      </c>
      <c r="D134" s="5">
        <v>131</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39" x14ac:dyDescent="0.25">
      <c r="A135" s="7" t="s">
        <v>204</v>
      </c>
      <c r="B135" s="7" t="s">
        <v>12</v>
      </c>
      <c r="C135" s="5">
        <v>41</v>
      </c>
      <c r="D135" s="5">
        <v>159</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39" x14ac:dyDescent="0.25">
      <c r="A136" s="7" t="s">
        <v>203</v>
      </c>
      <c r="B136" s="7" t="s">
        <v>15</v>
      </c>
      <c r="C136" s="5">
        <v>41</v>
      </c>
      <c r="D136" s="5">
        <v>159</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26.25" x14ac:dyDescent="0.25">
      <c r="A137" s="7" t="s">
        <v>160</v>
      </c>
      <c r="B137" s="7" t="s">
        <v>12</v>
      </c>
      <c r="C137" s="5">
        <v>44</v>
      </c>
      <c r="D137" s="5">
        <v>206</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26.25" x14ac:dyDescent="0.25">
      <c r="A138" s="7" t="s">
        <v>161</v>
      </c>
      <c r="B138" s="7" t="s">
        <v>12</v>
      </c>
      <c r="C138" s="5">
        <v>44</v>
      </c>
      <c r="D138" s="5">
        <v>188</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x14ac:dyDescent="0.25">
      <c r="A139" s="2" t="s">
        <v>162</v>
      </c>
      <c r="B139" s="2" t="s">
        <v>15</v>
      </c>
      <c r="C139" s="5">
        <v>25</v>
      </c>
      <c r="D139" s="5">
        <v>129</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x14ac:dyDescent="0.25">
      <c r="A140" s="2" t="s">
        <v>163</v>
      </c>
      <c r="B140" s="2" t="s">
        <v>14</v>
      </c>
      <c r="C140" s="5">
        <v>38</v>
      </c>
      <c r="D140" s="5">
        <v>116</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26.25" x14ac:dyDescent="0.25">
      <c r="A141" s="7" t="s">
        <v>164</v>
      </c>
      <c r="B141" s="7" t="s">
        <v>15</v>
      </c>
      <c r="C141" s="5">
        <v>34</v>
      </c>
      <c r="D141" s="5">
        <v>95</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x14ac:dyDescent="0.25">
      <c r="A142" s="2" t="s">
        <v>165</v>
      </c>
      <c r="B142" s="2" t="s">
        <v>15</v>
      </c>
      <c r="C142" s="5">
        <v>38</v>
      </c>
      <c r="D142" s="5">
        <v>195</v>
      </c>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x14ac:dyDescent="0.25">
      <c r="A143" s="2" t="s">
        <v>166</v>
      </c>
      <c r="B143" s="2" t="s">
        <v>15</v>
      </c>
      <c r="C143" s="5">
        <v>36</v>
      </c>
      <c r="D143" s="5">
        <v>213</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x14ac:dyDescent="0.25">
      <c r="A144" s="2" t="s">
        <v>167</v>
      </c>
      <c r="B144" s="2" t="s">
        <v>15</v>
      </c>
      <c r="C144" s="5">
        <v>33</v>
      </c>
      <c r="D144" s="5">
        <v>135</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x14ac:dyDescent="0.25">
      <c r="A145" s="2" t="s">
        <v>168</v>
      </c>
      <c r="B145" s="2" t="s">
        <v>14</v>
      </c>
      <c r="C145" s="5">
        <v>35</v>
      </c>
      <c r="D145" s="5">
        <v>174</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x14ac:dyDescent="0.25">
      <c r="A146" s="2" t="s">
        <v>169</v>
      </c>
      <c r="B146" s="2" t="s">
        <v>15</v>
      </c>
      <c r="C146" s="5">
        <v>20</v>
      </c>
      <c r="D146" s="5">
        <v>135</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x14ac:dyDescent="0.25">
      <c r="A147" s="2" t="s">
        <v>170</v>
      </c>
      <c r="B147" s="2" t="s">
        <v>15</v>
      </c>
      <c r="C147" s="5">
        <v>36</v>
      </c>
      <c r="D147" s="5">
        <v>153</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x14ac:dyDescent="0.25">
      <c r="A148" s="2" t="s">
        <v>171</v>
      </c>
      <c r="B148" s="2" t="s">
        <v>15</v>
      </c>
      <c r="C148" s="5">
        <v>35</v>
      </c>
      <c r="D148" s="5">
        <v>152</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x14ac:dyDescent="0.25">
      <c r="A149" s="2" t="s">
        <v>172</v>
      </c>
      <c r="B149" s="2" t="s">
        <v>13</v>
      </c>
      <c r="C149" s="5">
        <v>32</v>
      </c>
      <c r="D149" s="5">
        <v>165</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x14ac:dyDescent="0.25">
      <c r="A150" s="2" t="s">
        <v>173</v>
      </c>
      <c r="B150" s="2" t="s">
        <v>14</v>
      </c>
      <c r="C150" s="5">
        <v>32</v>
      </c>
      <c r="D150" s="5">
        <v>174</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x14ac:dyDescent="0.25">
      <c r="A151" s="2" t="s">
        <v>174</v>
      </c>
      <c r="B151" s="2" t="s">
        <v>15</v>
      </c>
      <c r="C151" s="5">
        <v>19</v>
      </c>
      <c r="D151" s="5">
        <v>125</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x14ac:dyDescent="0.25">
      <c r="A152" s="2" t="s">
        <v>175</v>
      </c>
      <c r="B152" s="2" t="s">
        <v>15</v>
      </c>
      <c r="C152" s="5">
        <v>38</v>
      </c>
      <c r="D152" s="5">
        <v>215</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x14ac:dyDescent="0.25">
      <c r="A153" s="2" t="s">
        <v>176</v>
      </c>
      <c r="B153" s="2" t="s">
        <v>12</v>
      </c>
      <c r="C153" s="5">
        <v>53</v>
      </c>
      <c r="D153" s="5">
        <v>174</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x14ac:dyDescent="0.25">
      <c r="A154" s="2" t="s">
        <v>177</v>
      </c>
      <c r="B154" s="2" t="s">
        <v>16</v>
      </c>
      <c r="C154" s="5">
        <v>24</v>
      </c>
      <c r="D154" s="5">
        <v>125</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x14ac:dyDescent="0.25">
      <c r="A155" s="2" t="s">
        <v>178</v>
      </c>
      <c r="B155" s="2" t="s">
        <v>15</v>
      </c>
      <c r="C155" s="5">
        <v>19</v>
      </c>
      <c r="D155" s="5">
        <v>109</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x14ac:dyDescent="0.25">
      <c r="A156" s="2" t="s">
        <v>179</v>
      </c>
      <c r="B156" s="2" t="s">
        <v>12</v>
      </c>
      <c r="C156" s="5">
        <v>53</v>
      </c>
      <c r="D156" s="5">
        <v>191</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x14ac:dyDescent="0.25">
      <c r="A157" s="2" t="s">
        <v>180</v>
      </c>
      <c r="B157" s="2" t="s">
        <v>13</v>
      </c>
      <c r="C157" s="5">
        <v>52</v>
      </c>
      <c r="D157" s="71">
        <v>250</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x14ac:dyDescent="0.25">
      <c r="A158" s="2" t="s">
        <v>181</v>
      </c>
      <c r="B158" s="2" t="s">
        <v>14</v>
      </c>
      <c r="C158" s="5">
        <v>38</v>
      </c>
      <c r="D158" s="5">
        <v>110</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x14ac:dyDescent="0.25">
      <c r="A159" s="2" t="s">
        <v>182</v>
      </c>
      <c r="B159" s="2" t="s">
        <v>15</v>
      </c>
      <c r="C159" s="5">
        <v>28</v>
      </c>
      <c r="D159" s="5">
        <v>145</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x14ac:dyDescent="0.25">
      <c r="A160" s="2" t="s">
        <v>183</v>
      </c>
      <c r="B160" s="2" t="s">
        <v>15</v>
      </c>
      <c r="C160" s="5">
        <v>44</v>
      </c>
      <c r="D160" s="5">
        <v>200</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x14ac:dyDescent="0.25">
      <c r="A161" s="2" t="s">
        <v>184</v>
      </c>
      <c r="B161" s="2" t="s">
        <v>15</v>
      </c>
      <c r="C161" s="5">
        <v>29</v>
      </c>
      <c r="D161" s="5">
        <v>200</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x14ac:dyDescent="0.25">
      <c r="A162" s="2" t="s">
        <v>185</v>
      </c>
      <c r="B162" s="2" t="s">
        <v>15</v>
      </c>
      <c r="C162" s="5">
        <v>25</v>
      </c>
      <c r="D162" s="5">
        <v>95</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26.25" x14ac:dyDescent="0.25">
      <c r="A163" s="7" t="s">
        <v>186</v>
      </c>
      <c r="B163" s="7" t="s">
        <v>16</v>
      </c>
      <c r="C163" s="5">
        <v>44</v>
      </c>
      <c r="D163" s="5">
        <v>145</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x14ac:dyDescent="0.25">
      <c r="A164" s="2" t="s">
        <v>187</v>
      </c>
      <c r="B164" s="2" t="s">
        <v>15</v>
      </c>
      <c r="C164" s="5">
        <v>38</v>
      </c>
      <c r="D164" s="5">
        <v>93</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x14ac:dyDescent="0.25">
      <c r="A165" s="2" t="s">
        <v>188</v>
      </c>
      <c r="B165" s="2" t="s">
        <v>12</v>
      </c>
      <c r="C165" s="5">
        <v>41</v>
      </c>
      <c r="D165" s="5">
        <v>165</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x14ac:dyDescent="0.25">
      <c r="A166" s="2" t="s">
        <v>189</v>
      </c>
      <c r="B166" s="2" t="s">
        <v>14</v>
      </c>
      <c r="C166" s="5">
        <v>35</v>
      </c>
      <c r="D166" s="5">
        <v>150</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x14ac:dyDescent="0.25">
      <c r="A167" s="2" t="s">
        <v>190</v>
      </c>
      <c r="B167" s="2" t="s">
        <v>15</v>
      </c>
      <c r="C167" s="5">
        <v>20</v>
      </c>
      <c r="D167" s="5">
        <v>180</v>
      </c>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x14ac:dyDescent="0.25">
      <c r="A168" s="2" t="s">
        <v>191</v>
      </c>
      <c r="B168" s="2" t="s">
        <v>12</v>
      </c>
      <c r="C168" s="5">
        <v>41</v>
      </c>
      <c r="D168" s="5">
        <v>174</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x14ac:dyDescent="0.25">
      <c r="A169" s="2" t="s">
        <v>192</v>
      </c>
      <c r="B169" s="2" t="s">
        <v>16</v>
      </c>
      <c r="C169" s="5">
        <v>29</v>
      </c>
      <c r="D169" s="5">
        <v>160</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x14ac:dyDescent="0.25">
      <c r="A170" s="2" t="s">
        <v>193</v>
      </c>
      <c r="B170" s="2" t="s">
        <v>14</v>
      </c>
      <c r="C170" s="5">
        <v>41</v>
      </c>
      <c r="D170" s="5">
        <v>155</v>
      </c>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x14ac:dyDescent="0.25">
      <c r="A171" s="2" t="s">
        <v>194</v>
      </c>
      <c r="B171" s="2" t="s">
        <v>14</v>
      </c>
      <c r="C171" s="5">
        <v>45</v>
      </c>
      <c r="D171" s="5">
        <v>185</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x14ac:dyDescent="0.25">
      <c r="A172" s="2" t="s">
        <v>195</v>
      </c>
      <c r="B172" s="2" t="s">
        <v>16</v>
      </c>
      <c r="C172" s="5">
        <v>28</v>
      </c>
      <c r="D172" s="5">
        <v>139</v>
      </c>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x14ac:dyDescent="0.25">
      <c r="A173" s="2" t="s">
        <v>196</v>
      </c>
      <c r="B173" s="2" t="s">
        <v>13</v>
      </c>
      <c r="C173" s="5">
        <v>35</v>
      </c>
      <c r="D173" s="5">
        <v>174</v>
      </c>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x14ac:dyDescent="0.25">
      <c r="A174" s="2" t="s">
        <v>197</v>
      </c>
      <c r="B174" s="2" t="s">
        <v>15</v>
      </c>
      <c r="C174" s="5">
        <v>32</v>
      </c>
      <c r="D174" s="5">
        <v>205</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x14ac:dyDescent="0.25">
      <c r="A175" s="2" t="s">
        <v>198</v>
      </c>
      <c r="B175" s="2" t="s">
        <v>15</v>
      </c>
      <c r="C175" s="5">
        <v>35</v>
      </c>
      <c r="D175" s="5">
        <v>135</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x14ac:dyDescent="0.25">
      <c r="A176" s="2" t="s">
        <v>199</v>
      </c>
      <c r="B176" s="2" t="s">
        <v>15</v>
      </c>
      <c r="C176" s="5">
        <v>35</v>
      </c>
      <c r="D176" s="5">
        <v>145</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x14ac:dyDescent="0.25">
      <c r="A177" s="2" t="s">
        <v>200</v>
      </c>
      <c r="B177" s="2" t="s">
        <v>15</v>
      </c>
      <c r="C177" s="5">
        <v>25</v>
      </c>
      <c r="D177" s="5">
        <v>75</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x14ac:dyDescent="0.25">
      <c r="A179" s="69" t="s">
        <v>297</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Užsienio šalis</vt:lpstr>
      <vt:lpstr>2 Užsienio šalys_1</vt:lpstr>
      <vt:lpstr>Įkainiai ir sąrašas</vt:lpstr>
      <vt:lpstr>'1 Užsienio šalis'!Print_Area</vt:lpstr>
      <vt:lpstr>'2 Užsienio šalys_1'!Print_Area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2016-04-26T06:59:46Z</cp:lastPrinted>
  <dcterms:created xsi:type="dcterms:W3CDTF">2016-04-18T05:37:30Z</dcterms:created>
  <dcterms:modified xsi:type="dcterms:W3CDTF">2016-05-31T08:22:53Z</dcterms:modified>
</cp:coreProperties>
</file>