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C:\Users\g.tautkute\Desktop\"/>
    </mc:Choice>
  </mc:AlternateContent>
  <bookViews>
    <workbookView xWindow="0" yWindow="0" windowWidth="20490" windowHeight="7755"/>
  </bookViews>
  <sheets>
    <sheet name="Lapas1" sheetId="1" r:id="rId1"/>
  </sheets>
  <definedNames>
    <definedName name="_xlnm.Print_Area" localSheetId="0">Lapas1!$A$1:$N$57</definedName>
  </definedNam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H25" i="1"/>
  <c r="E5" i="1"/>
  <c r="L31" i="1"/>
  <c r="N31" i="1"/>
  <c r="L30" i="1"/>
  <c r="L32" i="1"/>
  <c r="L52" i="1"/>
  <c r="L53" i="1"/>
  <c r="L57" i="1"/>
  <c r="L45" i="1"/>
  <c r="L46" i="1"/>
  <c r="L51" i="1"/>
  <c r="L39" i="1"/>
  <c r="L40" i="1"/>
  <c r="L44" i="1"/>
  <c r="L34" i="1"/>
  <c r="L38" i="1"/>
  <c r="N15" i="1"/>
  <c r="L15" i="1"/>
  <c r="K15" i="1"/>
  <c r="L20" i="1"/>
  <c r="M20" i="1"/>
  <c r="N20" i="1"/>
  <c r="K20" i="1"/>
  <c r="K17" i="1"/>
  <c r="N9" i="1"/>
  <c r="M9" i="1"/>
  <c r="L9" i="1"/>
  <c r="K9" i="1"/>
  <c r="K22" i="1"/>
  <c r="K23" i="1"/>
  <c r="K21" i="1"/>
  <c r="N26" i="1"/>
  <c r="N56" i="1"/>
  <c r="N54" i="1"/>
  <c r="N50" i="1"/>
  <c r="N49" i="1"/>
  <c r="N48" i="1"/>
  <c r="K48" i="1"/>
  <c r="N47" i="1"/>
  <c r="N45" i="1"/>
  <c r="N52" i="1"/>
  <c r="K52" i="1"/>
  <c r="N43" i="1"/>
  <c r="N42" i="1"/>
  <c r="N41" i="1"/>
  <c r="N37" i="1"/>
  <c r="N35" i="1"/>
  <c r="N36" i="1"/>
  <c r="N34" i="1"/>
  <c r="N33" i="1"/>
  <c r="N38" i="1"/>
  <c r="K38" i="1"/>
  <c r="K35" i="1"/>
  <c r="N39" i="1"/>
  <c r="K39" i="1"/>
  <c r="H52" i="1"/>
  <c r="N55" i="1"/>
  <c r="N53" i="1"/>
  <c r="N57" i="1"/>
  <c r="K57" i="1"/>
  <c r="K54" i="1"/>
  <c r="K55" i="1"/>
  <c r="K56" i="1"/>
  <c r="K16" i="1"/>
  <c r="K13" i="1"/>
  <c r="K50" i="1"/>
  <c r="N46" i="1"/>
  <c r="N51" i="1"/>
  <c r="K51" i="1"/>
  <c r="N40" i="1"/>
  <c r="N44" i="1"/>
  <c r="K44" i="1"/>
  <c r="M34" i="1"/>
  <c r="K33" i="1"/>
  <c r="K36" i="1"/>
  <c r="K34" i="1"/>
  <c r="N30" i="1"/>
  <c r="N32" i="1"/>
  <c r="K32" i="1"/>
  <c r="K49" i="1"/>
  <c r="K47" i="1"/>
  <c r="K45" i="1"/>
  <c r="K43" i="1"/>
  <c r="K42" i="1"/>
  <c r="K31" i="1"/>
  <c r="L7" i="1"/>
  <c r="E52" i="1"/>
  <c r="E45" i="1"/>
  <c r="K41" i="1"/>
  <c r="E39" i="1"/>
  <c r="K26" i="1"/>
  <c r="K27" i="1"/>
  <c r="K5" i="1"/>
  <c r="E14" i="1"/>
  <c r="E8" i="1"/>
  <c r="E33" i="1"/>
  <c r="E19" i="1"/>
  <c r="K46" i="1"/>
  <c r="K30" i="1"/>
  <c r="K40" i="1"/>
  <c r="K53" i="1"/>
  <c r="K37" i="1"/>
</calcChain>
</file>

<file path=xl/sharedStrings.xml><?xml version="1.0" encoding="utf-8"?>
<sst xmlns="http://schemas.openxmlformats.org/spreadsheetml/2006/main" count="125" uniqueCount="56">
  <si>
    <t>Kvietimų teikti paraiškas skelbimo, projektų sąrašų ir finansavimo sutarčių planas</t>
  </si>
  <si>
    <t>Eil. nr.</t>
  </si>
  <si>
    <t>Veiksmų programos prioritetą įgyvendinančios priemonės kodas</t>
  </si>
  <si>
    <t>Veiksmų programos prioritetą įgyvendinančios priemonės pavadinimas</t>
  </si>
  <si>
    <t>Atrankos būdas</t>
  </si>
  <si>
    <t>Priemonei skirtas finansavimas (eurais)</t>
  </si>
  <si>
    <t>Eilės nr.</t>
  </si>
  <si>
    <r>
      <t xml:space="preserve">Planuojama
valstybės/regionų
projektų sąrašo,
kvietimo teikti
paraiškas </t>
    </r>
    <r>
      <rPr>
        <b/>
        <sz val="9"/>
        <rFont val="Times New Roman"/>
      </rPr>
      <t>paskelbimo
arba finansavimo
sutarties data</t>
    </r>
  </si>
  <si>
    <t>Finansavimo šaltiniai (eurais)</t>
  </si>
  <si>
    <t>Iš viso</t>
  </si>
  <si>
    <t>ES struktūrinių fondų lėšos</t>
  </si>
  <si>
    <t>Valstybės biudžeto lėšos</t>
  </si>
  <si>
    <t>Projektų vykdytojų lėšos</t>
  </si>
  <si>
    <t>5=6+7</t>
  </si>
  <si>
    <t>11=12+13+14</t>
  </si>
  <si>
    <t>04.3.1-FM-F-105</t>
  </si>
  <si>
    <t>Energijos vartojimo efektyvumo didinimas viešojoje infrastruktūroje</t>
  </si>
  <si>
    <t>Finansinių priemonių įgyvendinimas</t>
  </si>
  <si>
    <t>Faktas</t>
  </si>
  <si>
    <t>N -  N+3 METŲ PLANAI</t>
  </si>
  <si>
    <t>Nesuplanuotas likutis</t>
  </si>
  <si>
    <t>04.3.1-VIPA-V-101</t>
  </si>
  <si>
    <t>Valstybei nuosavybes teise priklausančių pastatų atnaujinimas</t>
  </si>
  <si>
    <t>Valstybės projektų planavimas</t>
  </si>
  <si>
    <t>1.</t>
  </si>
  <si>
    <t>2017 m.</t>
  </si>
  <si>
    <t>2.</t>
  </si>
  <si>
    <t xml:space="preserve">2018 m. </t>
  </si>
  <si>
    <t>3.</t>
  </si>
  <si>
    <t xml:space="preserve">2019 m. </t>
  </si>
  <si>
    <t xml:space="preserve"> 04.3.2-LVPA-K-102 </t>
  </si>
  <si>
    <t>Šilumos tiekimo tinklų modernizavimas ir plėtra</t>
  </si>
  <si>
    <t>Projektų konkursas</t>
  </si>
  <si>
    <t>2017 m. I ketv.</t>
  </si>
  <si>
    <t>04.1.1-LVPA-K-109</t>
  </si>
  <si>
    <t>Iškastinį kurą naudojančių katilinių modernizavimas</t>
  </si>
  <si>
    <t>N - N+3 METŲ PLANAI</t>
  </si>
  <si>
    <t>2017 m. II ketv.</t>
  </si>
  <si>
    <t>2019 m. </t>
  </si>
  <si>
    <t>04.1.1- LVPA-K-110</t>
  </si>
  <si>
    <t>Nedidelės galios biokuro kogeneracijos skatinimas</t>
  </si>
  <si>
    <t xml:space="preserve">04.1.1-LVPA-K-108 </t>
  </si>
  <si>
    <t>Didelio efektyvumo kogeneracijos skatinimas Vilniaus mieste</t>
  </si>
  <si>
    <t xml:space="preserve">    04.4.1-LVPA-K-106</t>
  </si>
  <si>
    <t>Elektros skirstomųjų tinklų modernizavimas ir plėtra</t>
  </si>
  <si>
    <t xml:space="preserve">2017 m. </t>
  </si>
  <si>
    <t>06.3.1-LVPA-V-103</t>
  </si>
  <si>
    <t>Elektros perdavimo sistemos modernizavimas ir plėtra</t>
  </si>
  <si>
    <t>2017 m. IV ketv.</t>
  </si>
  <si>
    <t>06.3.1-LVPA-V-104</t>
  </si>
  <si>
    <t>Gamtinių dujų perdavimo sistemos modernizavimas ir plėtra</t>
  </si>
  <si>
    <t>4.</t>
  </si>
  <si>
    <t>06.3.1-LVPA-K-107</t>
  </si>
  <si>
    <t>Gamtinių dujų skirstymo sistemų modernizavimas ir plėtra</t>
  </si>
  <si>
    <t>2018 m.</t>
  </si>
  <si>
    <t>2019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</si>
</sst>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L_t"/>
  </numFmts>
  <fonts count="10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sz val="9"/>
      <color theme="1"/>
      <name val="Times New Roman"/>
    </font>
    <font>
      <b/>
      <sz val="9"/>
      <color theme="1"/>
      <name val="Times New Roman"/>
    </font>
    <font>
      <b/>
      <sz val="9"/>
      <name val="Times New Roman"/>
    </font>
    <font>
      <b/>
      <i/>
      <sz val="9"/>
      <color theme="1"/>
      <name val="Times New Roman"/>
    </font>
    <font>
      <sz val="9"/>
      <name val="Times New Roman"/>
    </font>
    <font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tabSelected="1" zoomScale="98" zoomScaleNormal="98" workbookViewId="0">
      <selection activeCell="E25" sqref="E25:E28"/>
    </sheetView>
  </sheetViews>
  <sheetFormatPr defaultRowHeight="12.75" outlineLevelCol="1" x14ac:dyDescent="0.25"/>
  <cols>
    <col min="1" max="1" width="5.42578125" style="25" customWidth="1"/>
    <col min="2" max="2" width="18" style="25" customWidth="1"/>
    <col min="3" max="3" width="21.85546875" style="25" customWidth="1"/>
    <col min="4" max="4" width="13.7109375" style="25" customWidth="1"/>
    <col min="5" max="5" width="14.7109375" style="25" hidden="1" customWidth="1" outlineLevel="1"/>
    <col min="6" max="6" width="14" style="25" hidden="1" customWidth="1" outlineLevel="1"/>
    <col min="7" max="7" width="12.7109375" style="25" hidden="1" customWidth="1" outlineLevel="1"/>
    <col min="8" max="8" width="15" style="25" hidden="1" customWidth="1" outlineLevel="1"/>
    <col min="9" max="9" width="9.7109375" style="25" customWidth="1" collapsed="1"/>
    <col min="10" max="10" width="16.28515625" style="25" customWidth="1"/>
    <col min="11" max="12" width="13.85546875" style="25" customWidth="1"/>
    <col min="13" max="13" width="12.7109375" style="25" customWidth="1"/>
    <col min="14" max="14" width="13.5703125" style="25" customWidth="1"/>
    <col min="15" max="16384" width="9.140625" style="1"/>
  </cols>
  <sheetData>
    <row r="1" spans="1:14" ht="12.7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3" customFormat="1" ht="61.5" customHeight="1" x14ac:dyDescent="0.25">
      <c r="A2" s="56" t="s">
        <v>1</v>
      </c>
      <c r="B2" s="56" t="s">
        <v>2</v>
      </c>
      <c r="C2" s="56" t="s">
        <v>3</v>
      </c>
      <c r="D2" s="56" t="s">
        <v>4</v>
      </c>
      <c r="E2" s="53" t="s">
        <v>5</v>
      </c>
      <c r="F2" s="54"/>
      <c r="G2" s="54"/>
      <c r="H2" s="55"/>
      <c r="I2" s="56" t="s">
        <v>6</v>
      </c>
      <c r="J2" s="56" t="s">
        <v>7</v>
      </c>
      <c r="K2" s="53" t="s">
        <v>8</v>
      </c>
      <c r="L2" s="54"/>
      <c r="M2" s="54"/>
      <c r="N2" s="55"/>
    </row>
    <row r="3" spans="1:14" s="3" customFormat="1" ht="36.75" customHeight="1" x14ac:dyDescent="0.25">
      <c r="A3" s="57"/>
      <c r="B3" s="57"/>
      <c r="C3" s="57"/>
      <c r="D3" s="57"/>
      <c r="E3" s="4" t="s">
        <v>9</v>
      </c>
      <c r="F3" s="4" t="s">
        <v>10</v>
      </c>
      <c r="G3" s="4" t="s">
        <v>11</v>
      </c>
      <c r="H3" s="4" t="s">
        <v>12</v>
      </c>
      <c r="I3" s="57"/>
      <c r="J3" s="57"/>
      <c r="K3" s="4" t="s">
        <v>9</v>
      </c>
      <c r="L3" s="4" t="s">
        <v>10</v>
      </c>
      <c r="M3" s="4" t="s">
        <v>11</v>
      </c>
      <c r="N3" s="4" t="s">
        <v>12</v>
      </c>
    </row>
    <row r="4" spans="1:14" s="2" customFormat="1" x14ac:dyDescent="0.25">
      <c r="A4" s="5">
        <v>1</v>
      </c>
      <c r="B4" s="5">
        <v>2</v>
      </c>
      <c r="C4" s="5">
        <v>3</v>
      </c>
      <c r="D4" s="5">
        <v>4</v>
      </c>
      <c r="E4" s="5" t="s">
        <v>13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 t="s">
        <v>14</v>
      </c>
      <c r="L4" s="5">
        <v>12</v>
      </c>
      <c r="M4" s="5">
        <v>13</v>
      </c>
      <c r="N4" s="5">
        <v>14</v>
      </c>
    </row>
    <row r="5" spans="1:14" x14ac:dyDescent="0.25">
      <c r="A5" s="28">
        <v>1</v>
      </c>
      <c r="B5" s="28" t="s">
        <v>15</v>
      </c>
      <c r="C5" s="28" t="s">
        <v>16</v>
      </c>
      <c r="D5" s="28" t="s">
        <v>17</v>
      </c>
      <c r="E5" s="32">
        <f>F5+G5</f>
        <v>79645505</v>
      </c>
      <c r="F5" s="32">
        <v>79645505</v>
      </c>
      <c r="G5" s="32">
        <v>0</v>
      </c>
      <c r="H5" s="32">
        <v>19166031</v>
      </c>
      <c r="I5" s="37" t="s">
        <v>18</v>
      </c>
      <c r="J5" s="36"/>
      <c r="K5" s="6">
        <f>L5+M5+N5</f>
        <v>98811536</v>
      </c>
      <c r="L5" s="7">
        <v>79645505</v>
      </c>
      <c r="M5" s="6">
        <v>0</v>
      </c>
      <c r="N5" s="6">
        <v>19166031</v>
      </c>
    </row>
    <row r="6" spans="1:14" x14ac:dyDescent="0.25">
      <c r="A6" s="29"/>
      <c r="B6" s="29"/>
      <c r="C6" s="29"/>
      <c r="D6" s="29"/>
      <c r="E6" s="33"/>
      <c r="F6" s="33"/>
      <c r="G6" s="33"/>
      <c r="H6" s="33"/>
      <c r="I6" s="39" t="s">
        <v>19</v>
      </c>
      <c r="J6" s="40"/>
      <c r="K6" s="8">
        <v>0</v>
      </c>
      <c r="L6" s="8">
        <v>0</v>
      </c>
      <c r="M6" s="8">
        <v>0</v>
      </c>
      <c r="N6" s="8">
        <v>0</v>
      </c>
    </row>
    <row r="7" spans="1:14" x14ac:dyDescent="0.25">
      <c r="A7" s="30"/>
      <c r="B7" s="30"/>
      <c r="C7" s="30"/>
      <c r="D7" s="30"/>
      <c r="E7" s="33"/>
      <c r="F7" s="33"/>
      <c r="G7" s="34"/>
      <c r="H7" s="34"/>
      <c r="I7" s="39" t="s">
        <v>20</v>
      </c>
      <c r="J7" s="40"/>
      <c r="K7" s="8">
        <v>0</v>
      </c>
      <c r="L7" s="8">
        <f>F5-L5</f>
        <v>0</v>
      </c>
      <c r="M7" s="8">
        <v>0</v>
      </c>
      <c r="N7" s="8">
        <v>0</v>
      </c>
    </row>
    <row r="8" spans="1:14" x14ac:dyDescent="0.25">
      <c r="A8" s="28">
        <v>2</v>
      </c>
      <c r="B8" s="28" t="s">
        <v>21</v>
      </c>
      <c r="C8" s="28" t="s">
        <v>22</v>
      </c>
      <c r="D8" s="28" t="s">
        <v>23</v>
      </c>
      <c r="E8" s="32">
        <f>F8+G8</f>
        <v>28962001</v>
      </c>
      <c r="F8" s="32">
        <v>28962001</v>
      </c>
      <c r="G8" s="32">
        <v>0</v>
      </c>
      <c r="H8" s="32">
        <v>0</v>
      </c>
      <c r="I8" s="42" t="s">
        <v>18</v>
      </c>
      <c r="J8" s="40"/>
      <c r="K8" s="9">
        <v>0</v>
      </c>
      <c r="L8" s="9">
        <v>0</v>
      </c>
      <c r="M8" s="9">
        <v>0</v>
      </c>
      <c r="N8" s="9">
        <v>0</v>
      </c>
    </row>
    <row r="9" spans="1:14" x14ac:dyDescent="0.25">
      <c r="A9" s="29"/>
      <c r="B9" s="29"/>
      <c r="C9" s="29"/>
      <c r="D9" s="29"/>
      <c r="E9" s="33"/>
      <c r="F9" s="33"/>
      <c r="G9" s="33"/>
      <c r="H9" s="33"/>
      <c r="I9" s="39" t="s">
        <v>19</v>
      </c>
      <c r="J9" s="40"/>
      <c r="K9" s="8">
        <f>K10+K11+K12</f>
        <v>28962001</v>
      </c>
      <c r="L9" s="8">
        <f>L10+L11+L12</f>
        <v>28962001</v>
      </c>
      <c r="M9" s="8">
        <f>M10+M11+M12</f>
        <v>0</v>
      </c>
      <c r="N9" s="8">
        <f>N10+N11+N12+N12</f>
        <v>0</v>
      </c>
    </row>
    <row r="10" spans="1:14" x14ac:dyDescent="0.25">
      <c r="A10" s="29"/>
      <c r="B10" s="29"/>
      <c r="C10" s="29"/>
      <c r="D10" s="29"/>
      <c r="E10" s="33"/>
      <c r="F10" s="33"/>
      <c r="G10" s="33"/>
      <c r="H10" s="33"/>
      <c r="I10" s="10" t="s">
        <v>24</v>
      </c>
      <c r="J10" s="11" t="s">
        <v>25</v>
      </c>
      <c r="K10" s="9">
        <v>16065801</v>
      </c>
      <c r="L10" s="12">
        <v>16065801</v>
      </c>
      <c r="M10" s="9">
        <v>0</v>
      </c>
      <c r="N10" s="9">
        <v>0</v>
      </c>
    </row>
    <row r="11" spans="1:14" x14ac:dyDescent="0.25">
      <c r="A11" s="29"/>
      <c r="B11" s="29"/>
      <c r="C11" s="29"/>
      <c r="D11" s="29"/>
      <c r="E11" s="33"/>
      <c r="F11" s="33"/>
      <c r="G11" s="33"/>
      <c r="H11" s="33"/>
      <c r="I11" s="10" t="s">
        <v>26</v>
      </c>
      <c r="J11" s="11" t="s">
        <v>27</v>
      </c>
      <c r="K11" s="9">
        <v>10000000</v>
      </c>
      <c r="L11" s="9">
        <v>10000000</v>
      </c>
      <c r="M11" s="9">
        <v>0</v>
      </c>
      <c r="N11" s="9">
        <v>0</v>
      </c>
    </row>
    <row r="12" spans="1:14" x14ac:dyDescent="0.25">
      <c r="A12" s="29"/>
      <c r="B12" s="29"/>
      <c r="C12" s="29"/>
      <c r="D12" s="29"/>
      <c r="E12" s="33"/>
      <c r="F12" s="33"/>
      <c r="G12" s="33"/>
      <c r="H12" s="33"/>
      <c r="I12" s="10" t="s">
        <v>28</v>
      </c>
      <c r="J12" s="11" t="s">
        <v>29</v>
      </c>
      <c r="K12" s="9">
        <v>2896200</v>
      </c>
      <c r="L12" s="9">
        <v>2896200</v>
      </c>
      <c r="M12" s="9">
        <v>0</v>
      </c>
      <c r="N12" s="9">
        <v>0</v>
      </c>
    </row>
    <row r="13" spans="1:14" x14ac:dyDescent="0.25">
      <c r="A13" s="30"/>
      <c r="B13" s="30"/>
      <c r="C13" s="30"/>
      <c r="D13" s="30"/>
      <c r="E13" s="34"/>
      <c r="F13" s="34"/>
      <c r="G13" s="34"/>
      <c r="H13" s="34"/>
      <c r="I13" s="35" t="s">
        <v>20</v>
      </c>
      <c r="J13" s="36"/>
      <c r="K13" s="13">
        <f>L13+M13+N13</f>
        <v>0</v>
      </c>
      <c r="L13" s="13">
        <v>0</v>
      </c>
      <c r="M13" s="8">
        <v>0</v>
      </c>
      <c r="N13" s="8">
        <v>0</v>
      </c>
    </row>
    <row r="14" spans="1:14" x14ac:dyDescent="0.25">
      <c r="A14" s="43">
        <v>3</v>
      </c>
      <c r="B14" s="43" t="s">
        <v>30</v>
      </c>
      <c r="C14" s="43" t="s">
        <v>31</v>
      </c>
      <c r="D14" s="43" t="s">
        <v>32</v>
      </c>
      <c r="E14" s="46">
        <f>F14+G14</f>
        <v>120402029</v>
      </c>
      <c r="F14" s="46">
        <v>120402029</v>
      </c>
      <c r="G14" s="46">
        <v>0</v>
      </c>
      <c r="H14" s="46">
        <v>120402029</v>
      </c>
      <c r="I14" s="52" t="s">
        <v>18</v>
      </c>
      <c r="J14" s="50"/>
      <c r="K14" s="14">
        <v>69508805</v>
      </c>
      <c r="L14" s="14">
        <v>26924919.760000002</v>
      </c>
      <c r="M14" s="14">
        <v>0</v>
      </c>
      <c r="N14" s="15">
        <v>26924919.760000002</v>
      </c>
    </row>
    <row r="15" spans="1:14" x14ac:dyDescent="0.25">
      <c r="A15" s="44"/>
      <c r="B15" s="44"/>
      <c r="C15" s="44"/>
      <c r="D15" s="44"/>
      <c r="E15" s="47"/>
      <c r="F15" s="47"/>
      <c r="G15" s="47"/>
      <c r="H15" s="47"/>
      <c r="I15" s="49" t="s">
        <v>19</v>
      </c>
      <c r="J15" s="50"/>
      <c r="K15" s="16">
        <f>L15+M15+N15</f>
        <v>139017610</v>
      </c>
      <c r="L15" s="17">
        <f>L14+L16+L17</f>
        <v>69508805</v>
      </c>
      <c r="M15" s="17">
        <v>0</v>
      </c>
      <c r="N15" s="16">
        <f>N14+N16+N17</f>
        <v>69508805</v>
      </c>
    </row>
    <row r="16" spans="1:14" ht="13.5" customHeight="1" x14ac:dyDescent="0.25">
      <c r="A16" s="44"/>
      <c r="B16" s="44"/>
      <c r="C16" s="44"/>
      <c r="D16" s="44"/>
      <c r="E16" s="47"/>
      <c r="F16" s="47"/>
      <c r="G16" s="47"/>
      <c r="H16" s="47"/>
      <c r="I16" s="18" t="s">
        <v>24</v>
      </c>
      <c r="J16" s="19" t="s">
        <v>33</v>
      </c>
      <c r="K16" s="15">
        <f>L16+M16+N16</f>
        <v>46000000</v>
      </c>
      <c r="L16" s="14">
        <v>23000000</v>
      </c>
      <c r="M16" s="14">
        <v>0</v>
      </c>
      <c r="N16" s="14">
        <v>23000000</v>
      </c>
    </row>
    <row r="17" spans="1:14" x14ac:dyDescent="0.25">
      <c r="A17" s="44"/>
      <c r="B17" s="44"/>
      <c r="C17" s="44"/>
      <c r="D17" s="44"/>
      <c r="E17" s="47"/>
      <c r="F17" s="47"/>
      <c r="G17" s="47"/>
      <c r="H17" s="47"/>
      <c r="I17" s="18" t="s">
        <v>26</v>
      </c>
      <c r="J17" s="20" t="s">
        <v>27</v>
      </c>
      <c r="K17" s="14">
        <f>L17+N17</f>
        <v>39167770.479999997</v>
      </c>
      <c r="L17" s="14">
        <v>19583885.239999998</v>
      </c>
      <c r="M17" s="14">
        <v>0</v>
      </c>
      <c r="N17" s="14">
        <v>19583885.239999998</v>
      </c>
    </row>
    <row r="18" spans="1:14" x14ac:dyDescent="0.25">
      <c r="A18" s="45"/>
      <c r="B18" s="45"/>
      <c r="C18" s="45"/>
      <c r="D18" s="45"/>
      <c r="E18" s="48"/>
      <c r="F18" s="48"/>
      <c r="G18" s="48"/>
      <c r="H18" s="48"/>
      <c r="I18" s="49" t="s">
        <v>20</v>
      </c>
      <c r="J18" s="50"/>
      <c r="K18" s="17">
        <v>0</v>
      </c>
      <c r="L18" s="17">
        <v>0</v>
      </c>
      <c r="M18" s="17">
        <v>0</v>
      </c>
      <c r="N18" s="17">
        <v>0</v>
      </c>
    </row>
    <row r="19" spans="1:14" x14ac:dyDescent="0.25">
      <c r="A19" s="43">
        <v>4</v>
      </c>
      <c r="B19" s="43" t="s">
        <v>34</v>
      </c>
      <c r="C19" s="43" t="s">
        <v>35</v>
      </c>
      <c r="D19" s="43" t="s">
        <v>32</v>
      </c>
      <c r="E19" s="46">
        <f>F19+G19</f>
        <v>17040000</v>
      </c>
      <c r="F19" s="46">
        <v>17040000</v>
      </c>
      <c r="G19" s="46">
        <v>0</v>
      </c>
      <c r="H19" s="46">
        <v>7300000</v>
      </c>
      <c r="I19" s="52" t="s">
        <v>18</v>
      </c>
      <c r="J19" s="50"/>
      <c r="K19" s="14">
        <v>0</v>
      </c>
      <c r="L19" s="14">
        <v>0</v>
      </c>
      <c r="M19" s="14">
        <v>0</v>
      </c>
      <c r="N19" s="14">
        <v>0</v>
      </c>
    </row>
    <row r="20" spans="1:14" x14ac:dyDescent="0.25">
      <c r="A20" s="44"/>
      <c r="B20" s="44"/>
      <c r="C20" s="44"/>
      <c r="D20" s="44"/>
      <c r="E20" s="47"/>
      <c r="F20" s="47"/>
      <c r="G20" s="47"/>
      <c r="H20" s="47"/>
      <c r="I20" s="49" t="s">
        <v>36</v>
      </c>
      <c r="J20" s="50"/>
      <c r="K20" s="17">
        <f>L20+M20+N20</f>
        <v>24340000</v>
      </c>
      <c r="L20" s="16">
        <f>L21+L22+L23</f>
        <v>17040000</v>
      </c>
      <c r="M20" s="16">
        <f t="shared" ref="M20:N20" si="0">M21+M22+M23</f>
        <v>0</v>
      </c>
      <c r="N20" s="16">
        <f t="shared" si="0"/>
        <v>7300000</v>
      </c>
    </row>
    <row r="21" spans="1:14" x14ac:dyDescent="0.25">
      <c r="A21" s="44"/>
      <c r="B21" s="44"/>
      <c r="C21" s="44"/>
      <c r="D21" s="44"/>
      <c r="E21" s="47"/>
      <c r="F21" s="47"/>
      <c r="G21" s="47"/>
      <c r="H21" s="47"/>
      <c r="I21" s="18" t="s">
        <v>24</v>
      </c>
      <c r="J21" s="21" t="s">
        <v>37</v>
      </c>
      <c r="K21" s="15">
        <f>L21+N21</f>
        <v>8113333</v>
      </c>
      <c r="L21" s="14">
        <v>5680000</v>
      </c>
      <c r="M21" s="14">
        <v>0</v>
      </c>
      <c r="N21" s="14">
        <v>2433333</v>
      </c>
    </row>
    <row r="22" spans="1:14" x14ac:dyDescent="0.25">
      <c r="A22" s="44"/>
      <c r="B22" s="44"/>
      <c r="C22" s="44"/>
      <c r="D22" s="44"/>
      <c r="E22" s="47"/>
      <c r="F22" s="47"/>
      <c r="G22" s="47"/>
      <c r="H22" s="47"/>
      <c r="I22" s="18" t="s">
        <v>26</v>
      </c>
      <c r="J22" s="21" t="s">
        <v>27</v>
      </c>
      <c r="K22" s="15">
        <f t="shared" ref="K22:K23" si="1">L22+N22</f>
        <v>8113333</v>
      </c>
      <c r="L22" s="14">
        <v>5680000</v>
      </c>
      <c r="M22" s="14">
        <v>0</v>
      </c>
      <c r="N22" s="14">
        <v>2433333</v>
      </c>
    </row>
    <row r="23" spans="1:14" x14ac:dyDescent="0.25">
      <c r="A23" s="44"/>
      <c r="B23" s="44"/>
      <c r="C23" s="44"/>
      <c r="D23" s="44"/>
      <c r="E23" s="47"/>
      <c r="F23" s="47"/>
      <c r="G23" s="47"/>
      <c r="H23" s="47"/>
      <c r="I23" s="18" t="s">
        <v>28</v>
      </c>
      <c r="J23" s="21" t="s">
        <v>38</v>
      </c>
      <c r="K23" s="15">
        <f t="shared" si="1"/>
        <v>8113334</v>
      </c>
      <c r="L23" s="14">
        <v>5680000</v>
      </c>
      <c r="M23" s="14">
        <v>0</v>
      </c>
      <c r="N23" s="14">
        <v>2433334</v>
      </c>
    </row>
    <row r="24" spans="1:14" x14ac:dyDescent="0.25">
      <c r="A24" s="45"/>
      <c r="B24" s="45"/>
      <c r="C24" s="45"/>
      <c r="D24" s="45"/>
      <c r="E24" s="48"/>
      <c r="F24" s="48"/>
      <c r="G24" s="47"/>
      <c r="H24" s="48"/>
      <c r="I24" s="49" t="s">
        <v>20</v>
      </c>
      <c r="J24" s="51"/>
      <c r="K24" s="16">
        <v>0</v>
      </c>
      <c r="L24" s="16">
        <v>0</v>
      </c>
      <c r="M24" s="16">
        <v>0</v>
      </c>
      <c r="N24" s="16">
        <v>0</v>
      </c>
    </row>
    <row r="25" spans="1:14" ht="12.75" customHeight="1" x14ac:dyDescent="0.25">
      <c r="A25" s="28">
        <v>5</v>
      </c>
      <c r="B25" s="28" t="s">
        <v>39</v>
      </c>
      <c r="C25" s="28" t="s">
        <v>40</v>
      </c>
      <c r="D25" s="28" t="s">
        <v>32</v>
      </c>
      <c r="E25" s="31">
        <f>F25+G25</f>
        <v>12000000</v>
      </c>
      <c r="F25" s="32">
        <v>12000000</v>
      </c>
      <c r="G25" s="32">
        <v>0</v>
      </c>
      <c r="H25" s="32">
        <f>N26</f>
        <v>5000000</v>
      </c>
      <c r="I25" s="37" t="s">
        <v>18</v>
      </c>
      <c r="J25" s="36"/>
      <c r="K25" s="6">
        <v>0</v>
      </c>
      <c r="L25" s="6">
        <v>0</v>
      </c>
      <c r="M25" s="6">
        <v>0</v>
      </c>
      <c r="N25" s="6">
        <v>0</v>
      </c>
    </row>
    <row r="26" spans="1:14" x14ac:dyDescent="0.25">
      <c r="A26" s="29"/>
      <c r="B26" s="29"/>
      <c r="C26" s="29"/>
      <c r="D26" s="29"/>
      <c r="E26" s="29"/>
      <c r="F26" s="33"/>
      <c r="G26" s="33"/>
      <c r="H26" s="33"/>
      <c r="I26" s="35" t="s">
        <v>36</v>
      </c>
      <c r="J26" s="36"/>
      <c r="K26" s="13">
        <f>L26+M26+N26</f>
        <v>17000000</v>
      </c>
      <c r="L26" s="13">
        <v>12000000</v>
      </c>
      <c r="M26" s="13">
        <v>0</v>
      </c>
      <c r="N26" s="13">
        <f>N27</f>
        <v>5000000</v>
      </c>
    </row>
    <row r="27" spans="1:14" x14ac:dyDescent="0.25">
      <c r="A27" s="29"/>
      <c r="B27" s="29"/>
      <c r="C27" s="29"/>
      <c r="D27" s="29"/>
      <c r="E27" s="29"/>
      <c r="F27" s="33"/>
      <c r="G27" s="33"/>
      <c r="H27" s="33"/>
      <c r="I27" s="22" t="s">
        <v>24</v>
      </c>
      <c r="J27" s="23" t="s">
        <v>33</v>
      </c>
      <c r="K27" s="6">
        <f>L27+M27+N27</f>
        <v>17000000</v>
      </c>
      <c r="L27" s="6">
        <v>12000000</v>
      </c>
      <c r="M27" s="6">
        <v>0</v>
      </c>
      <c r="N27" s="6">
        <v>5000000</v>
      </c>
    </row>
    <row r="28" spans="1:14" x14ac:dyDescent="0.25">
      <c r="A28" s="30"/>
      <c r="B28" s="30"/>
      <c r="C28" s="30"/>
      <c r="D28" s="30"/>
      <c r="E28" s="30"/>
      <c r="F28" s="34"/>
      <c r="G28" s="34"/>
      <c r="H28" s="34"/>
      <c r="I28" s="35" t="s">
        <v>20</v>
      </c>
      <c r="J28" s="36"/>
      <c r="K28" s="13">
        <v>0</v>
      </c>
      <c r="L28" s="13">
        <v>0</v>
      </c>
      <c r="M28" s="13">
        <v>0</v>
      </c>
      <c r="N28" s="13">
        <v>0</v>
      </c>
    </row>
    <row r="29" spans="1:14" x14ac:dyDescent="0.25">
      <c r="A29" s="28">
        <v>6</v>
      </c>
      <c r="B29" s="28" t="s">
        <v>41</v>
      </c>
      <c r="C29" s="28" t="s">
        <v>42</v>
      </c>
      <c r="D29" s="28" t="s">
        <v>23</v>
      </c>
      <c r="E29" s="31">
        <v>94560000</v>
      </c>
      <c r="F29" s="32">
        <v>94560000</v>
      </c>
      <c r="G29" s="33">
        <v>0</v>
      </c>
      <c r="H29" s="38">
        <v>23000000</v>
      </c>
      <c r="I29" s="42" t="s">
        <v>18</v>
      </c>
      <c r="J29" s="40"/>
      <c r="K29" s="9">
        <v>0</v>
      </c>
      <c r="L29" s="9">
        <v>0</v>
      </c>
      <c r="M29" s="9">
        <v>0</v>
      </c>
      <c r="N29" s="9">
        <v>0</v>
      </c>
    </row>
    <row r="30" spans="1:14" x14ac:dyDescent="0.25">
      <c r="A30" s="29"/>
      <c r="B30" s="29"/>
      <c r="C30" s="29"/>
      <c r="D30" s="29"/>
      <c r="E30" s="29"/>
      <c r="F30" s="33"/>
      <c r="G30" s="33"/>
      <c r="H30" s="29"/>
      <c r="I30" s="39" t="s">
        <v>36</v>
      </c>
      <c r="J30" s="40"/>
      <c r="K30" s="8">
        <f>L30+M30+N30</f>
        <v>117560000</v>
      </c>
      <c r="L30" s="8">
        <f>L31</f>
        <v>94560000</v>
      </c>
      <c r="M30" s="8">
        <v>0</v>
      </c>
      <c r="N30" s="8">
        <f>N31</f>
        <v>23000000</v>
      </c>
    </row>
    <row r="31" spans="1:14" x14ac:dyDescent="0.25">
      <c r="A31" s="29"/>
      <c r="B31" s="29"/>
      <c r="C31" s="29"/>
      <c r="D31" s="29"/>
      <c r="E31" s="29"/>
      <c r="F31" s="33"/>
      <c r="G31" s="33"/>
      <c r="H31" s="29"/>
      <c r="I31" s="10" t="s">
        <v>24</v>
      </c>
      <c r="J31" s="11" t="s">
        <v>33</v>
      </c>
      <c r="K31" s="9">
        <f>L31+M31+N31</f>
        <v>117560000</v>
      </c>
      <c r="L31" s="9">
        <f>F29</f>
        <v>94560000</v>
      </c>
      <c r="M31" s="9">
        <v>0</v>
      </c>
      <c r="N31" s="9">
        <f>H29</f>
        <v>23000000</v>
      </c>
    </row>
    <row r="32" spans="1:14" x14ac:dyDescent="0.25">
      <c r="A32" s="30"/>
      <c r="B32" s="30"/>
      <c r="C32" s="30"/>
      <c r="D32" s="30"/>
      <c r="E32" s="30"/>
      <c r="F32" s="34"/>
      <c r="G32" s="34"/>
      <c r="H32" s="30"/>
      <c r="I32" s="39" t="s">
        <v>20</v>
      </c>
      <c r="J32" s="41"/>
      <c r="K32" s="8">
        <f>L32+M32+N32</f>
        <v>0</v>
      </c>
      <c r="L32" s="8">
        <f>F29-L29-L30</f>
        <v>0</v>
      </c>
      <c r="M32" s="8">
        <v>0</v>
      </c>
      <c r="N32" s="8">
        <f>H29-N29-N30</f>
        <v>0</v>
      </c>
    </row>
    <row r="33" spans="1:14" x14ac:dyDescent="0.25">
      <c r="A33" s="28">
        <v>7</v>
      </c>
      <c r="B33" s="28" t="s">
        <v>43</v>
      </c>
      <c r="C33" s="28" t="s">
        <v>44</v>
      </c>
      <c r="D33" s="28" t="s">
        <v>32</v>
      </c>
      <c r="E33" s="31">
        <f>F33+G33</f>
        <v>20273401</v>
      </c>
      <c r="F33" s="32">
        <v>20273401</v>
      </c>
      <c r="G33" s="32">
        <v>0</v>
      </c>
      <c r="H33" s="32">
        <v>20273401</v>
      </c>
      <c r="I33" s="37" t="s">
        <v>18</v>
      </c>
      <c r="J33" s="36"/>
      <c r="K33" s="6">
        <f t="shared" ref="K33" si="2">L33+M33+N33</f>
        <v>19095854</v>
      </c>
      <c r="L33" s="6">
        <v>9547927</v>
      </c>
      <c r="M33" s="6">
        <v>0</v>
      </c>
      <c r="N33" s="6">
        <f>L33</f>
        <v>9547927</v>
      </c>
    </row>
    <row r="34" spans="1:14" x14ac:dyDescent="0.25">
      <c r="A34" s="29"/>
      <c r="B34" s="29"/>
      <c r="C34" s="29"/>
      <c r="D34" s="29"/>
      <c r="E34" s="29"/>
      <c r="F34" s="33"/>
      <c r="G34" s="33"/>
      <c r="H34" s="33"/>
      <c r="I34" s="35" t="s">
        <v>36</v>
      </c>
      <c r="J34" s="36"/>
      <c r="K34" s="13">
        <f>+K35+K36</f>
        <v>11600000</v>
      </c>
      <c r="L34" s="13">
        <f>+L35+L36+L37</f>
        <v>10725474</v>
      </c>
      <c r="M34" s="13">
        <f>+M35+M36</f>
        <v>0</v>
      </c>
      <c r="N34" s="13">
        <f>+N35+N36+N37</f>
        <v>10725474</v>
      </c>
    </row>
    <row r="35" spans="1:14" x14ac:dyDescent="0.25">
      <c r="A35" s="29"/>
      <c r="B35" s="29"/>
      <c r="C35" s="29"/>
      <c r="D35" s="29"/>
      <c r="E35" s="29"/>
      <c r="F35" s="33"/>
      <c r="G35" s="33"/>
      <c r="H35" s="33"/>
      <c r="I35" s="22" t="s">
        <v>24</v>
      </c>
      <c r="J35" s="23" t="s">
        <v>45</v>
      </c>
      <c r="K35" s="6">
        <f t="shared" ref="K35:K52" si="3">L35+M35+N35</f>
        <v>0</v>
      </c>
      <c r="L35" s="6">
        <v>0</v>
      </c>
      <c r="M35" s="6">
        <v>0</v>
      </c>
      <c r="N35" s="6">
        <f>L35</f>
        <v>0</v>
      </c>
    </row>
    <row r="36" spans="1:14" x14ac:dyDescent="0.25">
      <c r="A36" s="29"/>
      <c r="B36" s="29"/>
      <c r="C36" s="29"/>
      <c r="D36" s="29"/>
      <c r="E36" s="29"/>
      <c r="F36" s="33"/>
      <c r="G36" s="33"/>
      <c r="H36" s="33"/>
      <c r="I36" s="22" t="s">
        <v>26</v>
      </c>
      <c r="J36" s="23" t="s">
        <v>27</v>
      </c>
      <c r="K36" s="6">
        <f>L36+M36+N36</f>
        <v>11600000</v>
      </c>
      <c r="L36" s="6">
        <v>5800000</v>
      </c>
      <c r="M36" s="6">
        <v>0</v>
      </c>
      <c r="N36" s="6">
        <f>L36</f>
        <v>5800000</v>
      </c>
    </row>
    <row r="37" spans="1:14" x14ac:dyDescent="0.25">
      <c r="A37" s="29"/>
      <c r="B37" s="29"/>
      <c r="C37" s="29"/>
      <c r="D37" s="29"/>
      <c r="E37" s="29"/>
      <c r="F37" s="33"/>
      <c r="G37" s="33"/>
      <c r="H37" s="33"/>
      <c r="I37" s="22" t="s">
        <v>28</v>
      </c>
      <c r="J37" s="23" t="s">
        <v>29</v>
      </c>
      <c r="K37" s="6">
        <f>L37+M37+N37</f>
        <v>9850948</v>
      </c>
      <c r="L37" s="6">
        <v>4925474</v>
      </c>
      <c r="M37" s="6">
        <v>0</v>
      </c>
      <c r="N37" s="6">
        <f>L37</f>
        <v>4925474</v>
      </c>
    </row>
    <row r="38" spans="1:14" x14ac:dyDescent="0.25">
      <c r="A38" s="30"/>
      <c r="B38" s="30"/>
      <c r="C38" s="30"/>
      <c r="D38" s="30"/>
      <c r="E38" s="30"/>
      <c r="F38" s="34"/>
      <c r="G38" s="34"/>
      <c r="H38" s="34"/>
      <c r="I38" s="35" t="s">
        <v>20</v>
      </c>
      <c r="J38" s="36"/>
      <c r="K38" s="13">
        <f>L38+M38+N38</f>
        <v>0</v>
      </c>
      <c r="L38" s="13">
        <f>F33-L33-L34</f>
        <v>0</v>
      </c>
      <c r="M38" s="13">
        <v>0</v>
      </c>
      <c r="N38" s="13">
        <f>H33-N33-N34</f>
        <v>0</v>
      </c>
    </row>
    <row r="39" spans="1:14" ht="12.75" customHeight="1" x14ac:dyDescent="0.25">
      <c r="A39" s="28">
        <v>8</v>
      </c>
      <c r="B39" s="28" t="s">
        <v>46</v>
      </c>
      <c r="C39" s="28" t="s">
        <v>47</v>
      </c>
      <c r="D39" s="28" t="s">
        <v>23</v>
      </c>
      <c r="E39" s="31">
        <f>F39+G39</f>
        <v>68639944</v>
      </c>
      <c r="F39" s="32">
        <v>68639944</v>
      </c>
      <c r="G39" s="32">
        <v>0</v>
      </c>
      <c r="H39" s="32">
        <v>68639944</v>
      </c>
      <c r="I39" s="37" t="s">
        <v>18</v>
      </c>
      <c r="J39" s="36"/>
      <c r="K39" s="6">
        <f>L39+M39+N39</f>
        <v>26568141</v>
      </c>
      <c r="L39" s="6">
        <f>10264118+2218935+801017.5</f>
        <v>13284070.5</v>
      </c>
      <c r="M39" s="6">
        <v>0</v>
      </c>
      <c r="N39" s="6">
        <f>L39</f>
        <v>13284070.5</v>
      </c>
    </row>
    <row r="40" spans="1:14" x14ac:dyDescent="0.25">
      <c r="A40" s="29"/>
      <c r="B40" s="29"/>
      <c r="C40" s="29"/>
      <c r="D40" s="29"/>
      <c r="E40" s="38"/>
      <c r="F40" s="33"/>
      <c r="G40" s="33"/>
      <c r="H40" s="33"/>
      <c r="I40" s="35" t="s">
        <v>36</v>
      </c>
      <c r="J40" s="36"/>
      <c r="K40" s="13">
        <f>SUM(K41:K43)</f>
        <v>58000000</v>
      </c>
      <c r="L40" s="13">
        <f>SUM(L41:L43)</f>
        <v>29000000</v>
      </c>
      <c r="M40" s="13">
        <v>0</v>
      </c>
      <c r="N40" s="13">
        <f>SUM(N41:N43)</f>
        <v>29000000</v>
      </c>
    </row>
    <row r="41" spans="1:14" x14ac:dyDescent="0.25">
      <c r="A41" s="29"/>
      <c r="B41" s="29"/>
      <c r="C41" s="29"/>
      <c r="D41" s="29"/>
      <c r="E41" s="38"/>
      <c r="F41" s="33"/>
      <c r="G41" s="33"/>
      <c r="H41" s="33"/>
      <c r="I41" s="22" t="s">
        <v>24</v>
      </c>
      <c r="J41" s="24" t="s">
        <v>48</v>
      </c>
      <c r="K41" s="6">
        <f t="shared" si="3"/>
        <v>24000000</v>
      </c>
      <c r="L41" s="6">
        <v>12000000</v>
      </c>
      <c r="M41" s="6">
        <v>0</v>
      </c>
      <c r="N41" s="6">
        <f>L41</f>
        <v>12000000</v>
      </c>
    </row>
    <row r="42" spans="1:14" x14ac:dyDescent="0.25">
      <c r="A42" s="29"/>
      <c r="B42" s="29"/>
      <c r="C42" s="29"/>
      <c r="D42" s="29"/>
      <c r="E42" s="38"/>
      <c r="F42" s="33"/>
      <c r="G42" s="33"/>
      <c r="H42" s="33"/>
      <c r="I42" s="22" t="s">
        <v>26</v>
      </c>
      <c r="J42" s="24" t="s">
        <v>27</v>
      </c>
      <c r="K42" s="6">
        <f t="shared" si="3"/>
        <v>24000000</v>
      </c>
      <c r="L42" s="6">
        <v>12000000</v>
      </c>
      <c r="M42" s="6">
        <v>0</v>
      </c>
      <c r="N42" s="6">
        <f>L42</f>
        <v>12000000</v>
      </c>
    </row>
    <row r="43" spans="1:14" x14ac:dyDescent="0.25">
      <c r="A43" s="29"/>
      <c r="B43" s="29"/>
      <c r="C43" s="29"/>
      <c r="D43" s="29"/>
      <c r="E43" s="38"/>
      <c r="F43" s="33"/>
      <c r="G43" s="33"/>
      <c r="H43" s="33"/>
      <c r="I43" s="22" t="s">
        <v>28</v>
      </c>
      <c r="J43" s="24" t="s">
        <v>29</v>
      </c>
      <c r="K43" s="6">
        <f t="shared" si="3"/>
        <v>10000000</v>
      </c>
      <c r="L43" s="6">
        <v>5000000</v>
      </c>
      <c r="M43" s="6">
        <v>0</v>
      </c>
      <c r="N43" s="6">
        <f>L43</f>
        <v>5000000</v>
      </c>
    </row>
    <row r="44" spans="1:14" x14ac:dyDescent="0.25">
      <c r="A44" s="30"/>
      <c r="B44" s="30"/>
      <c r="C44" s="30"/>
      <c r="D44" s="30"/>
      <c r="E44" s="58"/>
      <c r="F44" s="34"/>
      <c r="G44" s="34"/>
      <c r="H44" s="34"/>
      <c r="I44" s="35" t="s">
        <v>20</v>
      </c>
      <c r="J44" s="36"/>
      <c r="K44" s="13">
        <f t="shared" si="3"/>
        <v>52711747</v>
      </c>
      <c r="L44" s="13">
        <f>F39-L39-L40</f>
        <v>26355873.5</v>
      </c>
      <c r="M44" s="13">
        <v>0</v>
      </c>
      <c r="N44" s="13">
        <f>H39-N39-N40</f>
        <v>26355873.5</v>
      </c>
    </row>
    <row r="45" spans="1:14" x14ac:dyDescent="0.25">
      <c r="A45" s="28">
        <v>9</v>
      </c>
      <c r="B45" s="28" t="s">
        <v>49</v>
      </c>
      <c r="C45" s="28" t="s">
        <v>50</v>
      </c>
      <c r="D45" s="28" t="s">
        <v>23</v>
      </c>
      <c r="E45" s="32">
        <f>F45+G45</f>
        <v>53000463</v>
      </c>
      <c r="F45" s="32">
        <v>53000463</v>
      </c>
      <c r="G45" s="32">
        <v>0</v>
      </c>
      <c r="H45" s="32">
        <v>53000463</v>
      </c>
      <c r="I45" s="37" t="s">
        <v>18</v>
      </c>
      <c r="J45" s="36"/>
      <c r="K45" s="6">
        <f t="shared" si="3"/>
        <v>26228654</v>
      </c>
      <c r="L45" s="6">
        <f>13114327</f>
        <v>13114327</v>
      </c>
      <c r="M45" s="6">
        <v>0</v>
      </c>
      <c r="N45" s="6">
        <f>L45</f>
        <v>13114327</v>
      </c>
    </row>
    <row r="46" spans="1:14" x14ac:dyDescent="0.25">
      <c r="A46" s="29"/>
      <c r="B46" s="29"/>
      <c r="C46" s="29"/>
      <c r="D46" s="29"/>
      <c r="E46" s="33"/>
      <c r="F46" s="33"/>
      <c r="G46" s="33"/>
      <c r="H46" s="33"/>
      <c r="I46" s="35" t="s">
        <v>36</v>
      </c>
      <c r="J46" s="36"/>
      <c r="K46" s="13">
        <f>SUM(K47:K50)</f>
        <v>23600000</v>
      </c>
      <c r="L46" s="13">
        <f>SUM(L47:L50)</f>
        <v>11800000</v>
      </c>
      <c r="M46" s="13">
        <v>0</v>
      </c>
      <c r="N46" s="13">
        <f>SUM(N47:N50)</f>
        <v>11800000</v>
      </c>
    </row>
    <row r="47" spans="1:14" x14ac:dyDescent="0.25">
      <c r="A47" s="29"/>
      <c r="B47" s="29"/>
      <c r="C47" s="29"/>
      <c r="D47" s="29"/>
      <c r="E47" s="33"/>
      <c r="F47" s="33"/>
      <c r="G47" s="33"/>
      <c r="H47" s="33"/>
      <c r="I47" s="22" t="s">
        <v>24</v>
      </c>
      <c r="J47" s="24" t="s">
        <v>37</v>
      </c>
      <c r="K47" s="6">
        <f t="shared" si="3"/>
        <v>3200000</v>
      </c>
      <c r="L47" s="6">
        <v>1600000</v>
      </c>
      <c r="M47" s="6">
        <v>0</v>
      </c>
      <c r="N47" s="6">
        <f>L47</f>
        <v>1600000</v>
      </c>
    </row>
    <row r="48" spans="1:14" x14ac:dyDescent="0.25">
      <c r="A48" s="29"/>
      <c r="B48" s="29"/>
      <c r="C48" s="29"/>
      <c r="D48" s="29"/>
      <c r="E48" s="33"/>
      <c r="F48" s="33"/>
      <c r="G48" s="33"/>
      <c r="H48" s="33"/>
      <c r="I48" s="22" t="s">
        <v>26</v>
      </c>
      <c r="J48" s="24" t="s">
        <v>48</v>
      </c>
      <c r="K48" s="6">
        <f t="shared" ref="K48" si="4">L48+M48+N48</f>
        <v>11000000</v>
      </c>
      <c r="L48" s="6">
        <v>5500000</v>
      </c>
      <c r="M48" s="6">
        <v>0</v>
      </c>
      <c r="N48" s="6">
        <f>L48</f>
        <v>5500000</v>
      </c>
    </row>
    <row r="49" spans="1:14" x14ac:dyDescent="0.25">
      <c r="A49" s="29"/>
      <c r="B49" s="29"/>
      <c r="C49" s="29"/>
      <c r="D49" s="29"/>
      <c r="E49" s="33"/>
      <c r="F49" s="33"/>
      <c r="G49" s="33"/>
      <c r="H49" s="33"/>
      <c r="I49" s="22" t="s">
        <v>28</v>
      </c>
      <c r="J49" s="24" t="s">
        <v>27</v>
      </c>
      <c r="K49" s="6">
        <f t="shared" si="3"/>
        <v>5400000</v>
      </c>
      <c r="L49" s="6">
        <v>2700000</v>
      </c>
      <c r="M49" s="6">
        <v>0</v>
      </c>
      <c r="N49" s="6">
        <f>L49</f>
        <v>2700000</v>
      </c>
    </row>
    <row r="50" spans="1:14" x14ac:dyDescent="0.25">
      <c r="A50" s="29"/>
      <c r="B50" s="29"/>
      <c r="C50" s="29"/>
      <c r="D50" s="29"/>
      <c r="E50" s="33"/>
      <c r="F50" s="33"/>
      <c r="G50" s="33"/>
      <c r="H50" s="33"/>
      <c r="I50" s="22" t="s">
        <v>51</v>
      </c>
      <c r="J50" s="24" t="s">
        <v>29</v>
      </c>
      <c r="K50" s="6">
        <f t="shared" si="3"/>
        <v>4000000</v>
      </c>
      <c r="L50" s="6">
        <v>2000000</v>
      </c>
      <c r="M50" s="6">
        <v>0</v>
      </c>
      <c r="N50" s="6">
        <f>L50</f>
        <v>2000000</v>
      </c>
    </row>
    <row r="51" spans="1:14" x14ac:dyDescent="0.25">
      <c r="A51" s="30"/>
      <c r="B51" s="30"/>
      <c r="C51" s="30"/>
      <c r="D51" s="30"/>
      <c r="E51" s="34"/>
      <c r="F51" s="34"/>
      <c r="G51" s="34"/>
      <c r="H51" s="34"/>
      <c r="I51" s="35" t="s">
        <v>20</v>
      </c>
      <c r="J51" s="36"/>
      <c r="K51" s="13">
        <f>L51+M51+N51</f>
        <v>56172272</v>
      </c>
      <c r="L51" s="13">
        <f>F45-L45-L46</f>
        <v>28086136</v>
      </c>
      <c r="M51" s="13">
        <v>0</v>
      </c>
      <c r="N51" s="13">
        <f>H45-N45-N46</f>
        <v>28086136</v>
      </c>
    </row>
    <row r="52" spans="1:14" x14ac:dyDescent="0.25">
      <c r="A52" s="28">
        <v>10</v>
      </c>
      <c r="B52" s="28" t="s">
        <v>52</v>
      </c>
      <c r="C52" s="28" t="s">
        <v>53</v>
      </c>
      <c r="D52" s="28" t="s">
        <v>32</v>
      </c>
      <c r="E52" s="31">
        <f>F52+G52</f>
        <v>17582700</v>
      </c>
      <c r="F52" s="32">
        <v>17582700</v>
      </c>
      <c r="G52" s="32">
        <v>0</v>
      </c>
      <c r="H52" s="32">
        <f>F52</f>
        <v>17582700</v>
      </c>
      <c r="I52" s="37" t="s">
        <v>18</v>
      </c>
      <c r="J52" s="36"/>
      <c r="K52" s="6">
        <f t="shared" si="3"/>
        <v>1324000</v>
      </c>
      <c r="L52" s="6">
        <f>662000</f>
        <v>662000</v>
      </c>
      <c r="M52" s="6">
        <v>0</v>
      </c>
      <c r="N52" s="6">
        <f>L52</f>
        <v>662000</v>
      </c>
    </row>
    <row r="53" spans="1:14" x14ac:dyDescent="0.25">
      <c r="A53" s="29"/>
      <c r="B53" s="29"/>
      <c r="C53" s="29"/>
      <c r="D53" s="29"/>
      <c r="E53" s="29"/>
      <c r="F53" s="33"/>
      <c r="G53" s="33"/>
      <c r="H53" s="33"/>
      <c r="I53" s="35" t="s">
        <v>36</v>
      </c>
      <c r="J53" s="36"/>
      <c r="K53" s="13">
        <f>L53+M53+N53</f>
        <v>8200000</v>
      </c>
      <c r="L53" s="13">
        <f>SUM(L54:L56)</f>
        <v>4100000</v>
      </c>
      <c r="M53" s="13">
        <v>0</v>
      </c>
      <c r="N53" s="13">
        <f>SUM(N54:N56)</f>
        <v>4100000</v>
      </c>
    </row>
    <row r="54" spans="1:14" x14ac:dyDescent="0.25">
      <c r="A54" s="29"/>
      <c r="B54" s="29"/>
      <c r="C54" s="29"/>
      <c r="D54" s="29"/>
      <c r="E54" s="29"/>
      <c r="F54" s="33"/>
      <c r="G54" s="33"/>
      <c r="H54" s="33"/>
      <c r="I54" s="22" t="s">
        <v>24</v>
      </c>
      <c r="J54" s="24" t="s">
        <v>48</v>
      </c>
      <c r="K54" s="6">
        <f>L54+M54+N54</f>
        <v>2200000</v>
      </c>
      <c r="L54" s="6">
        <v>1100000</v>
      </c>
      <c r="M54" s="6">
        <v>0</v>
      </c>
      <c r="N54" s="6">
        <f>L54</f>
        <v>1100000</v>
      </c>
    </row>
    <row r="55" spans="1:14" x14ac:dyDescent="0.25">
      <c r="A55" s="29"/>
      <c r="B55" s="29"/>
      <c r="C55" s="29"/>
      <c r="D55" s="29"/>
      <c r="E55" s="29"/>
      <c r="F55" s="33"/>
      <c r="G55" s="33"/>
      <c r="H55" s="33"/>
      <c r="I55" s="22" t="s">
        <v>26</v>
      </c>
      <c r="J55" s="24" t="s">
        <v>54</v>
      </c>
      <c r="K55" s="6">
        <f t="shared" ref="K55:K56" si="5">L55+M55+N55</f>
        <v>2000000</v>
      </c>
      <c r="L55" s="6">
        <v>1000000</v>
      </c>
      <c r="M55" s="6">
        <v>0</v>
      </c>
      <c r="N55" s="6">
        <f t="shared" ref="N55" si="6">L55</f>
        <v>1000000</v>
      </c>
    </row>
    <row r="56" spans="1:14" x14ac:dyDescent="0.25">
      <c r="A56" s="29"/>
      <c r="B56" s="29"/>
      <c r="C56" s="29"/>
      <c r="D56" s="29"/>
      <c r="E56" s="29"/>
      <c r="F56" s="33"/>
      <c r="G56" s="33"/>
      <c r="H56" s="33"/>
      <c r="I56" s="22" t="s">
        <v>28</v>
      </c>
      <c r="J56" s="24" t="s">
        <v>55</v>
      </c>
      <c r="K56" s="6">
        <f t="shared" si="5"/>
        <v>4000000</v>
      </c>
      <c r="L56" s="6">
        <v>2000000</v>
      </c>
      <c r="M56" s="6">
        <v>0</v>
      </c>
      <c r="N56" s="6">
        <f>L56</f>
        <v>2000000</v>
      </c>
    </row>
    <row r="57" spans="1:14" x14ac:dyDescent="0.25">
      <c r="A57" s="30"/>
      <c r="B57" s="30"/>
      <c r="C57" s="30"/>
      <c r="D57" s="30"/>
      <c r="E57" s="30"/>
      <c r="F57" s="34"/>
      <c r="G57" s="34"/>
      <c r="H57" s="34"/>
      <c r="I57" s="35" t="s">
        <v>20</v>
      </c>
      <c r="J57" s="36"/>
      <c r="K57" s="13">
        <f>L57+M57+N57</f>
        <v>25641400</v>
      </c>
      <c r="L57" s="13">
        <f>F52-L52-L53</f>
        <v>12820700</v>
      </c>
      <c r="M57" s="13">
        <v>0</v>
      </c>
      <c r="N57" s="13">
        <f>H52-N52-N53</f>
        <v>12820700</v>
      </c>
    </row>
    <row r="59" spans="1:14" x14ac:dyDescent="0.25">
      <c r="L59" s="26"/>
    </row>
  </sheetData>
  <mergeCells count="119">
    <mergeCell ref="I52:J52"/>
    <mergeCell ref="I57:J57"/>
    <mergeCell ref="A39:A44"/>
    <mergeCell ref="A45:A51"/>
    <mergeCell ref="B39:B44"/>
    <mergeCell ref="I44:J44"/>
    <mergeCell ref="H45:H51"/>
    <mergeCell ref="G45:G51"/>
    <mergeCell ref="F45:F51"/>
    <mergeCell ref="E45:E51"/>
    <mergeCell ref="D45:D51"/>
    <mergeCell ref="C45:C51"/>
    <mergeCell ref="B45:B51"/>
    <mergeCell ref="I45:J45"/>
    <mergeCell ref="I46:J46"/>
    <mergeCell ref="I51:J51"/>
    <mergeCell ref="I40:J40"/>
    <mergeCell ref="I39:J39"/>
    <mergeCell ref="H39:H44"/>
    <mergeCell ref="G39:G44"/>
    <mergeCell ref="F39:F44"/>
    <mergeCell ref="E39:E44"/>
    <mergeCell ref="D39:D44"/>
    <mergeCell ref="C39:C44"/>
    <mergeCell ref="K2:N2"/>
    <mergeCell ref="A5:A7"/>
    <mergeCell ref="H5:H7"/>
    <mergeCell ref="G5:G7"/>
    <mergeCell ref="F5:F7"/>
    <mergeCell ref="E5:E7"/>
    <mergeCell ref="D5:D7"/>
    <mergeCell ref="C5:C7"/>
    <mergeCell ref="B5:B7"/>
    <mergeCell ref="A2:A3"/>
    <mergeCell ref="C2:C3"/>
    <mergeCell ref="B2:B3"/>
    <mergeCell ref="D2:D3"/>
    <mergeCell ref="E2:H2"/>
    <mergeCell ref="I2:I3"/>
    <mergeCell ref="I6:J6"/>
    <mergeCell ref="I7:J7"/>
    <mergeCell ref="I5:J5"/>
    <mergeCell ref="J2:J3"/>
    <mergeCell ref="A8:A13"/>
    <mergeCell ref="B8:B13"/>
    <mergeCell ref="C8:C13"/>
    <mergeCell ref="D8:D13"/>
    <mergeCell ref="E8:E13"/>
    <mergeCell ref="F8:F13"/>
    <mergeCell ref="G8:G13"/>
    <mergeCell ref="H8:H13"/>
    <mergeCell ref="I9:J9"/>
    <mergeCell ref="I13:J13"/>
    <mergeCell ref="I8:J8"/>
    <mergeCell ref="A14:A18"/>
    <mergeCell ref="B14:B18"/>
    <mergeCell ref="C14:C18"/>
    <mergeCell ref="D14:D18"/>
    <mergeCell ref="E14:E18"/>
    <mergeCell ref="F14:F18"/>
    <mergeCell ref="G14:G18"/>
    <mergeCell ref="I14:J14"/>
    <mergeCell ref="H14:H18"/>
    <mergeCell ref="I15:J15"/>
    <mergeCell ref="I18:J18"/>
    <mergeCell ref="A19:A24"/>
    <mergeCell ref="B19:B24"/>
    <mergeCell ref="C19:C24"/>
    <mergeCell ref="D19:D24"/>
    <mergeCell ref="E19:E24"/>
    <mergeCell ref="F19:F24"/>
    <mergeCell ref="G19:G24"/>
    <mergeCell ref="H19:H24"/>
    <mergeCell ref="I20:J20"/>
    <mergeCell ref="I24:J24"/>
    <mergeCell ref="I19:J19"/>
    <mergeCell ref="D29:D32"/>
    <mergeCell ref="E29:E32"/>
    <mergeCell ref="F29:F32"/>
    <mergeCell ref="G29:G32"/>
    <mergeCell ref="H29:H32"/>
    <mergeCell ref="I30:J30"/>
    <mergeCell ref="I32:J32"/>
    <mergeCell ref="I29:J29"/>
    <mergeCell ref="A25:A28"/>
    <mergeCell ref="B25:B28"/>
    <mergeCell ref="C25:C28"/>
    <mergeCell ref="D25:D28"/>
    <mergeCell ref="E25:E28"/>
    <mergeCell ref="F25:F28"/>
    <mergeCell ref="G25:G28"/>
    <mergeCell ref="H25:H28"/>
    <mergeCell ref="I26:J26"/>
    <mergeCell ref="I28:J28"/>
    <mergeCell ref="I25:J25"/>
    <mergeCell ref="A1:N1"/>
    <mergeCell ref="A52:A57"/>
    <mergeCell ref="B52:B57"/>
    <mergeCell ref="C52:C57"/>
    <mergeCell ref="D52:D57"/>
    <mergeCell ref="E52:E57"/>
    <mergeCell ref="F52:F57"/>
    <mergeCell ref="G52:G57"/>
    <mergeCell ref="H52:H57"/>
    <mergeCell ref="I53:J53"/>
    <mergeCell ref="A33:A38"/>
    <mergeCell ref="B33:B38"/>
    <mergeCell ref="C33:C38"/>
    <mergeCell ref="D33:D38"/>
    <mergeCell ref="E33:E38"/>
    <mergeCell ref="F33:F38"/>
    <mergeCell ref="G33:G38"/>
    <mergeCell ref="H33:H38"/>
    <mergeCell ref="I34:J34"/>
    <mergeCell ref="I38:J38"/>
    <mergeCell ref="I33:J33"/>
    <mergeCell ref="A29:A32"/>
    <mergeCell ref="B29:B32"/>
    <mergeCell ref="C29:C32"/>
  </mergeCells>
  <pageMargins left="0.25" right="0.25" top="0.75" bottom="0.75" header="0.3" footer="0.3"/>
  <pageSetup paperSize="9" scale="74" fitToHeight="0" orientation="landscape" horizontalDpi="300" verticalDpi="300" r:id="rId1"/>
  <ignoredErrors>
    <ignoredError sqref="K40 K46 K3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BE9670DE66D6B4FA88F5A823DAA3A33" ma:contentTypeVersion="3" ma:contentTypeDescription="Kurkite naują dokumentą." ma:contentTypeScope="" ma:versionID="1c697ab8faaee531e2271eddb6c0352a">
  <xsd:schema xmlns:xsd="http://www.w3.org/2001/XMLSchema" xmlns:xs="http://www.w3.org/2001/XMLSchema" xmlns:p="http://schemas.microsoft.com/office/2006/metadata/properties" xmlns:ns2="69cf2f9d-c13e-4f76-9f62-565fd763b578" targetNamespace="http://schemas.microsoft.com/office/2006/metadata/properties" ma:root="true" ma:fieldsID="9ab673be148ba84de13ad04c9789ab1c" ns2:_="">
    <xsd:import namespace="69cf2f9d-c13e-4f76-9f62-565fd763b57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cf2f9d-c13e-4f76-9f62-565fd763b5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5BD62C-A4BA-4586-8C79-EABA2F42B34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9cf2f9d-c13e-4f76-9f62-565fd763b578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02751A-BC3D-4FEE-92E1-95A9DF0CCC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cf2f9d-c13e-4f76-9f62-565fd763b5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F88D61-2CF0-4D23-B87D-C61B0D8B13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Kvietimu teikti paraiskas_projektu sarasu_finansavimo sutarciu planas</dc:title>
  <dc:subject/>
  <dc:creator>Valdas NAMAJUSKA</dc:creator>
  <cp:keywords/>
  <dc:description/>
  <cp:lastModifiedBy>Ginta Tautkutė</cp:lastModifiedBy>
  <cp:revision/>
  <dcterms:created xsi:type="dcterms:W3CDTF">2016-01-15T20:13:45Z</dcterms:created>
  <dcterms:modified xsi:type="dcterms:W3CDTF">2017-01-31T08:51:34Z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0x0101006BE9670DE66D6B4FA88F5A823DAA3A33</vt:lpwstr>
  </property>
</Properties>
</file>