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\\Serveris\bendras\MRP_Planas\MRPP 2014-2020\Derinimas_Minister\R-908\"/>
    </mc:Choice>
  </mc:AlternateContent>
  <bookViews>
    <workbookView xWindow="0" yWindow="0" windowWidth="21840" windowHeight="12435" activeTab="2"/>
  </bookViews>
  <sheets>
    <sheet name="1 lentele" sheetId="1" r:id="rId1"/>
    <sheet name="2 lentele" sheetId="2" r:id="rId2"/>
    <sheet name="3 lentele" sheetId="4" r:id="rId3"/>
    <sheet name="4 lentele" sheetId="3" r:id="rId4"/>
    <sheet name="5 lentele" sheetId="5" r:id="rId5"/>
    <sheet name="6 lentele" sheetId="6" r:id="rId6"/>
    <sheet name="7 lentele" sheetId="7" r:id="rId7"/>
    <sheet name="8 lentele" sheetId="8" r:id="rId8"/>
    <sheet name="Stebėsena_4" sheetId="11" r:id="rId9"/>
    <sheet name="Stebėsena_5" sheetId="12" r:id="rId10"/>
  </sheets>
  <definedNames>
    <definedName name="_xlnm.Print_Area" localSheetId="0">'1 lentele'!$B$1:$Q$27</definedName>
    <definedName name="_xlnm.Print_Area" localSheetId="1">'2 lentele'!$B$2:$T$32</definedName>
    <definedName name="_xlnm.Print_Area" localSheetId="3">'4 lentele'!$B$2:$V$29</definedName>
    <definedName name="_xlnm.Print_Area" localSheetId="4">'5 lentele'!$B$2:$D$6</definedName>
    <definedName name="_xlnm.Print_Area" localSheetId="5">'6 lentele'!$B$2:$K$6</definedName>
    <definedName name="_xlnm.Print_Area" localSheetId="6">'7 lentele'!$B$2:$K$6</definedName>
    <definedName name="_xlnm.Print_Area" localSheetId="7">'8 lentele'!$B$2:$F$7</definedName>
    <definedName name="_xlnm.Print_Titles" localSheetId="1">'2 lentele'!$22:$22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3" l="1"/>
  <c r="P27" i="3"/>
  <c r="L7" i="12" l="1"/>
  <c r="G5" i="12" l="1"/>
  <c r="H5" i="12" s="1"/>
  <c r="I5" i="12" s="1"/>
  <c r="J5" i="12" s="1"/>
  <c r="K5" i="12" s="1"/>
  <c r="L5" i="12" s="1"/>
  <c r="I6" i="12"/>
  <c r="J6" i="12" s="1"/>
  <c r="K6" i="12" s="1"/>
  <c r="L6" i="12" s="1"/>
  <c r="L8" i="11"/>
  <c r="I7" i="11"/>
  <c r="L7" i="11"/>
  <c r="L27" i="1" l="1"/>
  <c r="G27" i="1" l="1"/>
  <c r="H27" i="1"/>
  <c r="I27" i="1"/>
  <c r="J27" i="1"/>
  <c r="K27" i="1"/>
  <c r="M27" i="1"/>
  <c r="N27" i="1"/>
  <c r="O27" i="1"/>
  <c r="F27" i="1"/>
  <c r="Q12" i="1"/>
  <c r="P12" i="1"/>
  <c r="K5" i="7"/>
  <c r="K6" i="7"/>
  <c r="K6" i="6"/>
  <c r="K5" i="6"/>
  <c r="K15" i="2" l="1"/>
  <c r="K25" i="2" l="1"/>
  <c r="K26" i="2"/>
  <c r="K27" i="2"/>
  <c r="K28" i="2"/>
  <c r="Q27" i="1" l="1"/>
  <c r="P27" i="1"/>
  <c r="E27" i="1"/>
  <c r="D27" i="1"/>
  <c r="C27" i="1"/>
  <c r="B27" i="1"/>
  <c r="K14" i="2" l="1"/>
  <c r="K13" i="2"/>
  <c r="K12" i="2"/>
  <c r="K11" i="2"/>
  <c r="K10" i="2"/>
  <c r="P22" i="1"/>
  <c r="Q22" i="1"/>
  <c r="K24" i="2" l="1"/>
  <c r="K23" i="2"/>
</calcChain>
</file>

<file path=xl/sharedStrings.xml><?xml version="1.0" encoding="utf-8"?>
<sst xmlns="http://schemas.openxmlformats.org/spreadsheetml/2006/main" count="894" uniqueCount="144">
  <si>
    <t>4. PRIEMONIŲ PLANAS</t>
  </si>
  <si>
    <t>1 lentelė. Priemonės, jų įgyvendinimui reikalingų lėšų poreikis ir finansavimo šaltiniai</t>
  </si>
  <si>
    <t>2014 m.</t>
  </si>
  <si>
    <t>2015 m.</t>
  </si>
  <si>
    <t>2016 m.</t>
  </si>
  <si>
    <t>2017 m.</t>
  </si>
  <si>
    <t>2018 m.</t>
  </si>
  <si>
    <t>2019 m.</t>
  </si>
  <si>
    <t>2020 m.</t>
  </si>
  <si>
    <t>Iš viso 2014-2020 m. (be rezervinių projektų)</t>
  </si>
  <si>
    <t>Nr.</t>
  </si>
  <si>
    <t>Lėšų poreikis:</t>
  </si>
  <si>
    <t>Iš viso</t>
  </si>
  <si>
    <t>ES lėšos</t>
  </si>
  <si>
    <t>2 lentelė. Projektams įgyvendinti reikalingų lėšų poreikis, finansavimo šaltiniai ir pagrindinių projektų įgyvendinimo etapų terminai</t>
  </si>
  <si>
    <t>Požymiai</t>
  </si>
  <si>
    <t>Lėšų poreikis ir finansavimo šaltiniai (Lt)</t>
  </si>
  <si>
    <t>Projekto etapai</t>
  </si>
  <si>
    <t>Projektas</t>
  </si>
  <si>
    <t>Pareiškėjas</t>
  </si>
  <si>
    <t>Ministerija</t>
  </si>
  <si>
    <t>Įgyvendinimo teritorija</t>
  </si>
  <si>
    <t>Veiksmų programos įgyvendinimo plano priemonė arba  Kaimo plėtros programos priemonė (Nr.)</t>
  </si>
  <si>
    <t>R/V*</t>
  </si>
  <si>
    <t>ITI**</t>
  </si>
  <si>
    <t>rez.***</t>
  </si>
  <si>
    <t>Iš viso:</t>
  </si>
  <si>
    <t>Savivaldybės biudžetas</t>
  </si>
  <si>
    <t>Valstybės biudžetas</t>
  </si>
  <si>
    <t>Privačios lėšos</t>
  </si>
  <si>
    <t>Kitos viešosios lėšos</t>
  </si>
  <si>
    <t>Įtraukimas į sąrašą (metai/mėnuo)</t>
  </si>
  <si>
    <t>Paraiškos pateikimas įgyvendinančiajai institucijai (metai/mėnuo)</t>
  </si>
  <si>
    <t>Finansavimo sutarties sudarymas (metai/mėnuo)</t>
  </si>
  <si>
    <t>Projekto užbaigimas (metai)</t>
  </si>
  <si>
    <t>-</t>
  </si>
  <si>
    <t>*R – regiono projektas, V – valstybės projektas</t>
  </si>
  <si>
    <t>** ITI – projektas, įgyvendinamas pagal integruotą teritorijos (-ų) vystymo programą;</t>
  </si>
  <si>
    <t>*** rez. – rezervinis projektas.</t>
  </si>
  <si>
    <t>R</t>
  </si>
  <si>
    <t>pagr.</t>
  </si>
  <si>
    <t>3 lentelė. Projektams priskirtos veiklų grupės</t>
  </si>
  <si>
    <t>Kodas (I)*</t>
  </si>
  <si>
    <t>Produkto vertinimo kriterijus (I) (pavadinimas)</t>
  </si>
  <si>
    <t>Siekiama reikšmė (I)</t>
  </si>
  <si>
    <t>Kodas (II)</t>
  </si>
  <si>
    <t>Siekiama reikšmė (II)</t>
  </si>
  <si>
    <t>Kodas (III)</t>
  </si>
  <si>
    <t>Siekiama reikšmė (III)</t>
  </si>
  <si>
    <t>Kodas (IV)</t>
  </si>
  <si>
    <t>Siekiama reikšmė (IV)</t>
  </si>
  <si>
    <t>Produkto vertinimo kriterijus (II) (pavadinimas)</t>
  </si>
  <si>
    <t>Produkto vertinimo kriterijus (III) (pavadinimas)</t>
  </si>
  <si>
    <t>Produkto vertinimo kriterijus (IV) (pavadinimas)</t>
  </si>
  <si>
    <t>4 lentelė. Projektams priskirti produkto vertinimo kriterijai.</t>
  </si>
  <si>
    <t>* sudaromas pagal Veiksmų programos arba Kaimo plėtros programos kodavimo taisykles</t>
  </si>
  <si>
    <t>Kodas*</t>
  </si>
  <si>
    <t>Pagrindinė veiklų grupė (pavadinimas)</t>
  </si>
  <si>
    <t>Kodas (I)</t>
  </si>
  <si>
    <t>Susijusi veiklų grupė (I) (pavadinimas)</t>
  </si>
  <si>
    <t>Susijusi veiklų grupė (II) (pavadinimas)</t>
  </si>
  <si>
    <t>Susijusi veiklų grupė (III) (pavadinimas)</t>
  </si>
  <si>
    <t>Susijusi veiklų grupė (IV) (pavadinimas)</t>
  </si>
  <si>
    <t>5 lentelė. Numatomų sukurti produktų (siektinų produkto vertinimo kriterijų reikšmių) suvestinė.</t>
  </si>
  <si>
    <t>Kodas</t>
  </si>
  <si>
    <t>Produkto vertinimo kriterijus (pavadinimas)</t>
  </si>
  <si>
    <r>
      <t xml:space="preserve">Siekiama reikšmė </t>
    </r>
    <r>
      <rPr>
        <i/>
        <sz val="10"/>
        <color theme="1"/>
        <rFont val="Times New Roman"/>
        <family val="1"/>
      </rPr>
      <t>(projektams priskirtų kriterijų reikšmių suma)</t>
    </r>
  </si>
  <si>
    <t>6 lentelė. Lėšų pasiskirstymas pagal Veiksmų programos įgyvendinimo plano priemones (Eur) (numatomos sudaryti projektų finansavimo sutartys, pamečiui)</t>
  </si>
  <si>
    <t>Veiksmų programos įgyvendinimo plano priemonė (Nr.)</t>
  </si>
  <si>
    <t>Veiksmų programos įgyvendinimo plano priemonės pavadinimas</t>
  </si>
  <si>
    <t xml:space="preserve">2020 m. </t>
  </si>
  <si>
    <t>7 lentelė. Lėšų pasiskirstymas pagal Veiksmų programos įgyvendinimo plano priemones (Eur) (numatomos sudaryti projektų finansavimo sutartys, kaupiamuoju būdu)</t>
  </si>
  <si>
    <t>8 lentelė. Veiklos grupių suvestinė</t>
  </si>
  <si>
    <t>Pavadinimas</t>
  </si>
  <si>
    <t>Projektų, kuriems priskirta veiklų grupė skaičius</t>
  </si>
  <si>
    <t>Projektų, kuriems veiklų grupė priskirta kaip pagrindinė, skaičius</t>
  </si>
  <si>
    <t>Projektų, kuriems veiklų grupė priskirta kaip pagrindinė, lėšų poreikis (iš viso)</t>
  </si>
  <si>
    <t>Vilkaviškio rajono savivaldybės administracija</t>
  </si>
  <si>
    <t>Vilkaviškio rajono savivaldybė</t>
  </si>
  <si>
    <t>Kalvarijos savivaldybės administracija</t>
  </si>
  <si>
    <t>Kalvarijos savivaldybė</t>
  </si>
  <si>
    <t>Šakių rajono savivaldybės administracija</t>
  </si>
  <si>
    <t>Šakių rajono savivaldybė</t>
  </si>
  <si>
    <t xml:space="preserve">Iš viso planui įgyvendinti:
</t>
  </si>
  <si>
    <t>2.02.</t>
  </si>
  <si>
    <t>Tikslas: Didinti teritorinę sanglaudą regionuose</t>
  </si>
  <si>
    <t>2.02.01.</t>
  </si>
  <si>
    <t>Uždavinys: Gyvenamosioms vietovėms (tikslinėms teritorijoms) būdingų problemų sprendimas, didinant konkurencingumą, ekonomikos augimą ir gyvenamosios vietos patrauklumą</t>
  </si>
  <si>
    <t>2.02.01.01.</t>
  </si>
  <si>
    <t>Priemonė: Miestų kompleksinė plėtra</t>
  </si>
  <si>
    <t>2.02.02.</t>
  </si>
  <si>
    <t>2.02.02.01.</t>
  </si>
  <si>
    <t>Uždavinys: Gerinti kaimo vietovių gyvenamąją aplinką (kompleksinis kaimo vietovių vystymas ir plėtra)</t>
  </si>
  <si>
    <t>Priemonė: Kaimo gyvenamųjų vietovių atnaujinimas</t>
  </si>
  <si>
    <t>2.02.01.01.01</t>
  </si>
  <si>
    <t>2.02.01.01.02</t>
  </si>
  <si>
    <t>2.02.01.01.03</t>
  </si>
  <si>
    <t>2.02.01.01.04</t>
  </si>
  <si>
    <t>2.02.01.01.05</t>
  </si>
  <si>
    <t>Vilkaviškio miesto rekreacinės teritorijos prie Šeimenos upės sukūrimas ir kompleksiškas prieigų sutvarkymas</t>
  </si>
  <si>
    <t>Teritorijos tarp
Vilkaviškio kultūros
centro, Vilkaviškio
autobusų stoties, Vaikų ir jaunimo centro sutvarkymas</t>
  </si>
  <si>
    <t>Vilkaviškio "Miesto sodo" tarp Šeimenos upelio, Vytauto g., Rimgaudo g., J.Basanavičiaus gatvės sutvarkymas, modernizavimas bei plėtra</t>
  </si>
  <si>
    <t>Kompleksinis Kalvarijos miesto centrinės dalies sutvarkymas (atnaujinant parką, autobusų stoties teritoriją, aikštę, turgelį)</t>
  </si>
  <si>
    <t>Vidaus reikalų ministerija</t>
  </si>
  <si>
    <t>07.1.1-CPVA-R-905</t>
  </si>
  <si>
    <t>Gelgaudiškio gyvenosios vietovės atnaujinimas</t>
  </si>
  <si>
    <t>Lukšių gyvenamosios vietosios atnaujinimas</t>
  </si>
  <si>
    <t>Kudirkos Naumiesčio gyvenosios vietovės atnaujinimas</t>
  </si>
  <si>
    <t>Viešųjų erdvių sutvarkymas Pilviškių miestelyje, pritaikant renginiams, fizinio aktyvumo didinimui</t>
  </si>
  <si>
    <t>Viešųjų erdvių sutvarkymas Virbalio miestelyje, pritaikant poilsiui ir bendruomenės poreikiams</t>
  </si>
  <si>
    <t>08.2.1-CPVA-R-908</t>
  </si>
  <si>
    <t>Visuomeninės paskirties pastato ir viešųjų erdvių sutvarkymas Kybartuose, pritaikant juos bendruomenės poreikiams</t>
  </si>
  <si>
    <t>Vilkaviškio miesto 
centrinės 
Basanavičiaus aikštės ir jos prieigų sutvarkymas</t>
  </si>
  <si>
    <t>2.02.01.01.06</t>
  </si>
  <si>
    <t>Kompleksiškai sutvarkyti J.Basanavičiaus aikštės viešąsias erdves</t>
  </si>
  <si>
    <t>Kitos viešosios infrastruktūros modernizavimas (viešosios erdvės): visuomeninės, komercinės ir bendro naudojimo paskirties teritorijos</t>
  </si>
  <si>
    <t>ITI</t>
  </si>
  <si>
    <t>P.B.238</t>
  </si>
  <si>
    <t>Kitos viešosios infrastruktūros modernizavimas (pastatai ir statiniai): bendruomenės, nevyriausybinių organizacijų veiklai pritaikomi pastatai</t>
  </si>
  <si>
    <t>Pėsčiųjų ir dviračių takai (ne miesto vietovėse)</t>
  </si>
  <si>
    <t>P.S.364</t>
  </si>
  <si>
    <t>Naujos atviros 
erdvės 
vietovėse nuo 1 
iki 6 tūkst. gyv. 
(išskyrus 
savivaldybių 
centrus)</t>
  </si>
  <si>
    <t>P.S.365</t>
  </si>
  <si>
    <t>Atnaujinti ir (ar) pritaikyti naujai paskirčiai pastatai ir statiniai kaimo vietovėse</t>
  </si>
  <si>
    <t xml:space="preserve">P.S.364
</t>
  </si>
  <si>
    <t>Naujos atviros erdvės vietovėse nuo 1 iki 6 tūkst. gyv. (išskyrus savivaldybių centrus)</t>
  </si>
  <si>
    <t>Miestų kompleksinė plėtra</t>
  </si>
  <si>
    <t>Kaimo gyvenamųjų vietovių atnaujinimas</t>
  </si>
  <si>
    <t>Lėšų poreikis ir finansavimo šaltiniai (Eur)</t>
  </si>
  <si>
    <t>Kitos viešosios infrastruktūros modernizavimas (viešosios erdvės): reakreacinės teritorijos ir gamtinis karkasas</t>
  </si>
  <si>
    <t>PRODUKTO VERTINIMO KRITERIJŲ PASIEKIMO GRAFIKAS</t>
  </si>
  <si>
    <t>4 lentelė. Siektinos produkto vertinimo kriterijų reikšmės atitinkamais metais</t>
  </si>
  <si>
    <t>Vertinimo kriterijaus pavadinimas</t>
  </si>
  <si>
    <t>2021 m.</t>
  </si>
  <si>
    <t>2022 m.</t>
  </si>
  <si>
    <t>2023 m.</t>
  </si>
  <si>
    <t>5 lentelė. Siektinos produkto vertinimo kriterijų reikšmės kaupiamuoju būdu (nuo plano įgyvendinimo pradžios)</t>
  </si>
  <si>
    <t>Sukurtos arba atnaujintos atviros erdvės miestų vietovėse</t>
  </si>
  <si>
    <t>2.02.02.01.01</t>
  </si>
  <si>
    <t>2.02.02.01.02</t>
  </si>
  <si>
    <t>2.02.02.01.03</t>
  </si>
  <si>
    <t>2.02.02.01.04</t>
  </si>
  <si>
    <t>2.02.02.01.05</t>
  </si>
  <si>
    <t>2.02.02.01.06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</si>
</sst>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00"/>
    <numFmt numFmtId="165" formatCode="yyyy\/mm"/>
  </numFmts>
  <fonts count="11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/>
    <xf numFmtId="4" fontId="4" fillId="0" borderId="0" xfId="0" applyNumberFormat="1" applyFont="1"/>
    <xf numFmtId="164" fontId="4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165" fontId="5" fillId="0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right" vertical="top" wrapText="1"/>
    </xf>
    <xf numFmtId="165" fontId="5" fillId="0" borderId="0" xfId="0" applyNumberFormat="1" applyFont="1" applyFill="1" applyBorder="1" applyAlignment="1" applyProtection="1">
      <alignment horizontal="center" vertical="top" wrapText="1"/>
      <protection locked="0"/>
    </xf>
    <xf numFmtId="4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2" fontId="0" fillId="0" borderId="0" xfId="0" applyNumberFormat="1"/>
    <xf numFmtId="4" fontId="0" fillId="0" borderId="0" xfId="0" applyNumberFormat="1"/>
    <xf numFmtId="0" fontId="2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/>
    <xf numFmtId="0" fontId="4" fillId="0" borderId="2" xfId="0" applyFont="1" applyFill="1" applyBorder="1"/>
    <xf numFmtId="4" fontId="4" fillId="0" borderId="1" xfId="0" applyNumberFormat="1" applyFont="1" applyFill="1" applyBorder="1" applyAlignment="1">
      <alignment wrapText="1"/>
    </xf>
    <xf numFmtId="4" fontId="4" fillId="0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5"/>
  <sheetViews>
    <sheetView workbookViewId="0">
      <selection activeCell="S20" sqref="S20"/>
    </sheetView>
  </sheetViews>
  <sheetFormatPr defaultRowHeight="12.75" x14ac:dyDescent="0.2"/>
  <cols>
    <col min="1" max="1" width="8" style="4" customWidth="1"/>
    <col min="2" max="2" width="9.5703125" style="4" customWidth="1"/>
    <col min="3" max="3" width="12.28515625" style="4" customWidth="1"/>
    <col min="4" max="5" width="9.140625" style="4"/>
    <col min="6" max="7" width="14.28515625" style="4" bestFit="1" customWidth="1"/>
    <col min="8" max="8" width="12.140625" style="4" customWidth="1"/>
    <col min="9" max="9" width="11.140625" style="4" customWidth="1"/>
    <col min="10" max="13" width="13.140625" style="4" bestFit="1" customWidth="1"/>
    <col min="14" max="15" width="9.140625" style="4"/>
    <col min="16" max="16" width="13" style="4" customWidth="1"/>
    <col min="17" max="17" width="13.140625" style="4" customWidth="1"/>
    <col min="18" max="19" width="9.140625" style="4"/>
    <col min="20" max="20" width="10" style="4" bestFit="1" customWidth="1"/>
    <col min="21" max="16384" width="9.140625" style="4"/>
  </cols>
  <sheetData>
    <row r="1" spans="2:17" s="7" customFormat="1" ht="15.75" x14ac:dyDescent="0.2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2:17" s="7" customFormat="1" ht="15.75" x14ac:dyDescent="0.2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7" x14ac:dyDescent="0.2">
      <c r="B3" s="8" t="s">
        <v>1</v>
      </c>
    </row>
    <row r="4" spans="2:17" x14ac:dyDescent="0.2">
      <c r="B4" s="8"/>
    </row>
    <row r="5" spans="2:17" x14ac:dyDescent="0.2">
      <c r="B5" s="17" t="s">
        <v>84</v>
      </c>
      <c r="C5" s="2" t="s">
        <v>85</v>
      </c>
    </row>
    <row r="6" spans="2:17" x14ac:dyDescent="0.2">
      <c r="B6" s="17" t="s">
        <v>86</v>
      </c>
      <c r="C6" s="2" t="s">
        <v>87</v>
      </c>
    </row>
    <row r="7" spans="2:17" x14ac:dyDescent="0.2">
      <c r="B7" s="17" t="s">
        <v>88</v>
      </c>
      <c r="C7" s="2" t="s">
        <v>89</v>
      </c>
    </row>
    <row r="8" spans="2:17" x14ac:dyDescent="0.2">
      <c r="B8" s="3"/>
      <c r="C8" s="3"/>
    </row>
    <row r="9" spans="2:17" x14ac:dyDescent="0.2">
      <c r="B9" s="1" t="s">
        <v>11</v>
      </c>
    </row>
    <row r="10" spans="2:17" ht="28.5" customHeight="1" x14ac:dyDescent="0.2">
      <c r="B10" s="54" t="s">
        <v>2</v>
      </c>
      <c r="C10" s="54"/>
      <c r="D10" s="54" t="s">
        <v>3</v>
      </c>
      <c r="E10" s="54"/>
      <c r="F10" s="54" t="s">
        <v>4</v>
      </c>
      <c r="G10" s="54"/>
      <c r="H10" s="54" t="s">
        <v>5</v>
      </c>
      <c r="I10" s="54"/>
      <c r="J10" s="54" t="s">
        <v>6</v>
      </c>
      <c r="K10" s="54"/>
      <c r="L10" s="54" t="s">
        <v>7</v>
      </c>
      <c r="M10" s="54"/>
      <c r="N10" s="54" t="s">
        <v>8</v>
      </c>
      <c r="O10" s="54"/>
      <c r="P10" s="55" t="s">
        <v>9</v>
      </c>
      <c r="Q10" s="55"/>
    </row>
    <row r="11" spans="2:17" x14ac:dyDescent="0.2">
      <c r="B11" s="43" t="s">
        <v>12</v>
      </c>
      <c r="C11" s="43" t="s">
        <v>13</v>
      </c>
      <c r="D11" s="43" t="s">
        <v>12</v>
      </c>
      <c r="E11" s="43" t="s">
        <v>13</v>
      </c>
      <c r="F11" s="43" t="s">
        <v>12</v>
      </c>
      <c r="G11" s="43" t="s">
        <v>13</v>
      </c>
      <c r="H11" s="43" t="s">
        <v>12</v>
      </c>
      <c r="I11" s="43" t="s">
        <v>13</v>
      </c>
      <c r="J11" s="43" t="s">
        <v>12</v>
      </c>
      <c r="K11" s="43" t="s">
        <v>13</v>
      </c>
      <c r="L11" s="43" t="s">
        <v>12</v>
      </c>
      <c r="M11" s="43" t="s">
        <v>13</v>
      </c>
      <c r="N11" s="43" t="s">
        <v>12</v>
      </c>
      <c r="O11" s="43" t="s">
        <v>13</v>
      </c>
      <c r="P11" s="43" t="s">
        <v>12</v>
      </c>
      <c r="Q11" s="43" t="s">
        <v>13</v>
      </c>
    </row>
    <row r="12" spans="2:17" x14ac:dyDescent="0.2">
      <c r="B12" s="44">
        <v>0</v>
      </c>
      <c r="C12" s="44">
        <v>0</v>
      </c>
      <c r="D12" s="44">
        <v>0</v>
      </c>
      <c r="E12" s="44">
        <v>0</v>
      </c>
      <c r="F12" s="44">
        <v>1228597</v>
      </c>
      <c r="G12" s="44">
        <v>941826</v>
      </c>
      <c r="H12" s="27">
        <v>0</v>
      </c>
      <c r="I12" s="44">
        <v>0</v>
      </c>
      <c r="J12" s="27">
        <v>6350214</v>
      </c>
      <c r="K12" s="44">
        <v>5397639</v>
      </c>
      <c r="L12" s="44">
        <v>0</v>
      </c>
      <c r="M12" s="44">
        <v>0</v>
      </c>
      <c r="N12" s="44">
        <v>0</v>
      </c>
      <c r="O12" s="44">
        <v>0</v>
      </c>
      <c r="P12" s="27">
        <f>B12+D12+F12+H12+J12+L12+N12</f>
        <v>7578811</v>
      </c>
      <c r="Q12" s="27">
        <f>C12+E12+G12+I12+K12+M12+O12</f>
        <v>6339465</v>
      </c>
    </row>
    <row r="13" spans="2:17" x14ac:dyDescent="0.2">
      <c r="B13" s="8"/>
    </row>
    <row r="15" spans="2:17" x14ac:dyDescent="0.2">
      <c r="B15" s="17" t="s">
        <v>84</v>
      </c>
      <c r="C15" s="2" t="s">
        <v>85</v>
      </c>
    </row>
    <row r="16" spans="2:17" x14ac:dyDescent="0.2">
      <c r="B16" s="17" t="s">
        <v>90</v>
      </c>
      <c r="C16" s="2" t="s">
        <v>92</v>
      </c>
    </row>
    <row r="17" spans="2:20" x14ac:dyDescent="0.2">
      <c r="B17" s="17" t="s">
        <v>91</v>
      </c>
      <c r="C17" s="2" t="s">
        <v>93</v>
      </c>
    </row>
    <row r="18" spans="2:20" ht="12.75" customHeight="1" x14ac:dyDescent="0.2">
      <c r="B18" s="3"/>
      <c r="C18" s="3"/>
      <c r="T18" s="5"/>
    </row>
    <row r="19" spans="2:20" x14ac:dyDescent="0.2">
      <c r="B19" s="1" t="s">
        <v>11</v>
      </c>
    </row>
    <row r="20" spans="2:20" ht="38.25" customHeight="1" x14ac:dyDescent="0.2">
      <c r="B20" s="52" t="s">
        <v>2</v>
      </c>
      <c r="C20" s="53"/>
      <c r="D20" s="52" t="s">
        <v>3</v>
      </c>
      <c r="E20" s="53"/>
      <c r="F20" s="52" t="s">
        <v>4</v>
      </c>
      <c r="G20" s="53"/>
      <c r="H20" s="52" t="s">
        <v>5</v>
      </c>
      <c r="I20" s="53"/>
      <c r="J20" s="52" t="s">
        <v>6</v>
      </c>
      <c r="K20" s="53"/>
      <c r="L20" s="52" t="s">
        <v>7</v>
      </c>
      <c r="M20" s="53"/>
      <c r="N20" s="52" t="s">
        <v>8</v>
      </c>
      <c r="O20" s="53"/>
      <c r="P20" s="56" t="s">
        <v>9</v>
      </c>
      <c r="Q20" s="57"/>
    </row>
    <row r="21" spans="2:20" ht="12.75" customHeight="1" x14ac:dyDescent="0.2">
      <c r="B21" s="43" t="s">
        <v>12</v>
      </c>
      <c r="C21" s="43" t="s">
        <v>13</v>
      </c>
      <c r="D21" s="43" t="s">
        <v>12</v>
      </c>
      <c r="E21" s="43" t="s">
        <v>13</v>
      </c>
      <c r="F21" s="43" t="s">
        <v>12</v>
      </c>
      <c r="G21" s="43" t="s">
        <v>13</v>
      </c>
      <c r="H21" s="43" t="s">
        <v>12</v>
      </c>
      <c r="I21" s="43" t="s">
        <v>13</v>
      </c>
      <c r="J21" s="43" t="s">
        <v>12</v>
      </c>
      <c r="K21" s="43" t="s">
        <v>13</v>
      </c>
      <c r="L21" s="43" t="s">
        <v>12</v>
      </c>
      <c r="M21" s="43" t="s">
        <v>13</v>
      </c>
      <c r="N21" s="43" t="s">
        <v>12</v>
      </c>
      <c r="O21" s="43" t="s">
        <v>13</v>
      </c>
      <c r="P21" s="43" t="s">
        <v>12</v>
      </c>
      <c r="Q21" s="43" t="s">
        <v>13</v>
      </c>
    </row>
    <row r="22" spans="2:20" ht="12.75" customHeight="1" x14ac:dyDescent="0.2"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928816</v>
      </c>
      <c r="I22" s="44">
        <v>789494</v>
      </c>
      <c r="J22" s="44">
        <v>3369316</v>
      </c>
      <c r="K22" s="44">
        <v>2863920</v>
      </c>
      <c r="L22" s="44">
        <v>0</v>
      </c>
      <c r="M22" s="44">
        <v>0</v>
      </c>
      <c r="N22" s="44">
        <v>0</v>
      </c>
      <c r="O22" s="44">
        <v>0</v>
      </c>
      <c r="P22" s="44">
        <f>B22+D22+F22+H22+J22+L22+N22</f>
        <v>4298132</v>
      </c>
      <c r="Q22" s="44">
        <f>C22+E22+G22+I22+K22+M22+O22</f>
        <v>3653414</v>
      </c>
    </row>
    <row r="23" spans="2:20" ht="33" customHeight="1" x14ac:dyDescent="0.2">
      <c r="B23" s="59" t="s">
        <v>83</v>
      </c>
      <c r="C23" s="60"/>
      <c r="D23" s="60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6"/>
    </row>
    <row r="24" spans="2:20" ht="29.25" customHeight="1" x14ac:dyDescent="0.2">
      <c r="B24" s="52">
        <v>2014</v>
      </c>
      <c r="C24" s="53"/>
      <c r="D24" s="52">
        <v>2015</v>
      </c>
      <c r="E24" s="53"/>
      <c r="F24" s="52">
        <v>2016</v>
      </c>
      <c r="G24" s="53"/>
      <c r="H24" s="52">
        <v>2017</v>
      </c>
      <c r="I24" s="53"/>
      <c r="J24" s="52">
        <v>2018</v>
      </c>
      <c r="K24" s="53"/>
      <c r="L24" s="52">
        <v>2019</v>
      </c>
      <c r="M24" s="53"/>
      <c r="N24" s="52">
        <v>2020</v>
      </c>
      <c r="O24" s="53"/>
      <c r="P24" s="56" t="s">
        <v>9</v>
      </c>
      <c r="Q24" s="57"/>
    </row>
    <row r="25" spans="2:20" ht="12" customHeight="1" x14ac:dyDescent="0.2">
      <c r="B25" s="43" t="s">
        <v>12</v>
      </c>
      <c r="C25" s="43" t="s">
        <v>13</v>
      </c>
      <c r="D25" s="43" t="s">
        <v>12</v>
      </c>
      <c r="E25" s="43" t="s">
        <v>13</v>
      </c>
      <c r="F25" s="43" t="s">
        <v>12</v>
      </c>
      <c r="G25" s="43" t="s">
        <v>13</v>
      </c>
      <c r="H25" s="43" t="s">
        <v>12</v>
      </c>
      <c r="I25" s="43" t="s">
        <v>13</v>
      </c>
      <c r="J25" s="43" t="s">
        <v>12</v>
      </c>
      <c r="K25" s="43" t="s">
        <v>13</v>
      </c>
      <c r="L25" s="43" t="s">
        <v>12</v>
      </c>
      <c r="M25" s="43" t="s">
        <v>13</v>
      </c>
      <c r="N25" s="43" t="s">
        <v>12</v>
      </c>
      <c r="O25" s="43" t="s">
        <v>13</v>
      </c>
      <c r="P25" s="43" t="s">
        <v>12</v>
      </c>
      <c r="Q25" s="43" t="s">
        <v>13</v>
      </c>
    </row>
    <row r="26" spans="2:20" ht="12" hidden="1" customHeight="1" x14ac:dyDescent="0.2">
      <c r="B26" s="47">
        <v>0</v>
      </c>
      <c r="C26" s="47">
        <v>0</v>
      </c>
      <c r="D26" s="47">
        <v>0</v>
      </c>
      <c r="E26" s="48">
        <v>0</v>
      </c>
      <c r="F26" s="48">
        <v>19056472.579999998</v>
      </c>
      <c r="G26" s="48">
        <v>14431840.48</v>
      </c>
      <c r="H26" s="48">
        <v>15493458.83</v>
      </c>
      <c r="I26" s="48">
        <v>13169421.76</v>
      </c>
      <c r="J26" s="48">
        <v>5121798.8600000003</v>
      </c>
      <c r="K26" s="48">
        <v>4353527.83</v>
      </c>
      <c r="L26" s="48">
        <v>4754549.83</v>
      </c>
      <c r="M26" s="48">
        <v>4041350.15</v>
      </c>
      <c r="N26" s="48">
        <v>0</v>
      </c>
      <c r="O26" s="48">
        <v>0</v>
      </c>
      <c r="P26" s="48">
        <v>49291578.100000001</v>
      </c>
      <c r="Q26" s="48">
        <v>39888378.310000002</v>
      </c>
    </row>
    <row r="27" spans="2:20" x14ac:dyDescent="0.2">
      <c r="B27" s="48">
        <f t="shared" ref="B27:E27" si="0">B12+B22+B26</f>
        <v>0</v>
      </c>
      <c r="C27" s="48">
        <f t="shared" si="0"/>
        <v>0</v>
      </c>
      <c r="D27" s="48">
        <f t="shared" si="0"/>
        <v>0</v>
      </c>
      <c r="E27" s="48">
        <f t="shared" si="0"/>
        <v>0</v>
      </c>
      <c r="F27" s="48">
        <f>F26</f>
        <v>19056472.579999998</v>
      </c>
      <c r="G27" s="48">
        <f t="shared" ref="G27:Q27" si="1">G26</f>
        <v>14431840.48</v>
      </c>
      <c r="H27" s="48">
        <f t="shared" si="1"/>
        <v>15493458.83</v>
      </c>
      <c r="I27" s="48">
        <f t="shared" si="1"/>
        <v>13169421.76</v>
      </c>
      <c r="J27" s="48">
        <f t="shared" si="1"/>
        <v>5121798.8600000003</v>
      </c>
      <c r="K27" s="48">
        <f t="shared" si="1"/>
        <v>4353527.83</v>
      </c>
      <c r="L27" s="48">
        <f>L26</f>
        <v>4754549.83</v>
      </c>
      <c r="M27" s="48">
        <f t="shared" si="1"/>
        <v>4041350.15</v>
      </c>
      <c r="N27" s="48">
        <f t="shared" si="1"/>
        <v>0</v>
      </c>
      <c r="O27" s="48">
        <f t="shared" si="1"/>
        <v>0</v>
      </c>
      <c r="P27" s="48">
        <f t="shared" si="1"/>
        <v>49291578.100000001</v>
      </c>
      <c r="Q27" s="48">
        <f t="shared" si="1"/>
        <v>39888378.310000002</v>
      </c>
    </row>
    <row r="30" spans="2:20" x14ac:dyDescent="0.2">
      <c r="H30" s="5"/>
      <c r="I30" s="6"/>
    </row>
    <row r="31" spans="2:20" x14ac:dyDescent="0.2">
      <c r="H31" s="5"/>
      <c r="I31" s="6"/>
    </row>
    <row r="32" spans="2:20" x14ac:dyDescent="0.2">
      <c r="H32" s="5"/>
      <c r="I32" s="6"/>
    </row>
    <row r="35" ht="14.25" customHeight="1" x14ac:dyDescent="0.2"/>
  </sheetData>
  <mergeCells count="26">
    <mergeCell ref="B10:C10"/>
    <mergeCell ref="D10:E10"/>
    <mergeCell ref="F10:G10"/>
    <mergeCell ref="H10:I10"/>
    <mergeCell ref="J10:K10"/>
    <mergeCell ref="L10:M10"/>
    <mergeCell ref="N10:O10"/>
    <mergeCell ref="P10:Q10"/>
    <mergeCell ref="P24:Q24"/>
    <mergeCell ref="B1:Q1"/>
    <mergeCell ref="N20:O20"/>
    <mergeCell ref="P20:Q20"/>
    <mergeCell ref="B23:D23"/>
    <mergeCell ref="B24:C24"/>
    <mergeCell ref="D24:E24"/>
    <mergeCell ref="F24:G24"/>
    <mergeCell ref="H24:I24"/>
    <mergeCell ref="J24:K24"/>
    <mergeCell ref="L24:M24"/>
    <mergeCell ref="N24:O24"/>
    <mergeCell ref="B20:C20"/>
    <mergeCell ref="D20:E20"/>
    <mergeCell ref="F20:G20"/>
    <mergeCell ref="H20:I20"/>
    <mergeCell ref="J20:K20"/>
    <mergeCell ref="L20:M20"/>
  </mergeCells>
  <pageMargins left="0.25" right="0.25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workbookViewId="0">
      <selection activeCell="M28" sqref="M28"/>
    </sheetView>
  </sheetViews>
  <sheetFormatPr defaultRowHeight="15" x14ac:dyDescent="0.25"/>
  <cols>
    <col min="2" max="2" width="25.85546875" customWidth="1"/>
  </cols>
  <sheetData>
    <row r="2" spans="1:13" ht="15.75" x14ac:dyDescent="0.25">
      <c r="A2" s="50" t="s">
        <v>136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5.75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29.25" x14ac:dyDescent="0.25">
      <c r="A4" s="64" t="s">
        <v>64</v>
      </c>
      <c r="B4" s="65" t="s">
        <v>132</v>
      </c>
      <c r="C4" s="66" t="s">
        <v>2</v>
      </c>
      <c r="D4" s="66" t="s">
        <v>3</v>
      </c>
      <c r="E4" s="66" t="s">
        <v>4</v>
      </c>
      <c r="F4" s="66" t="s">
        <v>5</v>
      </c>
      <c r="G4" s="66" t="s">
        <v>6</v>
      </c>
      <c r="H4" s="66" t="s">
        <v>7</v>
      </c>
      <c r="I4" s="66" t="s">
        <v>8</v>
      </c>
      <c r="J4" s="66" t="s">
        <v>133</v>
      </c>
      <c r="K4" s="66" t="s">
        <v>134</v>
      </c>
      <c r="L4" s="66" t="s">
        <v>135</v>
      </c>
      <c r="M4" s="50"/>
    </row>
    <row r="5" spans="1:13" ht="25.5" x14ac:dyDescent="0.25">
      <c r="A5" s="19" t="s">
        <v>117</v>
      </c>
      <c r="B5" s="11" t="s">
        <v>137</v>
      </c>
      <c r="C5" s="67">
        <v>0</v>
      </c>
      <c r="D5" s="67">
        <v>0</v>
      </c>
      <c r="E5" s="67">
        <v>0</v>
      </c>
      <c r="F5" s="67">
        <v>8000</v>
      </c>
      <c r="G5" s="67">
        <f>F5+0</f>
        <v>8000</v>
      </c>
      <c r="H5" s="67">
        <f>6588+G5</f>
        <v>14588</v>
      </c>
      <c r="I5" s="67">
        <f>29900+H5</f>
        <v>44488</v>
      </c>
      <c r="J5" s="67">
        <f>20000+I5</f>
        <v>64488</v>
      </c>
      <c r="K5" s="67">
        <f>0+J5</f>
        <v>64488</v>
      </c>
      <c r="L5" s="67">
        <f>0+K5</f>
        <v>64488</v>
      </c>
      <c r="M5" s="50"/>
    </row>
    <row r="6" spans="1:13" ht="38.25" x14ac:dyDescent="0.25">
      <c r="A6" s="19" t="s">
        <v>120</v>
      </c>
      <c r="B6" s="11" t="s">
        <v>125</v>
      </c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8">
        <v>0</v>
      </c>
      <c r="I6" s="68">
        <f>17600+10000</f>
        <v>27600</v>
      </c>
      <c r="J6" s="68">
        <f>19000+I6</f>
        <v>46600</v>
      </c>
      <c r="K6" s="68">
        <f>0+J6</f>
        <v>46600</v>
      </c>
      <c r="L6" s="68">
        <f>48347+K6</f>
        <v>94947</v>
      </c>
      <c r="M6" s="50"/>
    </row>
    <row r="7" spans="1:13" ht="38.25" x14ac:dyDescent="0.25">
      <c r="A7" s="19" t="s">
        <v>122</v>
      </c>
      <c r="B7" s="11" t="s">
        <v>123</v>
      </c>
      <c r="C7" s="69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  <c r="I7" s="68">
        <v>142</v>
      </c>
      <c r="J7" s="68">
        <v>142</v>
      </c>
      <c r="K7" s="68">
        <v>142</v>
      </c>
      <c r="L7" s="68">
        <f>1789.91+K7</f>
        <v>1931.91</v>
      </c>
    </row>
    <row r="8" spans="1:13" x14ac:dyDescent="0.25">
      <c r="I8" s="3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32"/>
  <sheetViews>
    <sheetView topLeftCell="A7" workbookViewId="0">
      <selection activeCell="Q17" sqref="K16:Q17"/>
    </sheetView>
  </sheetViews>
  <sheetFormatPr defaultRowHeight="12.75" x14ac:dyDescent="0.2"/>
  <cols>
    <col min="1" max="1" width="7.85546875" style="4" customWidth="1"/>
    <col min="2" max="2" width="10.85546875" style="4" customWidth="1"/>
    <col min="3" max="3" width="21.140625" style="4" customWidth="1"/>
    <col min="4" max="4" width="12.140625" style="4" customWidth="1"/>
    <col min="5" max="5" width="10.85546875" style="4" customWidth="1"/>
    <col min="6" max="6" width="15.28515625" style="4" customWidth="1"/>
    <col min="7" max="7" width="12.7109375" style="4" customWidth="1"/>
    <col min="8" max="10" width="9.140625" style="4"/>
    <col min="11" max="11" width="11.5703125" style="4" customWidth="1"/>
    <col min="12" max="12" width="11.42578125" style="4" customWidth="1"/>
    <col min="13" max="13" width="10.28515625" style="4" customWidth="1"/>
    <col min="14" max="15" width="9.140625" style="4"/>
    <col min="16" max="16" width="11.85546875" style="4" customWidth="1"/>
    <col min="17" max="18" width="12.5703125" style="4" customWidth="1"/>
    <col min="19" max="19" width="12.7109375" style="4" customWidth="1"/>
    <col min="20" max="20" width="10.42578125" style="4" customWidth="1"/>
    <col min="21" max="21" width="11.5703125" style="4" customWidth="1"/>
    <col min="22" max="16384" width="9.140625" style="4"/>
  </cols>
  <sheetData>
    <row r="2" spans="2:20" x14ac:dyDescent="0.2">
      <c r="B2" s="8" t="s">
        <v>14</v>
      </c>
    </row>
    <row r="3" spans="2:20" x14ac:dyDescent="0.2">
      <c r="B3" s="8"/>
    </row>
    <row r="4" spans="2:20" x14ac:dyDescent="0.2">
      <c r="B4" s="17" t="s">
        <v>84</v>
      </c>
      <c r="C4" s="2" t="s">
        <v>85</v>
      </c>
    </row>
    <row r="5" spans="2:20" x14ac:dyDescent="0.2">
      <c r="B5" s="17" t="s">
        <v>86</v>
      </c>
      <c r="C5" s="2" t="s">
        <v>87</v>
      </c>
    </row>
    <row r="6" spans="2:20" x14ac:dyDescent="0.2">
      <c r="B6" s="17" t="s">
        <v>88</v>
      </c>
      <c r="C6" s="2" t="s">
        <v>89</v>
      </c>
    </row>
    <row r="8" spans="2:20" x14ac:dyDescent="0.2">
      <c r="B8" s="61" t="s">
        <v>15</v>
      </c>
      <c r="C8" s="61"/>
      <c r="D8" s="61"/>
      <c r="E8" s="61"/>
      <c r="F8" s="61"/>
      <c r="G8" s="61"/>
      <c r="H8" s="61"/>
      <c r="I8" s="61"/>
      <c r="J8" s="61"/>
      <c r="K8" s="61" t="s">
        <v>128</v>
      </c>
      <c r="L8" s="61"/>
      <c r="M8" s="61"/>
      <c r="N8" s="61"/>
      <c r="O8" s="61"/>
      <c r="P8" s="61"/>
      <c r="Q8" s="61" t="s">
        <v>17</v>
      </c>
      <c r="R8" s="61"/>
      <c r="S8" s="61"/>
      <c r="T8" s="61"/>
    </row>
    <row r="9" spans="2:20" ht="102" x14ac:dyDescent="0.2">
      <c r="B9" s="26" t="s">
        <v>10</v>
      </c>
      <c r="C9" s="26" t="s">
        <v>18</v>
      </c>
      <c r="D9" s="26" t="s">
        <v>19</v>
      </c>
      <c r="E9" s="26" t="s">
        <v>20</v>
      </c>
      <c r="F9" s="26" t="s">
        <v>21</v>
      </c>
      <c r="G9" s="26" t="s">
        <v>22</v>
      </c>
      <c r="H9" s="26" t="s">
        <v>23</v>
      </c>
      <c r="I9" s="26" t="s">
        <v>24</v>
      </c>
      <c r="J9" s="26" t="s">
        <v>25</v>
      </c>
      <c r="K9" s="26" t="s">
        <v>26</v>
      </c>
      <c r="L9" s="26" t="s">
        <v>27</v>
      </c>
      <c r="M9" s="26" t="s">
        <v>28</v>
      </c>
      <c r="N9" s="26" t="s">
        <v>29</v>
      </c>
      <c r="O9" s="26" t="s">
        <v>30</v>
      </c>
      <c r="P9" s="26" t="s">
        <v>13</v>
      </c>
      <c r="Q9" s="26" t="s">
        <v>31</v>
      </c>
      <c r="R9" s="26" t="s">
        <v>32</v>
      </c>
      <c r="S9" s="26" t="s">
        <v>33</v>
      </c>
      <c r="T9" s="26" t="s">
        <v>34</v>
      </c>
    </row>
    <row r="10" spans="2:20" ht="63.75" x14ac:dyDescent="0.2">
      <c r="B10" s="29" t="s">
        <v>94</v>
      </c>
      <c r="C10" s="29" t="s">
        <v>99</v>
      </c>
      <c r="D10" s="29" t="s">
        <v>77</v>
      </c>
      <c r="E10" s="29" t="s">
        <v>103</v>
      </c>
      <c r="F10" s="29" t="s">
        <v>78</v>
      </c>
      <c r="G10" s="29" t="s">
        <v>104</v>
      </c>
      <c r="H10" s="32" t="s">
        <v>39</v>
      </c>
      <c r="I10" s="32" t="s">
        <v>116</v>
      </c>
      <c r="J10" s="32" t="s">
        <v>40</v>
      </c>
      <c r="K10" s="27">
        <f>L10+M10+N10+O10+P10</f>
        <v>1879950</v>
      </c>
      <c r="L10" s="27">
        <v>141000</v>
      </c>
      <c r="M10" s="27">
        <v>141000</v>
      </c>
      <c r="N10" s="27">
        <v>0</v>
      </c>
      <c r="O10" s="27">
        <v>0</v>
      </c>
      <c r="P10" s="27">
        <v>1597950</v>
      </c>
      <c r="Q10" s="13">
        <v>43009</v>
      </c>
      <c r="R10" s="13">
        <v>43070</v>
      </c>
      <c r="S10" s="13">
        <v>43191</v>
      </c>
      <c r="T10" s="31">
        <v>2021</v>
      </c>
    </row>
    <row r="11" spans="2:20" ht="51" x14ac:dyDescent="0.2">
      <c r="B11" s="29" t="s">
        <v>95</v>
      </c>
      <c r="C11" s="29" t="s">
        <v>112</v>
      </c>
      <c r="D11" s="29" t="s">
        <v>77</v>
      </c>
      <c r="E11" s="29" t="s">
        <v>103</v>
      </c>
      <c r="F11" s="29" t="s">
        <v>78</v>
      </c>
      <c r="G11" s="29" t="s">
        <v>104</v>
      </c>
      <c r="H11" s="32" t="s">
        <v>39</v>
      </c>
      <c r="I11" s="32" t="s">
        <v>116</v>
      </c>
      <c r="J11" s="32" t="s">
        <v>40</v>
      </c>
      <c r="K11" s="27">
        <f t="shared" ref="K11:K15" si="0">L11+M11+N11+O11+P11</f>
        <v>1228597</v>
      </c>
      <c r="L11" s="27">
        <v>175968</v>
      </c>
      <c r="M11" s="27">
        <v>110803</v>
      </c>
      <c r="N11" s="27">
        <v>0</v>
      </c>
      <c r="O11" s="27">
        <v>0</v>
      </c>
      <c r="P11" s="27">
        <v>941826</v>
      </c>
      <c r="Q11" s="13">
        <v>42309</v>
      </c>
      <c r="R11" s="13">
        <v>42339</v>
      </c>
      <c r="S11" s="13">
        <v>42370</v>
      </c>
      <c r="T11" s="31">
        <v>2017</v>
      </c>
    </row>
    <row r="12" spans="2:20" ht="76.5" x14ac:dyDescent="0.2">
      <c r="B12" s="29" t="s">
        <v>96</v>
      </c>
      <c r="C12" s="29" t="s">
        <v>100</v>
      </c>
      <c r="D12" s="29" t="s">
        <v>77</v>
      </c>
      <c r="E12" s="29" t="s">
        <v>103</v>
      </c>
      <c r="F12" s="29" t="s">
        <v>78</v>
      </c>
      <c r="G12" s="29" t="s">
        <v>104</v>
      </c>
      <c r="H12" s="32" t="s">
        <v>39</v>
      </c>
      <c r="I12" s="32" t="s">
        <v>116</v>
      </c>
      <c r="J12" s="32" t="s">
        <v>40</v>
      </c>
      <c r="K12" s="27">
        <f t="shared" si="0"/>
        <v>721481</v>
      </c>
      <c r="L12" s="27">
        <v>54120</v>
      </c>
      <c r="M12" s="27">
        <v>54120</v>
      </c>
      <c r="N12" s="27">
        <v>0</v>
      </c>
      <c r="O12" s="27">
        <v>0</v>
      </c>
      <c r="P12" s="27">
        <v>613241</v>
      </c>
      <c r="Q12" s="13">
        <v>43070</v>
      </c>
      <c r="R12" s="13">
        <v>43252</v>
      </c>
      <c r="S12" s="13">
        <v>43344</v>
      </c>
      <c r="T12" s="31">
        <v>2020</v>
      </c>
    </row>
    <row r="13" spans="2:20" ht="89.25" x14ac:dyDescent="0.2">
      <c r="B13" s="29" t="s">
        <v>97</v>
      </c>
      <c r="C13" s="29" t="s">
        <v>101</v>
      </c>
      <c r="D13" s="29" t="s">
        <v>77</v>
      </c>
      <c r="E13" s="29" t="s">
        <v>103</v>
      </c>
      <c r="F13" s="29" t="s">
        <v>78</v>
      </c>
      <c r="G13" s="29" t="s">
        <v>104</v>
      </c>
      <c r="H13" s="32" t="s">
        <v>39</v>
      </c>
      <c r="I13" s="32" t="s">
        <v>116</v>
      </c>
      <c r="J13" s="32" t="s">
        <v>40</v>
      </c>
      <c r="K13" s="27">
        <f t="shared" si="0"/>
        <v>721482</v>
      </c>
      <c r="L13" s="27">
        <v>54120</v>
      </c>
      <c r="M13" s="27">
        <v>54120</v>
      </c>
      <c r="N13" s="27">
        <v>0</v>
      </c>
      <c r="O13" s="27">
        <v>0</v>
      </c>
      <c r="P13" s="27">
        <v>613242</v>
      </c>
      <c r="Q13" s="13">
        <v>43070</v>
      </c>
      <c r="R13" s="13">
        <v>43252</v>
      </c>
      <c r="S13" s="13">
        <v>43344</v>
      </c>
      <c r="T13" s="31">
        <v>2020</v>
      </c>
    </row>
    <row r="14" spans="2:20" ht="63.75" x14ac:dyDescent="0.2">
      <c r="B14" s="29" t="s">
        <v>98</v>
      </c>
      <c r="C14" s="29" t="s">
        <v>102</v>
      </c>
      <c r="D14" s="29" t="s">
        <v>79</v>
      </c>
      <c r="E14" s="29" t="s">
        <v>103</v>
      </c>
      <c r="F14" s="29" t="s">
        <v>80</v>
      </c>
      <c r="G14" s="29" t="s">
        <v>104</v>
      </c>
      <c r="H14" s="32" t="s">
        <v>39</v>
      </c>
      <c r="I14" s="32" t="s">
        <v>116</v>
      </c>
      <c r="J14" s="32" t="s">
        <v>40</v>
      </c>
      <c r="K14" s="27">
        <f t="shared" si="0"/>
        <v>2107993</v>
      </c>
      <c r="L14" s="27">
        <v>158100</v>
      </c>
      <c r="M14" s="27">
        <v>158099</v>
      </c>
      <c r="N14" s="27">
        <v>0</v>
      </c>
      <c r="O14" s="27">
        <v>0</v>
      </c>
      <c r="P14" s="27">
        <v>1791794</v>
      </c>
      <c r="Q14" s="13">
        <v>43038</v>
      </c>
      <c r="R14" s="13">
        <v>43102</v>
      </c>
      <c r="S14" s="13">
        <v>43189</v>
      </c>
      <c r="T14" s="31">
        <v>2019</v>
      </c>
    </row>
    <row r="15" spans="2:20" ht="51" x14ac:dyDescent="0.2">
      <c r="B15" s="29" t="s">
        <v>113</v>
      </c>
      <c r="C15" s="29" t="s">
        <v>114</v>
      </c>
      <c r="D15" s="29" t="s">
        <v>77</v>
      </c>
      <c r="E15" s="29" t="s">
        <v>103</v>
      </c>
      <c r="F15" s="29" t="s">
        <v>78</v>
      </c>
      <c r="G15" s="29" t="s">
        <v>104</v>
      </c>
      <c r="H15" s="32" t="s">
        <v>39</v>
      </c>
      <c r="I15" s="32" t="s">
        <v>116</v>
      </c>
      <c r="J15" s="32" t="s">
        <v>40</v>
      </c>
      <c r="K15" s="27">
        <f t="shared" si="0"/>
        <v>919308</v>
      </c>
      <c r="L15" s="27">
        <v>68948</v>
      </c>
      <c r="M15" s="27">
        <v>68948</v>
      </c>
      <c r="N15" s="27">
        <v>0</v>
      </c>
      <c r="O15" s="27">
        <v>0</v>
      </c>
      <c r="P15" s="27">
        <v>781412</v>
      </c>
      <c r="Q15" s="13">
        <v>43009</v>
      </c>
      <c r="R15" s="13">
        <v>43070</v>
      </c>
      <c r="S15" s="13">
        <v>43191</v>
      </c>
      <c r="T15" s="31">
        <v>2020</v>
      </c>
    </row>
    <row r="16" spans="2:20" x14ac:dyDescent="0.2">
      <c r="K16" s="5"/>
      <c r="P16" s="5"/>
      <c r="Q16" s="5"/>
    </row>
    <row r="17" spans="2:21" x14ac:dyDescent="0.2">
      <c r="B17" s="17" t="s">
        <v>84</v>
      </c>
      <c r="C17" s="2" t="s">
        <v>85</v>
      </c>
      <c r="M17" s="5"/>
    </row>
    <row r="18" spans="2:21" x14ac:dyDescent="0.2">
      <c r="B18" s="17" t="s">
        <v>90</v>
      </c>
      <c r="C18" s="2" t="s">
        <v>92</v>
      </c>
    </row>
    <row r="19" spans="2:21" x14ac:dyDescent="0.2">
      <c r="B19" s="17" t="s">
        <v>91</v>
      </c>
      <c r="C19" s="2" t="s">
        <v>93</v>
      </c>
    </row>
    <row r="21" spans="2:21" x14ac:dyDescent="0.2">
      <c r="B21" s="61" t="s">
        <v>15</v>
      </c>
      <c r="C21" s="61"/>
      <c r="D21" s="61"/>
      <c r="E21" s="61"/>
      <c r="F21" s="61"/>
      <c r="G21" s="61"/>
      <c r="H21" s="61"/>
      <c r="I21" s="61"/>
      <c r="J21" s="61"/>
      <c r="K21" s="61" t="s">
        <v>16</v>
      </c>
      <c r="L21" s="61"/>
      <c r="M21" s="61"/>
      <c r="N21" s="61"/>
      <c r="O21" s="61"/>
      <c r="P21" s="61"/>
      <c r="Q21" s="61" t="s">
        <v>17</v>
      </c>
      <c r="R21" s="61"/>
      <c r="S21" s="61"/>
      <c r="T21" s="61"/>
    </row>
    <row r="22" spans="2:21" ht="102" x14ac:dyDescent="0.2">
      <c r="B22" s="10" t="s">
        <v>10</v>
      </c>
      <c r="C22" s="10" t="s">
        <v>18</v>
      </c>
      <c r="D22" s="10" t="s">
        <v>19</v>
      </c>
      <c r="E22" s="10" t="s">
        <v>20</v>
      </c>
      <c r="F22" s="10" t="s">
        <v>21</v>
      </c>
      <c r="G22" s="10" t="s">
        <v>22</v>
      </c>
      <c r="H22" s="10" t="s">
        <v>23</v>
      </c>
      <c r="I22" s="10" t="s">
        <v>24</v>
      </c>
      <c r="J22" s="10" t="s">
        <v>25</v>
      </c>
      <c r="K22" s="10" t="s">
        <v>26</v>
      </c>
      <c r="L22" s="10" t="s">
        <v>27</v>
      </c>
      <c r="M22" s="10" t="s">
        <v>28</v>
      </c>
      <c r="N22" s="10" t="s">
        <v>29</v>
      </c>
      <c r="O22" s="10" t="s">
        <v>30</v>
      </c>
      <c r="P22" s="10" t="s">
        <v>13</v>
      </c>
      <c r="Q22" s="10" t="s">
        <v>31</v>
      </c>
      <c r="R22" s="10" t="s">
        <v>32</v>
      </c>
      <c r="S22" s="10" t="s">
        <v>33</v>
      </c>
      <c r="T22" s="10" t="s">
        <v>34</v>
      </c>
    </row>
    <row r="23" spans="2:21" ht="38.25" x14ac:dyDescent="0.2">
      <c r="B23" s="11" t="s">
        <v>138</v>
      </c>
      <c r="C23" s="11" t="s">
        <v>105</v>
      </c>
      <c r="D23" s="11" t="s">
        <v>81</v>
      </c>
      <c r="E23" s="11" t="s">
        <v>103</v>
      </c>
      <c r="F23" s="11" t="s">
        <v>82</v>
      </c>
      <c r="G23" s="15" t="s">
        <v>110</v>
      </c>
      <c r="H23" s="14" t="s">
        <v>39</v>
      </c>
      <c r="I23" s="14" t="s">
        <v>35</v>
      </c>
      <c r="J23" s="14" t="s">
        <v>40</v>
      </c>
      <c r="K23" s="27">
        <f>L23+M23+N23+O23+P23</f>
        <v>431155</v>
      </c>
      <c r="L23" s="16">
        <v>32337</v>
      </c>
      <c r="M23" s="16">
        <v>32337</v>
      </c>
      <c r="N23" s="16">
        <v>0</v>
      </c>
      <c r="O23" s="16">
        <v>0</v>
      </c>
      <c r="P23" s="16">
        <v>366481</v>
      </c>
      <c r="Q23" s="13">
        <v>43070</v>
      </c>
      <c r="R23" s="13">
        <v>43160</v>
      </c>
      <c r="S23" s="13">
        <v>43252</v>
      </c>
      <c r="T23" s="31">
        <v>2023</v>
      </c>
      <c r="U23" s="38"/>
    </row>
    <row r="24" spans="2:21" ht="38.25" x14ac:dyDescent="0.2">
      <c r="B24" s="11" t="s">
        <v>139</v>
      </c>
      <c r="C24" s="11" t="s">
        <v>106</v>
      </c>
      <c r="D24" s="11" t="s">
        <v>81</v>
      </c>
      <c r="E24" s="11" t="s">
        <v>103</v>
      </c>
      <c r="F24" s="11" t="s">
        <v>82</v>
      </c>
      <c r="G24" s="15" t="s">
        <v>110</v>
      </c>
      <c r="H24" s="14" t="s">
        <v>39</v>
      </c>
      <c r="I24" s="14" t="s">
        <v>35</v>
      </c>
      <c r="J24" s="14" t="s">
        <v>40</v>
      </c>
      <c r="K24" s="27">
        <f>L24+M24+N24+O24+P24</f>
        <v>928816</v>
      </c>
      <c r="L24" s="16">
        <v>69661</v>
      </c>
      <c r="M24" s="16">
        <v>69661</v>
      </c>
      <c r="N24" s="16">
        <v>0</v>
      </c>
      <c r="O24" s="16">
        <v>0</v>
      </c>
      <c r="P24" s="16">
        <v>789494</v>
      </c>
      <c r="Q24" s="13">
        <v>42887</v>
      </c>
      <c r="R24" s="13">
        <v>42917</v>
      </c>
      <c r="S24" s="13">
        <v>43009</v>
      </c>
      <c r="T24" s="31">
        <v>2023</v>
      </c>
      <c r="U24" s="33"/>
    </row>
    <row r="25" spans="2:21" ht="38.25" x14ac:dyDescent="0.2">
      <c r="B25" s="11" t="s">
        <v>140</v>
      </c>
      <c r="C25" s="11" t="s">
        <v>107</v>
      </c>
      <c r="D25" s="11" t="s">
        <v>81</v>
      </c>
      <c r="E25" s="11" t="s">
        <v>103</v>
      </c>
      <c r="F25" s="11" t="s">
        <v>82</v>
      </c>
      <c r="G25" s="15" t="s">
        <v>110</v>
      </c>
      <c r="H25" s="14" t="s">
        <v>39</v>
      </c>
      <c r="I25" s="14" t="s">
        <v>35</v>
      </c>
      <c r="J25" s="14" t="s">
        <v>40</v>
      </c>
      <c r="K25" s="27">
        <f t="shared" ref="K25:K28" si="1">L25+M25+N25+O25+P25</f>
        <v>429672</v>
      </c>
      <c r="L25" s="16">
        <v>32225</v>
      </c>
      <c r="M25" s="16">
        <v>32225</v>
      </c>
      <c r="N25" s="16">
        <v>0</v>
      </c>
      <c r="O25" s="16">
        <v>0</v>
      </c>
      <c r="P25" s="16">
        <v>365222</v>
      </c>
      <c r="Q25" s="13">
        <v>43070</v>
      </c>
      <c r="R25" s="13">
        <v>43160</v>
      </c>
      <c r="S25" s="13">
        <v>43252</v>
      </c>
      <c r="T25" s="31">
        <v>2023</v>
      </c>
      <c r="U25" s="38"/>
    </row>
    <row r="26" spans="2:21" ht="63.75" x14ac:dyDescent="0.2">
      <c r="B26" s="11" t="s">
        <v>141</v>
      </c>
      <c r="C26" s="11" t="s">
        <v>108</v>
      </c>
      <c r="D26" s="29" t="s">
        <v>77</v>
      </c>
      <c r="E26" s="29" t="s">
        <v>103</v>
      </c>
      <c r="F26" s="29" t="s">
        <v>78</v>
      </c>
      <c r="G26" s="15" t="s">
        <v>110</v>
      </c>
      <c r="H26" s="14" t="s">
        <v>39</v>
      </c>
      <c r="I26" s="14" t="s">
        <v>35</v>
      </c>
      <c r="J26" s="14" t="s">
        <v>40</v>
      </c>
      <c r="K26" s="16">
        <f t="shared" si="1"/>
        <v>970712</v>
      </c>
      <c r="L26" s="16">
        <v>72803</v>
      </c>
      <c r="M26" s="16">
        <v>72803</v>
      </c>
      <c r="N26" s="16">
        <v>0</v>
      </c>
      <c r="O26" s="16">
        <v>0</v>
      </c>
      <c r="P26" s="16">
        <v>825106</v>
      </c>
      <c r="Q26" s="13">
        <v>43099</v>
      </c>
      <c r="R26" s="13">
        <v>43189</v>
      </c>
      <c r="S26" s="13">
        <v>43311</v>
      </c>
      <c r="T26" s="31">
        <v>2020</v>
      </c>
      <c r="U26" s="33"/>
    </row>
    <row r="27" spans="2:21" ht="63.75" x14ac:dyDescent="0.2">
      <c r="B27" s="11" t="s">
        <v>142</v>
      </c>
      <c r="C27" s="11" t="s">
        <v>111</v>
      </c>
      <c r="D27" s="29" t="s">
        <v>77</v>
      </c>
      <c r="E27" s="29" t="s">
        <v>103</v>
      </c>
      <c r="F27" s="29" t="s">
        <v>78</v>
      </c>
      <c r="G27" s="15" t="s">
        <v>110</v>
      </c>
      <c r="H27" s="14" t="s">
        <v>39</v>
      </c>
      <c r="I27" s="14" t="s">
        <v>35</v>
      </c>
      <c r="J27" s="14" t="s">
        <v>40</v>
      </c>
      <c r="K27" s="16">
        <f t="shared" si="1"/>
        <v>1140652</v>
      </c>
      <c r="L27" s="16">
        <v>85549</v>
      </c>
      <c r="M27" s="16">
        <v>85549</v>
      </c>
      <c r="N27" s="16">
        <v>0</v>
      </c>
      <c r="O27" s="16">
        <v>0</v>
      </c>
      <c r="P27" s="16">
        <v>969554</v>
      </c>
      <c r="Q27" s="13">
        <v>43099</v>
      </c>
      <c r="R27" s="13">
        <v>43281</v>
      </c>
      <c r="S27" s="13">
        <v>43403</v>
      </c>
      <c r="T27" s="31">
        <v>2020</v>
      </c>
      <c r="U27" s="33"/>
    </row>
    <row r="28" spans="2:21" ht="63.75" x14ac:dyDescent="0.2">
      <c r="B28" s="11" t="s">
        <v>143</v>
      </c>
      <c r="C28" s="11" t="s">
        <v>109</v>
      </c>
      <c r="D28" s="29" t="s">
        <v>77</v>
      </c>
      <c r="E28" s="29" t="s">
        <v>103</v>
      </c>
      <c r="F28" s="29" t="s">
        <v>78</v>
      </c>
      <c r="G28" s="15" t="s">
        <v>110</v>
      </c>
      <c r="H28" s="14" t="s">
        <v>39</v>
      </c>
      <c r="I28" s="14" t="s">
        <v>35</v>
      </c>
      <c r="J28" s="14" t="s">
        <v>40</v>
      </c>
      <c r="K28" s="16">
        <f t="shared" si="1"/>
        <v>397125</v>
      </c>
      <c r="L28" s="16">
        <v>29784</v>
      </c>
      <c r="M28" s="16">
        <v>29784</v>
      </c>
      <c r="N28" s="16">
        <v>0</v>
      </c>
      <c r="O28" s="16">
        <v>0</v>
      </c>
      <c r="P28" s="16">
        <v>337557</v>
      </c>
      <c r="Q28" s="13">
        <v>43038</v>
      </c>
      <c r="R28" s="13">
        <v>43099</v>
      </c>
      <c r="S28" s="13">
        <v>43220</v>
      </c>
      <c r="T28" s="31">
        <v>2021</v>
      </c>
      <c r="U28" s="33"/>
    </row>
    <row r="29" spans="2:21" x14ac:dyDescent="0.2">
      <c r="B29" s="33"/>
      <c r="C29" s="33"/>
      <c r="D29" s="33"/>
      <c r="E29" s="33"/>
      <c r="F29" s="33"/>
      <c r="G29" s="34"/>
      <c r="H29" s="35"/>
      <c r="I29" s="35"/>
      <c r="J29" s="35"/>
      <c r="K29" s="36"/>
      <c r="L29" s="36"/>
      <c r="M29" s="36"/>
      <c r="N29" s="36"/>
      <c r="O29" s="36"/>
      <c r="P29" s="36"/>
      <c r="Q29" s="37"/>
      <c r="R29" s="37"/>
      <c r="S29" s="37"/>
      <c r="T29" s="37"/>
    </row>
    <row r="30" spans="2:21" x14ac:dyDescent="0.2">
      <c r="B30" s="12" t="s">
        <v>36</v>
      </c>
    </row>
    <row r="31" spans="2:21" x14ac:dyDescent="0.2">
      <c r="B31" s="12" t="s">
        <v>37</v>
      </c>
      <c r="K31" s="5"/>
    </row>
    <row r="32" spans="2:21" x14ac:dyDescent="0.2">
      <c r="B32" s="12" t="s">
        <v>38</v>
      </c>
      <c r="P32" s="5"/>
    </row>
  </sheetData>
  <mergeCells count="6">
    <mergeCell ref="B21:J21"/>
    <mergeCell ref="K21:P21"/>
    <mergeCell ref="Q21:T21"/>
    <mergeCell ref="B8:J8"/>
    <mergeCell ref="K8:P8"/>
    <mergeCell ref="Q8:T8"/>
  </mergeCells>
  <dataValidations count="1">
    <dataValidation type="textLength" allowBlank="1" showInputMessage="1" showErrorMessage="1" errorTitle="K L A I D A  " error="Galimas pavadinimo ženklų skaičius - 150" promptTitle="Informacija" prompt="Galimas pavadinimo ženklų skaičius - 150" sqref="C23">
      <formula1>1</formula1>
      <formula2>150</formula2>
    </dataValidation>
  </dataValidations>
  <pageMargins left="0.23622047244094491" right="0.23622047244094491" top="0.74803149606299213" bottom="0.74803149606299213" header="0.31496062992125984" footer="0.31496062992125984"/>
  <pageSetup paperSize="9" scale="64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6"/>
  <sheetViews>
    <sheetView tabSelected="1" workbookViewId="0">
      <selection activeCell="B21" sqref="B21:B26"/>
    </sheetView>
  </sheetViews>
  <sheetFormatPr defaultRowHeight="12.75" x14ac:dyDescent="0.2"/>
  <cols>
    <col min="1" max="1" width="7.85546875" style="4" customWidth="1"/>
    <col min="2" max="2" width="10.85546875" style="4" customWidth="1"/>
    <col min="3" max="3" width="17.28515625" style="4" customWidth="1"/>
    <col min="4" max="4" width="12.140625" style="4" customWidth="1"/>
    <col min="5" max="5" width="10.85546875" style="4" customWidth="1"/>
    <col min="6" max="6" width="15.28515625" style="4" customWidth="1"/>
    <col min="7" max="7" width="12.7109375" style="4" customWidth="1"/>
    <col min="8" max="11" width="9.140625" style="4"/>
    <col min="12" max="12" width="18.140625" style="4" customWidth="1"/>
    <col min="13" max="13" width="9.140625" style="4"/>
    <col min="14" max="14" width="16.5703125" style="4" customWidth="1"/>
    <col min="15" max="16384" width="9.140625" style="4"/>
  </cols>
  <sheetData>
    <row r="2" spans="2:20" x14ac:dyDescent="0.2">
      <c r="B2" s="20" t="s">
        <v>41</v>
      </c>
    </row>
    <row r="3" spans="2:20" x14ac:dyDescent="0.2">
      <c r="B3" s="20"/>
    </row>
    <row r="4" spans="2:20" x14ac:dyDescent="0.2">
      <c r="B4" s="17" t="s">
        <v>84</v>
      </c>
      <c r="C4" s="2" t="s">
        <v>85</v>
      </c>
    </row>
    <row r="5" spans="2:20" x14ac:dyDescent="0.2">
      <c r="B5" s="17" t="s">
        <v>86</v>
      </c>
      <c r="C5" s="2" t="s">
        <v>87</v>
      </c>
    </row>
    <row r="6" spans="2:20" x14ac:dyDescent="0.2">
      <c r="B6" s="17" t="s">
        <v>88</v>
      </c>
      <c r="C6" s="2" t="s">
        <v>89</v>
      </c>
    </row>
    <row r="8" spans="2:20" ht="102" x14ac:dyDescent="0.2">
      <c r="B8" s="26" t="s">
        <v>10</v>
      </c>
      <c r="C8" s="26" t="s">
        <v>18</v>
      </c>
      <c r="D8" s="26" t="s">
        <v>19</v>
      </c>
      <c r="E8" s="26" t="s">
        <v>20</v>
      </c>
      <c r="F8" s="26" t="s">
        <v>21</v>
      </c>
      <c r="G8" s="26" t="s">
        <v>22</v>
      </c>
      <c r="H8" s="26" t="s">
        <v>23</v>
      </c>
      <c r="I8" s="26" t="s">
        <v>24</v>
      </c>
      <c r="J8" s="18" t="s">
        <v>25</v>
      </c>
      <c r="K8" s="26" t="s">
        <v>56</v>
      </c>
      <c r="L8" s="26" t="s">
        <v>57</v>
      </c>
      <c r="M8" s="26" t="s">
        <v>58</v>
      </c>
      <c r="N8" s="26" t="s">
        <v>59</v>
      </c>
      <c r="O8" s="26" t="s">
        <v>45</v>
      </c>
      <c r="P8" s="26" t="s">
        <v>60</v>
      </c>
      <c r="Q8" s="26" t="s">
        <v>47</v>
      </c>
      <c r="R8" s="26" t="s">
        <v>61</v>
      </c>
      <c r="S8" s="26" t="s">
        <v>49</v>
      </c>
      <c r="T8" s="26" t="s">
        <v>62</v>
      </c>
    </row>
    <row r="9" spans="2:20" ht="119.25" customHeight="1" x14ac:dyDescent="0.2">
      <c r="B9" s="29" t="s">
        <v>94</v>
      </c>
      <c r="C9" s="29" t="s">
        <v>99</v>
      </c>
      <c r="D9" s="29" t="s">
        <v>77</v>
      </c>
      <c r="E9" s="29" t="s">
        <v>103</v>
      </c>
      <c r="F9" s="29" t="s">
        <v>78</v>
      </c>
      <c r="G9" s="29" t="s">
        <v>104</v>
      </c>
      <c r="H9" s="14" t="s">
        <v>39</v>
      </c>
      <c r="I9" s="14" t="s">
        <v>116</v>
      </c>
      <c r="J9" s="14" t="s">
        <v>40</v>
      </c>
      <c r="K9" s="21">
        <v>29</v>
      </c>
      <c r="L9" s="22" t="s">
        <v>115</v>
      </c>
      <c r="M9" s="21" t="s">
        <v>35</v>
      </c>
      <c r="N9" s="21" t="s">
        <v>35</v>
      </c>
      <c r="O9" s="21" t="s">
        <v>35</v>
      </c>
      <c r="P9" s="21" t="s">
        <v>35</v>
      </c>
      <c r="Q9" s="21" t="s">
        <v>35</v>
      </c>
      <c r="R9" s="21" t="s">
        <v>35</v>
      </c>
      <c r="S9" s="21" t="s">
        <v>35</v>
      </c>
      <c r="T9" s="21" t="s">
        <v>35</v>
      </c>
    </row>
    <row r="10" spans="2:20" ht="111.75" customHeight="1" x14ac:dyDescent="0.2">
      <c r="B10" s="29" t="s">
        <v>95</v>
      </c>
      <c r="C10" s="29" t="s">
        <v>112</v>
      </c>
      <c r="D10" s="29" t="s">
        <v>77</v>
      </c>
      <c r="E10" s="29" t="s">
        <v>103</v>
      </c>
      <c r="F10" s="29" t="s">
        <v>78</v>
      </c>
      <c r="G10" s="29" t="s">
        <v>104</v>
      </c>
      <c r="H10" s="14" t="s">
        <v>39</v>
      </c>
      <c r="I10" s="14" t="s">
        <v>116</v>
      </c>
      <c r="J10" s="14" t="s">
        <v>40</v>
      </c>
      <c r="K10" s="21">
        <v>29</v>
      </c>
      <c r="L10" s="22" t="s">
        <v>115</v>
      </c>
      <c r="M10" s="21" t="s">
        <v>35</v>
      </c>
      <c r="N10" s="21" t="s">
        <v>35</v>
      </c>
      <c r="O10" s="21" t="s">
        <v>35</v>
      </c>
      <c r="P10" s="21" t="s">
        <v>35</v>
      </c>
      <c r="Q10" s="21" t="s">
        <v>35</v>
      </c>
      <c r="R10" s="21" t="s">
        <v>35</v>
      </c>
      <c r="S10" s="21" t="s">
        <v>35</v>
      </c>
      <c r="T10" s="21" t="s">
        <v>35</v>
      </c>
    </row>
    <row r="11" spans="2:20" ht="102" x14ac:dyDescent="0.2">
      <c r="B11" s="29" t="s">
        <v>96</v>
      </c>
      <c r="C11" s="29" t="s">
        <v>100</v>
      </c>
      <c r="D11" s="29" t="s">
        <v>77</v>
      </c>
      <c r="E11" s="29" t="s">
        <v>103</v>
      </c>
      <c r="F11" s="29" t="s">
        <v>78</v>
      </c>
      <c r="G11" s="29" t="s">
        <v>104</v>
      </c>
      <c r="H11" s="14" t="s">
        <v>39</v>
      </c>
      <c r="I11" s="14" t="s">
        <v>116</v>
      </c>
      <c r="J11" s="14" t="s">
        <v>40</v>
      </c>
      <c r="K11" s="21">
        <v>29</v>
      </c>
      <c r="L11" s="22" t="s">
        <v>115</v>
      </c>
      <c r="M11" s="21" t="s">
        <v>35</v>
      </c>
      <c r="N11" s="21" t="s">
        <v>35</v>
      </c>
      <c r="O11" s="21" t="s">
        <v>35</v>
      </c>
      <c r="P11" s="21" t="s">
        <v>35</v>
      </c>
      <c r="Q11" s="21" t="s">
        <v>35</v>
      </c>
      <c r="R11" s="21" t="s">
        <v>35</v>
      </c>
      <c r="S11" s="21" t="s">
        <v>35</v>
      </c>
      <c r="T11" s="21" t="s">
        <v>35</v>
      </c>
    </row>
    <row r="12" spans="2:20" ht="114.75" customHeight="1" x14ac:dyDescent="0.2">
      <c r="B12" s="29" t="s">
        <v>97</v>
      </c>
      <c r="C12" s="29" t="s">
        <v>101</v>
      </c>
      <c r="D12" s="29" t="s">
        <v>77</v>
      </c>
      <c r="E12" s="29" t="s">
        <v>103</v>
      </c>
      <c r="F12" s="29" t="s">
        <v>78</v>
      </c>
      <c r="G12" s="29" t="s">
        <v>104</v>
      </c>
      <c r="H12" s="14" t="s">
        <v>39</v>
      </c>
      <c r="I12" s="14" t="s">
        <v>116</v>
      </c>
      <c r="J12" s="14" t="s">
        <v>40</v>
      </c>
      <c r="K12" s="21">
        <v>28</v>
      </c>
      <c r="L12" s="22" t="s">
        <v>129</v>
      </c>
      <c r="M12" s="21" t="s">
        <v>35</v>
      </c>
      <c r="N12" s="21" t="s">
        <v>35</v>
      </c>
      <c r="O12" s="21" t="s">
        <v>35</v>
      </c>
      <c r="P12" s="21" t="s">
        <v>35</v>
      </c>
      <c r="Q12" s="21" t="s">
        <v>35</v>
      </c>
      <c r="R12" s="21" t="s">
        <v>35</v>
      </c>
      <c r="S12" s="21" t="s">
        <v>35</v>
      </c>
      <c r="T12" s="21" t="s">
        <v>35</v>
      </c>
    </row>
    <row r="13" spans="2:20" ht="113.25" customHeight="1" x14ac:dyDescent="0.2">
      <c r="B13" s="29" t="s">
        <v>98</v>
      </c>
      <c r="C13" s="29" t="s">
        <v>102</v>
      </c>
      <c r="D13" s="29" t="s">
        <v>79</v>
      </c>
      <c r="E13" s="29" t="s">
        <v>103</v>
      </c>
      <c r="F13" s="29" t="s">
        <v>80</v>
      </c>
      <c r="G13" s="29" t="s">
        <v>104</v>
      </c>
      <c r="H13" s="14" t="s">
        <v>39</v>
      </c>
      <c r="I13" s="14" t="s">
        <v>116</v>
      </c>
      <c r="J13" s="14" t="s">
        <v>40</v>
      </c>
      <c r="K13" s="21">
        <v>29</v>
      </c>
      <c r="L13" s="22" t="s">
        <v>115</v>
      </c>
      <c r="M13" s="21" t="s">
        <v>35</v>
      </c>
      <c r="N13" s="21" t="s">
        <v>35</v>
      </c>
      <c r="O13" s="21" t="s">
        <v>35</v>
      </c>
      <c r="P13" s="21" t="s">
        <v>35</v>
      </c>
      <c r="Q13" s="21" t="s">
        <v>35</v>
      </c>
      <c r="R13" s="21" t="s">
        <v>35</v>
      </c>
      <c r="S13" s="21" t="s">
        <v>35</v>
      </c>
      <c r="T13" s="21" t="s">
        <v>35</v>
      </c>
    </row>
    <row r="14" spans="2:20" ht="114" customHeight="1" x14ac:dyDescent="0.2">
      <c r="B14" s="29" t="s">
        <v>113</v>
      </c>
      <c r="C14" s="29" t="s">
        <v>114</v>
      </c>
      <c r="D14" s="29" t="s">
        <v>77</v>
      </c>
      <c r="E14" s="29" t="s">
        <v>103</v>
      </c>
      <c r="F14" s="29" t="s">
        <v>78</v>
      </c>
      <c r="G14" s="29" t="s">
        <v>104</v>
      </c>
      <c r="H14" s="14" t="s">
        <v>39</v>
      </c>
      <c r="I14" s="14" t="s">
        <v>116</v>
      </c>
      <c r="J14" s="14" t="s">
        <v>40</v>
      </c>
      <c r="K14" s="21">
        <v>29</v>
      </c>
      <c r="L14" s="22" t="s">
        <v>115</v>
      </c>
      <c r="M14" s="21" t="s">
        <v>35</v>
      </c>
      <c r="N14" s="21" t="s">
        <v>35</v>
      </c>
      <c r="O14" s="21" t="s">
        <v>35</v>
      </c>
      <c r="P14" s="21" t="s">
        <v>35</v>
      </c>
      <c r="Q14" s="21" t="s">
        <v>35</v>
      </c>
      <c r="R14" s="21" t="s">
        <v>35</v>
      </c>
      <c r="S14" s="21" t="s">
        <v>35</v>
      </c>
      <c r="T14" s="21" t="s">
        <v>35</v>
      </c>
    </row>
    <row r="15" spans="2:20" x14ac:dyDescent="0.2">
      <c r="B15" s="20"/>
    </row>
    <row r="16" spans="2:20" x14ac:dyDescent="0.2">
      <c r="B16" s="17" t="s">
        <v>84</v>
      </c>
      <c r="C16" s="2" t="s">
        <v>85</v>
      </c>
    </row>
    <row r="17" spans="2:20" x14ac:dyDescent="0.2">
      <c r="B17" s="17" t="s">
        <v>90</v>
      </c>
      <c r="C17" s="2" t="s">
        <v>92</v>
      </c>
    </row>
    <row r="18" spans="2:20" x14ac:dyDescent="0.2">
      <c r="B18" s="17" t="s">
        <v>91</v>
      </c>
      <c r="C18" s="2" t="s">
        <v>93</v>
      </c>
    </row>
    <row r="20" spans="2:20" ht="102" x14ac:dyDescent="0.2">
      <c r="B20" s="10" t="s">
        <v>10</v>
      </c>
      <c r="C20" s="10" t="s">
        <v>18</v>
      </c>
      <c r="D20" s="10" t="s">
        <v>19</v>
      </c>
      <c r="E20" s="10" t="s">
        <v>20</v>
      </c>
      <c r="F20" s="10" t="s">
        <v>21</v>
      </c>
      <c r="G20" s="10" t="s">
        <v>22</v>
      </c>
      <c r="H20" s="10" t="s">
        <v>23</v>
      </c>
      <c r="I20" s="10" t="s">
        <v>24</v>
      </c>
      <c r="J20" s="18" t="s">
        <v>25</v>
      </c>
      <c r="K20" s="10" t="s">
        <v>56</v>
      </c>
      <c r="L20" s="10" t="s">
        <v>57</v>
      </c>
      <c r="M20" s="10" t="s">
        <v>58</v>
      </c>
      <c r="N20" s="10" t="s">
        <v>59</v>
      </c>
      <c r="O20" s="10" t="s">
        <v>45</v>
      </c>
      <c r="P20" s="10" t="s">
        <v>60</v>
      </c>
      <c r="Q20" s="10" t="s">
        <v>47</v>
      </c>
      <c r="R20" s="10" t="s">
        <v>61</v>
      </c>
      <c r="S20" s="10" t="s">
        <v>49</v>
      </c>
      <c r="T20" s="10" t="s">
        <v>62</v>
      </c>
    </row>
    <row r="21" spans="2:20" ht="111.75" customHeight="1" x14ac:dyDescent="0.2">
      <c r="B21" s="11" t="s">
        <v>138</v>
      </c>
      <c r="C21" s="11" t="s">
        <v>105</v>
      </c>
      <c r="D21" s="11" t="s">
        <v>81</v>
      </c>
      <c r="E21" s="11" t="s">
        <v>103</v>
      </c>
      <c r="F21" s="11" t="s">
        <v>82</v>
      </c>
      <c r="G21" s="15" t="s">
        <v>110</v>
      </c>
      <c r="H21" s="14" t="s">
        <v>39</v>
      </c>
      <c r="I21" s="14" t="s">
        <v>35</v>
      </c>
      <c r="J21" s="14" t="s">
        <v>40</v>
      </c>
      <c r="K21" s="21">
        <v>29</v>
      </c>
      <c r="L21" s="22" t="s">
        <v>115</v>
      </c>
      <c r="M21" s="21" t="s">
        <v>35</v>
      </c>
      <c r="N21" s="21" t="s">
        <v>35</v>
      </c>
      <c r="O21" s="21" t="s">
        <v>35</v>
      </c>
      <c r="P21" s="21" t="s">
        <v>35</v>
      </c>
      <c r="Q21" s="21" t="s">
        <v>35</v>
      </c>
      <c r="R21" s="21" t="s">
        <v>35</v>
      </c>
      <c r="S21" s="21" t="s">
        <v>35</v>
      </c>
      <c r="T21" s="21" t="s">
        <v>35</v>
      </c>
    </row>
    <row r="22" spans="2:20" ht="114" customHeight="1" x14ac:dyDescent="0.2">
      <c r="B22" s="11" t="s">
        <v>139</v>
      </c>
      <c r="C22" s="11" t="s">
        <v>106</v>
      </c>
      <c r="D22" s="11" t="s">
        <v>81</v>
      </c>
      <c r="E22" s="11" t="s">
        <v>103</v>
      </c>
      <c r="F22" s="11" t="s">
        <v>82</v>
      </c>
      <c r="G22" s="15" t="s">
        <v>110</v>
      </c>
      <c r="H22" s="14" t="s">
        <v>39</v>
      </c>
      <c r="I22" s="14" t="s">
        <v>35</v>
      </c>
      <c r="J22" s="14" t="s">
        <v>40</v>
      </c>
      <c r="K22" s="21">
        <v>29</v>
      </c>
      <c r="L22" s="22" t="s">
        <v>115</v>
      </c>
      <c r="M22" s="21">
        <v>34</v>
      </c>
      <c r="N22" s="40" t="s">
        <v>118</v>
      </c>
      <c r="O22" s="21" t="s">
        <v>35</v>
      </c>
      <c r="P22" s="21" t="s">
        <v>35</v>
      </c>
      <c r="Q22" s="21" t="s">
        <v>35</v>
      </c>
      <c r="R22" s="21" t="s">
        <v>35</v>
      </c>
      <c r="S22" s="21" t="s">
        <v>35</v>
      </c>
      <c r="T22" s="21" t="s">
        <v>35</v>
      </c>
    </row>
    <row r="23" spans="2:20" ht="105" customHeight="1" x14ac:dyDescent="0.2">
      <c r="B23" s="11" t="s">
        <v>140</v>
      </c>
      <c r="C23" s="11" t="s">
        <v>107</v>
      </c>
      <c r="D23" s="11" t="s">
        <v>81</v>
      </c>
      <c r="E23" s="11" t="s">
        <v>103</v>
      </c>
      <c r="F23" s="11" t="s">
        <v>82</v>
      </c>
      <c r="G23" s="15" t="s">
        <v>110</v>
      </c>
      <c r="H23" s="14" t="s">
        <v>39</v>
      </c>
      <c r="I23" s="14" t="s">
        <v>35</v>
      </c>
      <c r="J23" s="14" t="s">
        <v>40</v>
      </c>
      <c r="K23" s="21">
        <v>29</v>
      </c>
      <c r="L23" s="22" t="s">
        <v>115</v>
      </c>
      <c r="M23" s="21">
        <v>34</v>
      </c>
      <c r="N23" s="40" t="s">
        <v>118</v>
      </c>
      <c r="O23" s="21" t="s">
        <v>35</v>
      </c>
      <c r="P23" s="21" t="s">
        <v>35</v>
      </c>
      <c r="Q23" s="21" t="s">
        <v>35</v>
      </c>
      <c r="R23" s="21" t="s">
        <v>35</v>
      </c>
      <c r="S23" s="21" t="s">
        <v>35</v>
      </c>
      <c r="T23" s="21" t="s">
        <v>35</v>
      </c>
    </row>
    <row r="24" spans="2:20" ht="111.75" customHeight="1" x14ac:dyDescent="0.2">
      <c r="B24" s="11" t="s">
        <v>141</v>
      </c>
      <c r="C24" s="11" t="s">
        <v>108</v>
      </c>
      <c r="D24" s="29" t="s">
        <v>77</v>
      </c>
      <c r="E24" s="29" t="s">
        <v>103</v>
      </c>
      <c r="F24" s="29" t="s">
        <v>78</v>
      </c>
      <c r="G24" s="15" t="s">
        <v>110</v>
      </c>
      <c r="H24" s="14" t="s">
        <v>39</v>
      </c>
      <c r="I24" s="14" t="s">
        <v>35</v>
      </c>
      <c r="J24" s="14" t="s">
        <v>40</v>
      </c>
      <c r="K24" s="21">
        <v>29</v>
      </c>
      <c r="L24" s="22" t="s">
        <v>115</v>
      </c>
      <c r="M24" s="21">
        <v>41</v>
      </c>
      <c r="N24" s="40" t="s">
        <v>119</v>
      </c>
      <c r="O24" s="21" t="s">
        <v>35</v>
      </c>
      <c r="P24" s="21" t="s">
        <v>35</v>
      </c>
      <c r="Q24" s="21" t="s">
        <v>35</v>
      </c>
      <c r="R24" s="21" t="s">
        <v>35</v>
      </c>
      <c r="S24" s="21" t="s">
        <v>35</v>
      </c>
      <c r="T24" s="21" t="s">
        <v>35</v>
      </c>
    </row>
    <row r="25" spans="2:20" ht="108" customHeight="1" x14ac:dyDescent="0.2">
      <c r="B25" s="11" t="s">
        <v>142</v>
      </c>
      <c r="C25" s="11" t="s">
        <v>111</v>
      </c>
      <c r="D25" s="29" t="s">
        <v>77</v>
      </c>
      <c r="E25" s="29" t="s">
        <v>103</v>
      </c>
      <c r="F25" s="29" t="s">
        <v>78</v>
      </c>
      <c r="G25" s="15" t="s">
        <v>110</v>
      </c>
      <c r="H25" s="14" t="s">
        <v>39</v>
      </c>
      <c r="I25" s="14" t="s">
        <v>35</v>
      </c>
      <c r="J25" s="14" t="s">
        <v>40</v>
      </c>
      <c r="K25" s="21">
        <v>29</v>
      </c>
      <c r="L25" s="22" t="s">
        <v>115</v>
      </c>
      <c r="M25" s="21">
        <v>34</v>
      </c>
      <c r="N25" s="40" t="s">
        <v>118</v>
      </c>
      <c r="O25" s="21" t="s">
        <v>35</v>
      </c>
      <c r="P25" s="21" t="s">
        <v>35</v>
      </c>
      <c r="Q25" s="21" t="s">
        <v>35</v>
      </c>
      <c r="R25" s="21" t="s">
        <v>35</v>
      </c>
      <c r="S25" s="21" t="s">
        <v>35</v>
      </c>
      <c r="T25" s="21" t="s">
        <v>35</v>
      </c>
    </row>
    <row r="26" spans="2:20" ht="111.75" customHeight="1" x14ac:dyDescent="0.2">
      <c r="B26" s="11" t="s">
        <v>143</v>
      </c>
      <c r="C26" s="11" t="s">
        <v>109</v>
      </c>
      <c r="D26" s="29" t="s">
        <v>77</v>
      </c>
      <c r="E26" s="29" t="s">
        <v>103</v>
      </c>
      <c r="F26" s="29" t="s">
        <v>78</v>
      </c>
      <c r="G26" s="15" t="s">
        <v>110</v>
      </c>
      <c r="H26" s="14" t="s">
        <v>39</v>
      </c>
      <c r="I26" s="14" t="s">
        <v>35</v>
      </c>
      <c r="J26" s="14" t="s">
        <v>40</v>
      </c>
      <c r="K26" s="21">
        <v>29</v>
      </c>
      <c r="L26" s="22" t="s">
        <v>115</v>
      </c>
      <c r="M26" s="21">
        <v>41</v>
      </c>
      <c r="N26" s="40" t="s">
        <v>119</v>
      </c>
      <c r="O26" s="21" t="s">
        <v>35</v>
      </c>
      <c r="P26" s="21" t="s">
        <v>35</v>
      </c>
      <c r="Q26" s="21" t="s">
        <v>35</v>
      </c>
      <c r="R26" s="21" t="s">
        <v>35</v>
      </c>
      <c r="S26" s="21" t="s">
        <v>35</v>
      </c>
      <c r="T26" s="21" t="s">
        <v>35</v>
      </c>
    </row>
  </sheetData>
  <dataValidations count="1">
    <dataValidation type="textLength" allowBlank="1" showInputMessage="1" showErrorMessage="1" errorTitle="K L A I D A  " error="Galimas pavadinimo ženklų skaičius - 150" promptTitle="Informacija" prompt="Galimas pavadinimo ženklų skaičius - 150" sqref="C21">
      <formula1>1</formula1>
      <formula2>150</formula2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31"/>
  <sheetViews>
    <sheetView topLeftCell="A9" zoomScale="80" zoomScaleNormal="80" workbookViewId="0">
      <selection activeCell="M15" sqref="M15"/>
    </sheetView>
  </sheetViews>
  <sheetFormatPr defaultRowHeight="12.75" x14ac:dyDescent="0.2"/>
  <cols>
    <col min="1" max="1" width="7.85546875" style="4" customWidth="1"/>
    <col min="2" max="2" width="13.7109375" style="4" customWidth="1"/>
    <col min="3" max="3" width="17.28515625" style="4" customWidth="1"/>
    <col min="4" max="4" width="13.28515625" style="4" customWidth="1"/>
    <col min="5" max="5" width="10.85546875" style="4" customWidth="1"/>
    <col min="6" max="6" width="15.28515625" style="4" customWidth="1"/>
    <col min="7" max="7" width="12.7109375" style="4" customWidth="1"/>
    <col min="8" max="11" width="9.140625" style="4"/>
    <col min="12" max="12" width="16.5703125" style="4" customWidth="1"/>
    <col min="13" max="14" width="9.140625" style="4"/>
    <col min="15" max="15" width="16.85546875" style="4" customWidth="1"/>
    <col min="16" max="16384" width="9.140625" style="4"/>
  </cols>
  <sheetData>
    <row r="2" spans="2:22" x14ac:dyDescent="0.2">
      <c r="B2" s="20" t="s">
        <v>54</v>
      </c>
    </row>
    <row r="3" spans="2:22" x14ac:dyDescent="0.2">
      <c r="B3" s="20"/>
    </row>
    <row r="4" spans="2:22" x14ac:dyDescent="0.2">
      <c r="B4" s="17" t="s">
        <v>84</v>
      </c>
      <c r="C4" s="2" t="s">
        <v>85</v>
      </c>
    </row>
    <row r="5" spans="2:22" x14ac:dyDescent="0.2">
      <c r="B5" s="17" t="s">
        <v>86</v>
      </c>
      <c r="C5" s="2" t="s">
        <v>87</v>
      </c>
    </row>
    <row r="6" spans="2:22" x14ac:dyDescent="0.2">
      <c r="B6" s="17" t="s">
        <v>88</v>
      </c>
      <c r="C6" s="2" t="s">
        <v>89</v>
      </c>
    </row>
    <row r="8" spans="2:22" ht="102" x14ac:dyDescent="0.2">
      <c r="B8" s="26" t="s">
        <v>10</v>
      </c>
      <c r="C8" s="26" t="s">
        <v>18</v>
      </c>
      <c r="D8" s="26" t="s">
        <v>19</v>
      </c>
      <c r="E8" s="26" t="s">
        <v>20</v>
      </c>
      <c r="F8" s="26" t="s">
        <v>21</v>
      </c>
      <c r="G8" s="26" t="s">
        <v>22</v>
      </c>
      <c r="H8" s="26" t="s">
        <v>23</v>
      </c>
      <c r="I8" s="26" t="s">
        <v>24</v>
      </c>
      <c r="J8" s="18" t="s">
        <v>25</v>
      </c>
      <c r="K8" s="9" t="s">
        <v>42</v>
      </c>
      <c r="L8" s="9" t="s">
        <v>43</v>
      </c>
      <c r="M8" s="9" t="s">
        <v>44</v>
      </c>
      <c r="N8" s="9" t="s">
        <v>45</v>
      </c>
      <c r="O8" s="9" t="s">
        <v>51</v>
      </c>
      <c r="P8" s="9" t="s">
        <v>46</v>
      </c>
      <c r="Q8" s="9" t="s">
        <v>47</v>
      </c>
      <c r="R8" s="9" t="s">
        <v>52</v>
      </c>
      <c r="S8" s="9" t="s">
        <v>48</v>
      </c>
      <c r="T8" s="9" t="s">
        <v>49</v>
      </c>
      <c r="U8" s="9" t="s">
        <v>53</v>
      </c>
      <c r="V8" s="9" t="s">
        <v>50</v>
      </c>
    </row>
    <row r="9" spans="2:22" ht="89.25" x14ac:dyDescent="0.2">
      <c r="B9" s="29" t="s">
        <v>94</v>
      </c>
      <c r="C9" s="29" t="s">
        <v>99</v>
      </c>
      <c r="D9" s="29" t="s">
        <v>77</v>
      </c>
      <c r="E9" s="29" t="s">
        <v>103</v>
      </c>
      <c r="F9" s="29" t="s">
        <v>78</v>
      </c>
      <c r="G9" s="29" t="s">
        <v>104</v>
      </c>
      <c r="H9" s="32" t="s">
        <v>39</v>
      </c>
      <c r="I9" s="32" t="s">
        <v>116</v>
      </c>
      <c r="J9" s="14" t="s">
        <v>40</v>
      </c>
      <c r="K9" s="19" t="s">
        <v>117</v>
      </c>
      <c r="L9" s="11" t="s">
        <v>137</v>
      </c>
      <c r="M9" s="28">
        <v>20000</v>
      </c>
      <c r="N9" s="19" t="s">
        <v>35</v>
      </c>
      <c r="O9" s="19" t="s">
        <v>35</v>
      </c>
      <c r="P9" s="19" t="s">
        <v>35</v>
      </c>
      <c r="Q9" s="19" t="s">
        <v>35</v>
      </c>
      <c r="R9" s="19" t="s">
        <v>35</v>
      </c>
      <c r="S9" s="19" t="s">
        <v>35</v>
      </c>
      <c r="T9" s="19" t="s">
        <v>35</v>
      </c>
      <c r="U9" s="19" t="s">
        <v>35</v>
      </c>
      <c r="V9" s="19" t="s">
        <v>35</v>
      </c>
    </row>
    <row r="10" spans="2:22" ht="63.75" x14ac:dyDescent="0.2">
      <c r="B10" s="29" t="s">
        <v>95</v>
      </c>
      <c r="C10" s="29" t="s">
        <v>112</v>
      </c>
      <c r="D10" s="29" t="s">
        <v>77</v>
      </c>
      <c r="E10" s="29" t="s">
        <v>103</v>
      </c>
      <c r="F10" s="29" t="s">
        <v>78</v>
      </c>
      <c r="G10" s="29" t="s">
        <v>104</v>
      </c>
      <c r="H10" s="32" t="s">
        <v>39</v>
      </c>
      <c r="I10" s="32" t="s">
        <v>116</v>
      </c>
      <c r="J10" s="14" t="s">
        <v>40</v>
      </c>
      <c r="K10" s="19" t="s">
        <v>117</v>
      </c>
      <c r="L10" s="11" t="s">
        <v>137</v>
      </c>
      <c r="M10" s="28">
        <v>8000</v>
      </c>
      <c r="N10" s="19" t="s">
        <v>35</v>
      </c>
      <c r="O10" s="19" t="s">
        <v>35</v>
      </c>
      <c r="P10" s="19" t="s">
        <v>35</v>
      </c>
      <c r="Q10" s="19" t="s">
        <v>35</v>
      </c>
      <c r="R10" s="19" t="s">
        <v>35</v>
      </c>
      <c r="S10" s="19" t="s">
        <v>35</v>
      </c>
      <c r="T10" s="19" t="s">
        <v>35</v>
      </c>
      <c r="U10" s="19" t="s">
        <v>35</v>
      </c>
      <c r="V10" s="19" t="s">
        <v>35</v>
      </c>
    </row>
    <row r="11" spans="2:22" ht="76.5" x14ac:dyDescent="0.2">
      <c r="B11" s="29" t="s">
        <v>96</v>
      </c>
      <c r="C11" s="29" t="s">
        <v>100</v>
      </c>
      <c r="D11" s="29" t="s">
        <v>77</v>
      </c>
      <c r="E11" s="29" t="s">
        <v>103</v>
      </c>
      <c r="F11" s="29" t="s">
        <v>78</v>
      </c>
      <c r="G11" s="29" t="s">
        <v>104</v>
      </c>
      <c r="H11" s="32" t="s">
        <v>39</v>
      </c>
      <c r="I11" s="32" t="s">
        <v>116</v>
      </c>
      <c r="J11" s="14" t="s">
        <v>40</v>
      </c>
      <c r="K11" s="19" t="s">
        <v>117</v>
      </c>
      <c r="L11" s="11" t="s">
        <v>137</v>
      </c>
      <c r="M11" s="28">
        <v>4000</v>
      </c>
      <c r="N11" s="19" t="s">
        <v>35</v>
      </c>
      <c r="O11" s="19" t="s">
        <v>35</v>
      </c>
      <c r="P11" s="19" t="s">
        <v>35</v>
      </c>
      <c r="Q11" s="19" t="s">
        <v>35</v>
      </c>
      <c r="R11" s="19" t="s">
        <v>35</v>
      </c>
      <c r="S11" s="19" t="s">
        <v>35</v>
      </c>
      <c r="T11" s="19" t="s">
        <v>35</v>
      </c>
      <c r="U11" s="19" t="s">
        <v>35</v>
      </c>
      <c r="V11" s="19" t="s">
        <v>35</v>
      </c>
    </row>
    <row r="12" spans="2:22" ht="102" x14ac:dyDescent="0.2">
      <c r="B12" s="29" t="s">
        <v>97</v>
      </c>
      <c r="C12" s="29" t="s">
        <v>101</v>
      </c>
      <c r="D12" s="29" t="s">
        <v>77</v>
      </c>
      <c r="E12" s="29" t="s">
        <v>103</v>
      </c>
      <c r="F12" s="29" t="s">
        <v>78</v>
      </c>
      <c r="G12" s="29" t="s">
        <v>104</v>
      </c>
      <c r="H12" s="32" t="s">
        <v>39</v>
      </c>
      <c r="I12" s="32" t="s">
        <v>116</v>
      </c>
      <c r="J12" s="14" t="s">
        <v>40</v>
      </c>
      <c r="K12" s="19" t="s">
        <v>117</v>
      </c>
      <c r="L12" s="11" t="s">
        <v>137</v>
      </c>
      <c r="M12" s="28">
        <v>25000</v>
      </c>
      <c r="N12" s="19" t="s">
        <v>35</v>
      </c>
      <c r="O12" s="19" t="s">
        <v>35</v>
      </c>
      <c r="P12" s="19" t="s">
        <v>35</v>
      </c>
      <c r="Q12" s="19" t="s">
        <v>35</v>
      </c>
      <c r="R12" s="19" t="s">
        <v>35</v>
      </c>
      <c r="S12" s="19" t="s">
        <v>35</v>
      </c>
      <c r="T12" s="19" t="s">
        <v>35</v>
      </c>
      <c r="U12" s="19" t="s">
        <v>35</v>
      </c>
      <c r="V12" s="19" t="s">
        <v>35</v>
      </c>
    </row>
    <row r="13" spans="2:22" ht="102" x14ac:dyDescent="0.2">
      <c r="B13" s="29" t="s">
        <v>98</v>
      </c>
      <c r="C13" s="29" t="s">
        <v>102</v>
      </c>
      <c r="D13" s="29" t="s">
        <v>79</v>
      </c>
      <c r="E13" s="29" t="s">
        <v>103</v>
      </c>
      <c r="F13" s="29" t="s">
        <v>80</v>
      </c>
      <c r="G13" s="29" t="s">
        <v>104</v>
      </c>
      <c r="H13" s="32" t="s">
        <v>39</v>
      </c>
      <c r="I13" s="32" t="s">
        <v>116</v>
      </c>
      <c r="J13" s="14" t="s">
        <v>40</v>
      </c>
      <c r="K13" s="19" t="s">
        <v>117</v>
      </c>
      <c r="L13" s="11" t="s">
        <v>137</v>
      </c>
      <c r="M13" s="28">
        <v>6588</v>
      </c>
      <c r="N13" s="19" t="s">
        <v>35</v>
      </c>
      <c r="O13" s="19" t="s">
        <v>35</v>
      </c>
      <c r="P13" s="19" t="s">
        <v>35</v>
      </c>
      <c r="Q13" s="19" t="s">
        <v>35</v>
      </c>
      <c r="R13" s="19" t="s">
        <v>35</v>
      </c>
      <c r="S13" s="19" t="s">
        <v>35</v>
      </c>
      <c r="T13" s="19" t="s">
        <v>35</v>
      </c>
      <c r="U13" s="19" t="s">
        <v>35</v>
      </c>
      <c r="V13" s="19" t="s">
        <v>35</v>
      </c>
    </row>
    <row r="14" spans="2:22" ht="63.75" x14ac:dyDescent="0.2">
      <c r="B14" s="29" t="s">
        <v>113</v>
      </c>
      <c r="C14" s="29" t="s">
        <v>114</v>
      </c>
      <c r="D14" s="29" t="s">
        <v>77</v>
      </c>
      <c r="E14" s="29" t="s">
        <v>103</v>
      </c>
      <c r="F14" s="29" t="s">
        <v>78</v>
      </c>
      <c r="G14" s="29" t="s">
        <v>104</v>
      </c>
      <c r="H14" s="32" t="s">
        <v>39</v>
      </c>
      <c r="I14" s="32" t="s">
        <v>116</v>
      </c>
      <c r="J14" s="14" t="s">
        <v>40</v>
      </c>
      <c r="K14" s="19" t="s">
        <v>117</v>
      </c>
      <c r="L14" s="11" t="s">
        <v>137</v>
      </c>
      <c r="M14" s="28">
        <v>900</v>
      </c>
      <c r="N14" s="19" t="s">
        <v>35</v>
      </c>
      <c r="O14" s="19" t="s">
        <v>35</v>
      </c>
      <c r="P14" s="19" t="s">
        <v>35</v>
      </c>
      <c r="Q14" s="19" t="s">
        <v>35</v>
      </c>
      <c r="R14" s="19" t="s">
        <v>35</v>
      </c>
      <c r="S14" s="19" t="s">
        <v>35</v>
      </c>
      <c r="T14" s="19" t="s">
        <v>35</v>
      </c>
      <c r="U14" s="19" t="s">
        <v>35</v>
      </c>
      <c r="V14" s="19" t="s">
        <v>35</v>
      </c>
    </row>
    <row r="16" spans="2:22" x14ac:dyDescent="0.2">
      <c r="B16" s="17" t="s">
        <v>84</v>
      </c>
      <c r="C16" s="2" t="s">
        <v>85</v>
      </c>
    </row>
    <row r="17" spans="2:22" x14ac:dyDescent="0.2">
      <c r="B17" s="17" t="s">
        <v>90</v>
      </c>
      <c r="C17" s="2" t="s">
        <v>92</v>
      </c>
    </row>
    <row r="18" spans="2:22" x14ac:dyDescent="0.2">
      <c r="B18" s="17" t="s">
        <v>91</v>
      </c>
      <c r="C18" s="2" t="s">
        <v>93</v>
      </c>
    </row>
    <row r="20" spans="2:22" ht="102" x14ac:dyDescent="0.2">
      <c r="B20" s="10" t="s">
        <v>10</v>
      </c>
      <c r="C20" s="10" t="s">
        <v>18</v>
      </c>
      <c r="D20" s="10" t="s">
        <v>19</v>
      </c>
      <c r="E20" s="10" t="s">
        <v>20</v>
      </c>
      <c r="F20" s="10" t="s">
        <v>21</v>
      </c>
      <c r="G20" s="10" t="s">
        <v>22</v>
      </c>
      <c r="H20" s="10" t="s">
        <v>23</v>
      </c>
      <c r="I20" s="10" t="s">
        <v>24</v>
      </c>
      <c r="J20" s="18" t="s">
        <v>25</v>
      </c>
      <c r="K20" s="9" t="s">
        <v>42</v>
      </c>
      <c r="L20" s="9" t="s">
        <v>43</v>
      </c>
      <c r="M20" s="9" t="s">
        <v>44</v>
      </c>
      <c r="N20" s="9" t="s">
        <v>45</v>
      </c>
      <c r="O20" s="9" t="s">
        <v>51</v>
      </c>
      <c r="P20" s="9" t="s">
        <v>46</v>
      </c>
      <c r="Q20" s="9" t="s">
        <v>47</v>
      </c>
      <c r="R20" s="9" t="s">
        <v>52</v>
      </c>
      <c r="S20" s="9" t="s">
        <v>48</v>
      </c>
      <c r="T20" s="9" t="s">
        <v>49</v>
      </c>
      <c r="U20" s="9" t="s">
        <v>53</v>
      </c>
      <c r="V20" s="9" t="s">
        <v>50</v>
      </c>
    </row>
    <row r="21" spans="2:22" ht="89.25" x14ac:dyDescent="0.2">
      <c r="B21" s="11" t="s">
        <v>138</v>
      </c>
      <c r="C21" s="11" t="s">
        <v>105</v>
      </c>
      <c r="D21" s="11" t="s">
        <v>81</v>
      </c>
      <c r="E21" s="11" t="s">
        <v>103</v>
      </c>
      <c r="F21" s="11" t="s">
        <v>82</v>
      </c>
      <c r="G21" s="15" t="s">
        <v>110</v>
      </c>
      <c r="H21" s="14" t="s">
        <v>39</v>
      </c>
      <c r="I21" s="14" t="s">
        <v>35</v>
      </c>
      <c r="J21" s="14" t="s">
        <v>40</v>
      </c>
      <c r="K21" s="19" t="s">
        <v>120</v>
      </c>
      <c r="L21" s="11" t="s">
        <v>121</v>
      </c>
      <c r="M21" s="19">
        <v>16347</v>
      </c>
      <c r="N21" s="19" t="s">
        <v>122</v>
      </c>
      <c r="O21" s="11" t="s">
        <v>123</v>
      </c>
      <c r="P21" s="19" t="s">
        <v>35</v>
      </c>
      <c r="Q21" s="19" t="s">
        <v>35</v>
      </c>
      <c r="R21" s="19" t="s">
        <v>35</v>
      </c>
      <c r="S21" s="19" t="s">
        <v>35</v>
      </c>
      <c r="T21" s="19" t="s">
        <v>35</v>
      </c>
      <c r="U21" s="19" t="s">
        <v>35</v>
      </c>
      <c r="V21" s="19" t="s">
        <v>35</v>
      </c>
    </row>
    <row r="22" spans="2:22" ht="89.25" x14ac:dyDescent="0.2">
      <c r="B22" s="11" t="s">
        <v>139</v>
      </c>
      <c r="C22" s="11" t="s">
        <v>106</v>
      </c>
      <c r="D22" s="11" t="s">
        <v>81</v>
      </c>
      <c r="E22" s="11" t="s">
        <v>103</v>
      </c>
      <c r="F22" s="11" t="s">
        <v>82</v>
      </c>
      <c r="G22" s="15" t="s">
        <v>110</v>
      </c>
      <c r="H22" s="14" t="s">
        <v>39</v>
      </c>
      <c r="I22" s="14" t="s">
        <v>35</v>
      </c>
      <c r="J22" s="14" t="s">
        <v>40</v>
      </c>
      <c r="K22" s="14" t="s">
        <v>124</v>
      </c>
      <c r="L22" s="11" t="s">
        <v>121</v>
      </c>
      <c r="M22" s="19">
        <v>28000</v>
      </c>
      <c r="N22" s="19" t="s">
        <v>122</v>
      </c>
      <c r="O22" s="15" t="s">
        <v>123</v>
      </c>
      <c r="P22" s="19">
        <v>1306.08</v>
      </c>
      <c r="Q22" s="19" t="s">
        <v>35</v>
      </c>
      <c r="R22" s="19" t="s">
        <v>35</v>
      </c>
      <c r="S22" s="19" t="s">
        <v>35</v>
      </c>
      <c r="T22" s="19" t="s">
        <v>35</v>
      </c>
      <c r="U22" s="19" t="s">
        <v>35</v>
      </c>
      <c r="V22" s="19" t="s">
        <v>35</v>
      </c>
    </row>
    <row r="23" spans="2:22" ht="89.25" x14ac:dyDescent="0.2">
      <c r="B23" s="11" t="s">
        <v>140</v>
      </c>
      <c r="C23" s="11" t="s">
        <v>107</v>
      </c>
      <c r="D23" s="11" t="s">
        <v>81</v>
      </c>
      <c r="E23" s="11" t="s">
        <v>103</v>
      </c>
      <c r="F23" s="11" t="s">
        <v>82</v>
      </c>
      <c r="G23" s="15" t="s">
        <v>110</v>
      </c>
      <c r="H23" s="14" t="s">
        <v>39</v>
      </c>
      <c r="I23" s="14" t="s">
        <v>35</v>
      </c>
      <c r="J23" s="14" t="s">
        <v>40</v>
      </c>
      <c r="K23" s="14" t="s">
        <v>124</v>
      </c>
      <c r="L23" s="11" t="s">
        <v>121</v>
      </c>
      <c r="M23" s="19">
        <v>4000</v>
      </c>
      <c r="N23" s="19" t="s">
        <v>122</v>
      </c>
      <c r="O23" s="15" t="s">
        <v>123</v>
      </c>
      <c r="P23" s="19">
        <v>483.83</v>
      </c>
      <c r="Q23" s="19" t="s">
        <v>35</v>
      </c>
      <c r="R23" s="19" t="s">
        <v>35</v>
      </c>
      <c r="S23" s="19" t="s">
        <v>35</v>
      </c>
      <c r="T23" s="19" t="s">
        <v>35</v>
      </c>
      <c r="U23" s="19" t="s">
        <v>35</v>
      </c>
      <c r="V23" s="19" t="s">
        <v>35</v>
      </c>
    </row>
    <row r="24" spans="2:22" ht="89.25" x14ac:dyDescent="0.2">
      <c r="B24" s="11" t="s">
        <v>141</v>
      </c>
      <c r="C24" s="11" t="s">
        <v>108</v>
      </c>
      <c r="D24" s="29" t="s">
        <v>77</v>
      </c>
      <c r="E24" s="29" t="s">
        <v>103</v>
      </c>
      <c r="F24" s="29" t="s">
        <v>78</v>
      </c>
      <c r="G24" s="15" t="s">
        <v>110</v>
      </c>
      <c r="H24" s="14" t="s">
        <v>39</v>
      </c>
      <c r="I24" s="14" t="s">
        <v>35</v>
      </c>
      <c r="J24" s="14" t="s">
        <v>40</v>
      </c>
      <c r="K24" s="14" t="s">
        <v>124</v>
      </c>
      <c r="L24" s="11" t="s">
        <v>121</v>
      </c>
      <c r="M24" s="19">
        <v>17600</v>
      </c>
      <c r="N24" s="19" t="s">
        <v>122</v>
      </c>
      <c r="O24" s="15" t="s">
        <v>123</v>
      </c>
      <c r="P24" s="19" t="s">
        <v>35</v>
      </c>
      <c r="Q24" s="19" t="s">
        <v>35</v>
      </c>
      <c r="R24" s="19" t="s">
        <v>35</v>
      </c>
      <c r="S24" s="19" t="s">
        <v>35</v>
      </c>
      <c r="T24" s="19" t="s">
        <v>35</v>
      </c>
      <c r="U24" s="19" t="s">
        <v>35</v>
      </c>
      <c r="V24" s="19" t="s">
        <v>35</v>
      </c>
    </row>
    <row r="25" spans="2:22" ht="102" x14ac:dyDescent="0.2">
      <c r="B25" s="11" t="s">
        <v>142</v>
      </c>
      <c r="C25" s="11" t="s">
        <v>111</v>
      </c>
      <c r="D25" s="29" t="s">
        <v>77</v>
      </c>
      <c r="E25" s="29" t="s">
        <v>103</v>
      </c>
      <c r="F25" s="29" t="s">
        <v>78</v>
      </c>
      <c r="G25" s="15" t="s">
        <v>110</v>
      </c>
      <c r="H25" s="14" t="s">
        <v>39</v>
      </c>
      <c r="I25" s="14" t="s">
        <v>35</v>
      </c>
      <c r="J25" s="14" t="s">
        <v>40</v>
      </c>
      <c r="K25" s="14" t="s">
        <v>124</v>
      </c>
      <c r="L25" s="11" t="s">
        <v>121</v>
      </c>
      <c r="M25" s="19">
        <v>10000</v>
      </c>
      <c r="N25" s="19" t="s">
        <v>122</v>
      </c>
      <c r="O25" s="15" t="s">
        <v>123</v>
      </c>
      <c r="P25" s="19">
        <v>142</v>
      </c>
      <c r="Q25" s="19" t="s">
        <v>35</v>
      </c>
      <c r="R25" s="19" t="s">
        <v>35</v>
      </c>
      <c r="S25" s="19" t="s">
        <v>35</v>
      </c>
      <c r="T25" s="19" t="s">
        <v>35</v>
      </c>
      <c r="U25" s="19" t="s">
        <v>35</v>
      </c>
      <c r="V25" s="19" t="s">
        <v>35</v>
      </c>
    </row>
    <row r="26" spans="2:22" ht="89.25" x14ac:dyDescent="0.2">
      <c r="B26" s="11" t="s">
        <v>143</v>
      </c>
      <c r="C26" s="11" t="s">
        <v>109</v>
      </c>
      <c r="D26" s="29" t="s">
        <v>77</v>
      </c>
      <c r="E26" s="29" t="s">
        <v>103</v>
      </c>
      <c r="F26" s="29" t="s">
        <v>78</v>
      </c>
      <c r="G26" s="15" t="s">
        <v>110</v>
      </c>
      <c r="H26" s="14" t="s">
        <v>39</v>
      </c>
      <c r="I26" s="14" t="s">
        <v>35</v>
      </c>
      <c r="J26" s="14" t="s">
        <v>40</v>
      </c>
      <c r="K26" s="14" t="s">
        <v>124</v>
      </c>
      <c r="L26" s="11" t="s">
        <v>121</v>
      </c>
      <c r="M26" s="19">
        <v>19000</v>
      </c>
      <c r="N26" s="19" t="s">
        <v>122</v>
      </c>
      <c r="O26" s="15" t="s">
        <v>123</v>
      </c>
      <c r="P26" s="19" t="s">
        <v>35</v>
      </c>
      <c r="Q26" s="19" t="s">
        <v>35</v>
      </c>
      <c r="R26" s="19" t="s">
        <v>35</v>
      </c>
      <c r="S26" s="19" t="s">
        <v>35</v>
      </c>
      <c r="T26" s="19" t="s">
        <v>35</v>
      </c>
      <c r="U26" s="19" t="s">
        <v>35</v>
      </c>
      <c r="V26" s="19" t="s">
        <v>35</v>
      </c>
    </row>
    <row r="27" spans="2:22" x14ac:dyDescent="0.2">
      <c r="B27" s="33"/>
      <c r="C27" s="33"/>
      <c r="D27" s="33"/>
      <c r="E27" s="33"/>
      <c r="F27" s="33"/>
      <c r="G27" s="34"/>
      <c r="H27" s="35"/>
      <c r="I27" s="35"/>
      <c r="J27" s="35"/>
      <c r="K27" s="39"/>
      <c r="L27" s="33"/>
      <c r="M27" s="39">
        <f>SUM(M21:M26)</f>
        <v>94947</v>
      </c>
      <c r="N27" s="39"/>
      <c r="O27" s="39"/>
      <c r="P27" s="39">
        <f>SUM(P22:P26)</f>
        <v>1931.9099999999999</v>
      </c>
      <c r="Q27" s="39"/>
      <c r="R27" s="39"/>
      <c r="S27" s="39"/>
      <c r="T27" s="39"/>
      <c r="U27" s="39"/>
      <c r="V27" s="39"/>
    </row>
    <row r="29" spans="2:22" x14ac:dyDescent="0.2">
      <c r="B29" s="12" t="s">
        <v>55</v>
      </c>
    </row>
    <row r="30" spans="2:22" x14ac:dyDescent="0.2">
      <c r="B30" s="12"/>
    </row>
    <row r="31" spans="2:22" x14ac:dyDescent="0.2">
      <c r="B31" s="12"/>
    </row>
  </sheetData>
  <dataValidations count="1">
    <dataValidation type="textLength" allowBlank="1" showInputMessage="1" showErrorMessage="1" errorTitle="K L A I D A  " error="Galimas pavadinimo ženklų skaičius - 150" promptTitle="Informacija" prompt="Galimas pavadinimo ženklų skaičius - 150" sqref="C21">
      <formula1>1</formula1>
      <formula2>150</formula2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"/>
  <sheetViews>
    <sheetView workbookViewId="0">
      <selection activeCell="D7" sqref="D7"/>
    </sheetView>
  </sheetViews>
  <sheetFormatPr defaultRowHeight="15" x14ac:dyDescent="0.25"/>
  <cols>
    <col min="3" max="3" width="95" customWidth="1"/>
    <col min="4" max="4" width="32.7109375" customWidth="1"/>
  </cols>
  <sheetData>
    <row r="2" spans="2:4" x14ac:dyDescent="0.25">
      <c r="B2" s="20" t="s">
        <v>63</v>
      </c>
    </row>
    <row r="4" spans="2:4" ht="25.5" x14ac:dyDescent="0.25">
      <c r="B4" s="49" t="s">
        <v>64</v>
      </c>
      <c r="C4" s="23" t="s">
        <v>65</v>
      </c>
      <c r="D4" s="23" t="s">
        <v>66</v>
      </c>
    </row>
    <row r="5" spans="2:4" x14ac:dyDescent="0.25">
      <c r="B5" s="19" t="s">
        <v>117</v>
      </c>
      <c r="C5" s="11" t="s">
        <v>137</v>
      </c>
      <c r="D5" s="62">
        <v>64488</v>
      </c>
    </row>
    <row r="6" spans="2:4" x14ac:dyDescent="0.25">
      <c r="B6" s="19" t="s">
        <v>120</v>
      </c>
      <c r="C6" s="11" t="s">
        <v>125</v>
      </c>
      <c r="D6" s="70">
        <v>94947</v>
      </c>
    </row>
    <row r="7" spans="2:4" x14ac:dyDescent="0.25">
      <c r="B7" s="19" t="s">
        <v>122</v>
      </c>
      <c r="C7" s="15" t="s">
        <v>123</v>
      </c>
      <c r="D7" s="70">
        <v>1931.91</v>
      </c>
    </row>
  </sheetData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0"/>
  <sheetViews>
    <sheetView workbookViewId="0">
      <selection activeCell="G14" sqref="G14"/>
    </sheetView>
  </sheetViews>
  <sheetFormatPr defaultRowHeight="15" x14ac:dyDescent="0.25"/>
  <cols>
    <col min="2" max="2" width="18" customWidth="1"/>
    <col min="3" max="3" width="25.140625" customWidth="1"/>
    <col min="6" max="6" width="10.85546875" customWidth="1"/>
    <col min="7" max="7" width="11" customWidth="1"/>
    <col min="8" max="8" width="11.85546875" customWidth="1"/>
    <col min="9" max="9" width="12.28515625" customWidth="1"/>
    <col min="10" max="10" width="13" customWidth="1"/>
    <col min="11" max="11" width="14.5703125" customWidth="1"/>
  </cols>
  <sheetData>
    <row r="2" spans="2:11" x14ac:dyDescent="0.25">
      <c r="B2" s="8" t="s">
        <v>67</v>
      </c>
    </row>
    <row r="4" spans="2:11" ht="38.25" x14ac:dyDescent="0.25">
      <c r="B4" s="24" t="s">
        <v>68</v>
      </c>
      <c r="C4" s="24" t="s">
        <v>69</v>
      </c>
      <c r="D4" s="24" t="s">
        <v>2</v>
      </c>
      <c r="E4" s="24" t="s">
        <v>3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70</v>
      </c>
      <c r="K4" s="24" t="s">
        <v>12</v>
      </c>
    </row>
    <row r="5" spans="2:11" x14ac:dyDescent="0.25">
      <c r="B5" s="11" t="s">
        <v>104</v>
      </c>
      <c r="C5" s="11" t="s">
        <v>126</v>
      </c>
      <c r="D5" s="62">
        <v>0</v>
      </c>
      <c r="E5" s="63">
        <v>0</v>
      </c>
      <c r="F5" s="62">
        <v>941826</v>
      </c>
      <c r="G5" s="63">
        <v>0</v>
      </c>
      <c r="H5" s="63">
        <v>5397639</v>
      </c>
      <c r="I5" s="63">
        <v>0</v>
      </c>
      <c r="J5" s="63">
        <v>0</v>
      </c>
      <c r="K5" s="63">
        <f>D5+E5+F5+G5+H5+I5+J5</f>
        <v>6339465</v>
      </c>
    </row>
    <row r="6" spans="2:11" ht="25.5" x14ac:dyDescent="0.25">
      <c r="B6" s="11" t="s">
        <v>110</v>
      </c>
      <c r="C6" s="11" t="s">
        <v>127</v>
      </c>
      <c r="D6" s="62">
        <v>0</v>
      </c>
      <c r="E6" s="63">
        <v>0</v>
      </c>
      <c r="F6" s="63">
        <v>0</v>
      </c>
      <c r="G6" s="62">
        <v>789494</v>
      </c>
      <c r="H6" s="63">
        <v>2863920</v>
      </c>
      <c r="I6" s="63">
        <v>0</v>
      </c>
      <c r="J6" s="63">
        <v>0</v>
      </c>
      <c r="K6" s="63">
        <f>D6+E6+F6+G6+H6+I6+J6</f>
        <v>3653414</v>
      </c>
    </row>
    <row r="10" spans="2:11" x14ac:dyDescent="0.25">
      <c r="G10" s="4"/>
    </row>
  </sheetData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2"/>
  <sheetViews>
    <sheetView workbookViewId="0">
      <selection activeCell="J6" sqref="J6"/>
    </sheetView>
  </sheetViews>
  <sheetFormatPr defaultRowHeight="15" x14ac:dyDescent="0.25"/>
  <cols>
    <col min="2" max="2" width="18" customWidth="1"/>
    <col min="3" max="3" width="25.140625" customWidth="1"/>
    <col min="4" max="4" width="10.7109375" customWidth="1"/>
    <col min="5" max="5" width="11" customWidth="1"/>
    <col min="6" max="6" width="10.5703125" customWidth="1"/>
    <col min="7" max="7" width="12.7109375" customWidth="1"/>
    <col min="8" max="8" width="12.42578125" customWidth="1"/>
    <col min="9" max="9" width="11.5703125" customWidth="1"/>
    <col min="10" max="10" width="12.28515625" customWidth="1"/>
    <col min="11" max="11" width="14.85546875" customWidth="1"/>
  </cols>
  <sheetData>
    <row r="2" spans="2:11" x14ac:dyDescent="0.25">
      <c r="B2" s="8" t="s">
        <v>71</v>
      </c>
    </row>
    <row r="4" spans="2:11" ht="38.25" x14ac:dyDescent="0.25">
      <c r="B4" s="24" t="s">
        <v>68</v>
      </c>
      <c r="C4" s="24" t="s">
        <v>69</v>
      </c>
      <c r="D4" s="24" t="s">
        <v>2</v>
      </c>
      <c r="E4" s="24" t="s">
        <v>3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70</v>
      </c>
      <c r="K4" s="24" t="s">
        <v>12</v>
      </c>
    </row>
    <row r="5" spans="2:11" x14ac:dyDescent="0.25">
      <c r="B5" s="11" t="s">
        <v>104</v>
      </c>
      <c r="C5" s="11" t="s">
        <v>126</v>
      </c>
      <c r="D5" s="62">
        <v>0</v>
      </c>
      <c r="E5" s="63">
        <v>0</v>
      </c>
      <c r="F5" s="62">
        <v>941826</v>
      </c>
      <c r="G5" s="62">
        <v>941826</v>
      </c>
      <c r="H5" s="63">
        <v>6339465</v>
      </c>
      <c r="I5" s="63">
        <v>6339465</v>
      </c>
      <c r="J5" s="63">
        <v>6339465</v>
      </c>
      <c r="K5" s="63">
        <f>J5</f>
        <v>6339465</v>
      </c>
    </row>
    <row r="6" spans="2:11" ht="25.5" x14ac:dyDescent="0.25">
      <c r="B6" s="11" t="s">
        <v>110</v>
      </c>
      <c r="C6" s="11" t="s">
        <v>127</v>
      </c>
      <c r="D6" s="62">
        <v>0</v>
      </c>
      <c r="E6" s="63">
        <v>0</v>
      </c>
      <c r="F6" s="63">
        <v>0</v>
      </c>
      <c r="G6" s="62">
        <v>789494</v>
      </c>
      <c r="H6" s="63">
        <v>3653414</v>
      </c>
      <c r="I6" s="63">
        <v>3653414</v>
      </c>
      <c r="J6" s="63">
        <v>3653414</v>
      </c>
      <c r="K6" s="63">
        <f>J6</f>
        <v>3653414</v>
      </c>
    </row>
    <row r="11" spans="2:11" x14ac:dyDescent="0.25">
      <c r="H11" s="41"/>
    </row>
    <row r="12" spans="2:11" x14ac:dyDescent="0.25">
      <c r="H12" s="42"/>
    </row>
  </sheetData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5"/>
  <sheetViews>
    <sheetView workbookViewId="0">
      <selection activeCell="E26" sqref="E26"/>
    </sheetView>
  </sheetViews>
  <sheetFormatPr defaultRowHeight="15" x14ac:dyDescent="0.25"/>
  <cols>
    <col min="3" max="3" width="67" customWidth="1"/>
    <col min="4" max="4" width="18.28515625" customWidth="1"/>
    <col min="5" max="5" width="18" customWidth="1"/>
    <col min="6" max="6" width="19" customWidth="1"/>
  </cols>
  <sheetData>
    <row r="2" spans="2:6" x14ac:dyDescent="0.25">
      <c r="B2" s="8" t="s">
        <v>72</v>
      </c>
    </row>
    <row r="4" spans="2:6" ht="51" x14ac:dyDescent="0.25">
      <c r="B4" s="23" t="s">
        <v>64</v>
      </c>
      <c r="C4" s="23" t="s">
        <v>73</v>
      </c>
      <c r="D4" s="23" t="s">
        <v>74</v>
      </c>
      <c r="E4" s="23" t="s">
        <v>75</v>
      </c>
      <c r="F4" s="23" t="s">
        <v>76</v>
      </c>
    </row>
    <row r="5" spans="2:6" ht="25.5" x14ac:dyDescent="0.25">
      <c r="B5" s="21">
        <v>28</v>
      </c>
      <c r="C5" s="22" t="s">
        <v>129</v>
      </c>
      <c r="D5" s="30">
        <v>1</v>
      </c>
      <c r="E5" s="30">
        <v>1</v>
      </c>
      <c r="F5" s="63">
        <v>613242</v>
      </c>
    </row>
    <row r="6" spans="2:6" ht="25.5" x14ac:dyDescent="0.25">
      <c r="B6" s="21">
        <v>29</v>
      </c>
      <c r="C6" s="22" t="s">
        <v>115</v>
      </c>
      <c r="D6" s="30">
        <v>11</v>
      </c>
      <c r="E6" s="30">
        <v>11</v>
      </c>
      <c r="F6" s="63">
        <v>9379637</v>
      </c>
    </row>
    <row r="7" spans="2:6" ht="25.5" x14ac:dyDescent="0.25">
      <c r="B7" s="21">
        <v>34</v>
      </c>
      <c r="C7" s="40" t="s">
        <v>118</v>
      </c>
      <c r="D7" s="30">
        <v>3</v>
      </c>
      <c r="E7" s="30">
        <v>0</v>
      </c>
      <c r="F7" s="62">
        <v>0</v>
      </c>
    </row>
    <row r="8" spans="2:6" x14ac:dyDescent="0.25">
      <c r="B8" s="21">
        <v>41</v>
      </c>
      <c r="C8" s="40" t="s">
        <v>119</v>
      </c>
      <c r="D8" s="30">
        <v>1</v>
      </c>
      <c r="E8" s="30">
        <v>0</v>
      </c>
      <c r="F8" s="63">
        <v>0</v>
      </c>
    </row>
    <row r="15" spans="2:6" x14ac:dyDescent="0.25">
      <c r="F15" s="42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N22" sqref="N22"/>
    </sheetView>
  </sheetViews>
  <sheetFormatPr defaultRowHeight="15" x14ac:dyDescent="0.25"/>
  <cols>
    <col min="2" max="2" width="27.140625" customWidth="1"/>
  </cols>
  <sheetData>
    <row r="1" spans="1:13" ht="15.75" x14ac:dyDescent="0.25">
      <c r="A1" s="50"/>
      <c r="B1" s="50"/>
      <c r="C1" s="50"/>
      <c r="D1" s="51" t="s">
        <v>130</v>
      </c>
      <c r="E1" s="51"/>
      <c r="F1" s="51"/>
      <c r="G1" s="51"/>
      <c r="H1" s="51"/>
      <c r="I1" s="51"/>
      <c r="J1" s="50"/>
      <c r="K1" s="50"/>
      <c r="L1" s="50"/>
      <c r="M1" s="50"/>
    </row>
    <row r="2" spans="1:13" ht="15.75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5.75" x14ac:dyDescent="0.25">
      <c r="A3" s="50" t="s">
        <v>131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15.75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29.25" x14ac:dyDescent="0.25">
      <c r="A5" s="64" t="s">
        <v>64</v>
      </c>
      <c r="B5" s="65" t="s">
        <v>132</v>
      </c>
      <c r="C5" s="66" t="s">
        <v>2</v>
      </c>
      <c r="D5" s="66" t="s">
        <v>3</v>
      </c>
      <c r="E5" s="66" t="s">
        <v>4</v>
      </c>
      <c r="F5" s="66" t="s">
        <v>5</v>
      </c>
      <c r="G5" s="66" t="s">
        <v>6</v>
      </c>
      <c r="H5" s="66" t="s">
        <v>7</v>
      </c>
      <c r="I5" s="66" t="s">
        <v>8</v>
      </c>
      <c r="J5" s="66" t="s">
        <v>133</v>
      </c>
      <c r="K5" s="66" t="s">
        <v>134</v>
      </c>
      <c r="L5" s="66" t="s">
        <v>135</v>
      </c>
      <c r="M5" s="50"/>
    </row>
    <row r="6" spans="1:13" ht="25.5" x14ac:dyDescent="0.25">
      <c r="A6" s="19" t="s">
        <v>117</v>
      </c>
      <c r="B6" s="11" t="s">
        <v>137</v>
      </c>
      <c r="C6" s="67">
        <v>0</v>
      </c>
      <c r="D6" s="67">
        <v>0</v>
      </c>
      <c r="E6" s="67">
        <v>0</v>
      </c>
      <c r="F6" s="67">
        <v>8000</v>
      </c>
      <c r="G6" s="67">
        <v>0</v>
      </c>
      <c r="H6" s="67">
        <v>6588</v>
      </c>
      <c r="I6" s="67">
        <v>29900</v>
      </c>
      <c r="J6" s="67">
        <v>20000</v>
      </c>
      <c r="K6" s="67">
        <v>0</v>
      </c>
      <c r="L6" s="67">
        <v>0</v>
      </c>
      <c r="M6" s="50"/>
    </row>
    <row r="7" spans="1:13" ht="38.25" x14ac:dyDescent="0.25">
      <c r="A7" s="19" t="s">
        <v>120</v>
      </c>
      <c r="B7" s="11" t="s">
        <v>125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  <c r="I7" s="68">
        <f>17600+10000</f>
        <v>27600</v>
      </c>
      <c r="J7" s="68">
        <v>19000</v>
      </c>
      <c r="K7" s="68">
        <v>0</v>
      </c>
      <c r="L7" s="68">
        <f>16347+28000+4000</f>
        <v>48347</v>
      </c>
      <c r="M7" s="50"/>
    </row>
    <row r="8" spans="1:13" ht="38.25" x14ac:dyDescent="0.25">
      <c r="A8" s="19" t="s">
        <v>122</v>
      </c>
      <c r="B8" s="11" t="s">
        <v>123</v>
      </c>
      <c r="C8" s="69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142</v>
      </c>
      <c r="J8" s="68">
        <v>0</v>
      </c>
      <c r="K8" s="68">
        <v>0</v>
      </c>
      <c r="L8" s="68">
        <f>1306.08+483.83</f>
        <v>1789.9099999999999</v>
      </c>
      <c r="M8" s="5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10</vt:i4>
      </vt:variant>
      <vt:variant>
        <vt:lpstr>Įvardytieji diapazonai</vt:lpstr>
      </vt:variant>
      <vt:variant>
        <vt:i4>8</vt:i4>
      </vt:variant>
    </vt:vector>
  </HeadingPairs>
  <TitlesOfParts>
    <vt:vector size="18" baseType="lpstr">
      <vt:lpstr>1 lentele</vt:lpstr>
      <vt:lpstr>2 lentele</vt:lpstr>
      <vt:lpstr>3 lentele</vt:lpstr>
      <vt:lpstr>4 lentele</vt:lpstr>
      <vt:lpstr>5 lentele</vt:lpstr>
      <vt:lpstr>6 lentele</vt:lpstr>
      <vt:lpstr>7 lentele</vt:lpstr>
      <vt:lpstr>8 lentele</vt:lpstr>
      <vt:lpstr>Stebėsena_4</vt:lpstr>
      <vt:lpstr>Stebėsena_5</vt:lpstr>
      <vt:lpstr>'1 lentele'!Print_Area</vt:lpstr>
      <vt:lpstr>'2 lentele'!Print_Area</vt:lpstr>
      <vt:lpstr>'4 lentele'!Print_Area</vt:lpstr>
      <vt:lpstr>'5 lentele'!Print_Area</vt:lpstr>
      <vt:lpstr>'6 lentele'!Print_Area</vt:lpstr>
      <vt:lpstr>'7 lentele'!Print_Area</vt:lpstr>
      <vt:lpstr>'8 lentele'!Print_Area</vt:lpstr>
      <vt:lpstr>'2 lentele'!Print_Titles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</dc:creator>
  <cp:lastModifiedBy>Jurgita</cp:lastModifiedBy>
  <cp:lastPrinted>2017-03-14T11:24:47Z</cp:lastPrinted>
  <dcterms:created xsi:type="dcterms:W3CDTF">2017-01-17T11:57:45Z</dcterms:created>
  <dcterms:modified xsi:type="dcterms:W3CDTF">2017-03-14T11:26:59Z</dcterms:modified>
</cp:coreProperties>
</file>