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xlsx" ContentType="application/vnd.openxmlformats-officedocument.spreadsheetml.sheet"/>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09239\Desktop\"/>
    </mc:Choice>
  </mc:AlternateContent>
  <bookViews>
    <workbookView xWindow="0" yWindow="0" windowWidth="21570" windowHeight="10215"/>
  </bookViews>
  <sheets>
    <sheet name="1 lentelė" sheetId="1" r:id="rId1"/>
    <sheet name="2 lentelė" sheetId="2" r:id="rId2"/>
    <sheet name="3 lentelė" sheetId="3" r:id="rId3"/>
    <sheet name="4 lentelė" sheetId="4" r:id="rId4"/>
    <sheet name="5 lentelė" sheetId="5" r:id="rId5"/>
    <sheet name="6 lentelė" sheetId="6" r:id="rId6"/>
    <sheet name="7 lentelė" sheetId="7" r:id="rId7"/>
    <sheet name="8 lentelė" sheetId="8" r:id="rId8"/>
  </sheets>
  <externalReferences>
    <externalReference r:id="rId9"/>
    <externalReference r:id="rId10"/>
    <externalReference r:id="rId11"/>
    <externalReference r:id="rId12"/>
    <externalReference r:id="rId13"/>
  </externalReferences>
  <definedNames>
    <definedName name="_xlnm.Print_Area" localSheetId="0">'1 lentelė'!$A$1:$R$50</definedName>
    <definedName name="_xlnm.Print_Area" localSheetId="1">'2 lentelė'!$A$1:$S$169</definedName>
    <definedName name="_xlnm.Print_Area" localSheetId="2">'3 lentelė'!$A$1:$S$158</definedName>
  </definedNames>
  <calcPr calcId="162913"/>
  <fileRecoveryPr autoRecover="0"/>
</workbook>
</file>

<file path=xl/calcChain.xml><?xml version="1.0" encoding="utf-8"?>
<calcChain xmlns="http://schemas.openxmlformats.org/spreadsheetml/2006/main">
  <c r="J16" i="7" l="1"/>
  <c r="E16" i="7"/>
  <c r="F16" i="7" s="1"/>
  <c r="G16" i="7" s="1"/>
  <c r="H16" i="7" s="1"/>
  <c r="I16" i="7" s="1"/>
  <c r="I16" i="6"/>
  <c r="H16" i="6"/>
  <c r="G16" i="6"/>
  <c r="F16" i="6"/>
  <c r="E16" i="6"/>
  <c r="C7" i="5"/>
  <c r="C6" i="5"/>
  <c r="B20" i="4"/>
  <c r="B19" i="4"/>
  <c r="B18" i="4"/>
  <c r="B17" i="4"/>
  <c r="B16" i="4"/>
  <c r="B15" i="4"/>
  <c r="B14" i="4"/>
  <c r="B13" i="4"/>
  <c r="B12" i="4"/>
  <c r="B11" i="4"/>
  <c r="B10" i="4"/>
  <c r="B9" i="4"/>
  <c r="B8" i="4"/>
  <c r="B19" i="3"/>
  <c r="B18" i="3"/>
  <c r="B17" i="3"/>
  <c r="B16" i="3"/>
  <c r="B15" i="3"/>
  <c r="B14" i="3"/>
  <c r="B13" i="3"/>
  <c r="B12" i="3"/>
  <c r="B11" i="3"/>
  <c r="B10" i="3"/>
  <c r="B9" i="3"/>
  <c r="B8" i="3"/>
  <c r="B7" i="3"/>
  <c r="J17" i="2"/>
  <c r="J16" i="2"/>
  <c r="J13" i="2"/>
  <c r="J12" i="2"/>
  <c r="J11" i="2"/>
  <c r="J10" i="2"/>
  <c r="J9" i="2"/>
  <c r="J7" i="2"/>
  <c r="P9" i="1"/>
  <c r="O9" i="1" s="1"/>
  <c r="M9" i="1"/>
  <c r="K9" i="1"/>
  <c r="I9" i="1"/>
  <c r="G9" i="1"/>
  <c r="J16" i="6" l="1"/>
  <c r="R9" i="1"/>
  <c r="J20" i="7"/>
  <c r="J21" i="6" l="1"/>
  <c r="R30" i="1" l="1"/>
  <c r="Q30" i="1"/>
  <c r="O30" i="1" s="1"/>
  <c r="K30" i="1" l="1"/>
  <c r="M30" i="1"/>
  <c r="I30" i="1"/>
  <c r="J22" i="6"/>
  <c r="E14" i="7"/>
  <c r="F14" i="7"/>
  <c r="G14" i="7"/>
  <c r="H14" i="7"/>
  <c r="I14" i="7"/>
  <c r="J14" i="7"/>
  <c r="J145" i="2" l="1"/>
  <c r="J144" i="2"/>
  <c r="C3" i="5" l="1"/>
  <c r="E40" i="8" l="1"/>
  <c r="J10" i="7"/>
  <c r="I10" i="7"/>
  <c r="H10" i="7"/>
  <c r="G10" i="7"/>
  <c r="F10" i="7"/>
  <c r="J8" i="7"/>
  <c r="I8" i="7"/>
  <c r="H8" i="7"/>
  <c r="G8" i="7"/>
  <c r="F8" i="7"/>
  <c r="E8" i="7"/>
  <c r="J11" i="6"/>
  <c r="C35" i="5"/>
  <c r="C28" i="5"/>
  <c r="C27" i="5"/>
  <c r="C25" i="5"/>
  <c r="J107" i="2" l="1"/>
  <c r="J105" i="2"/>
  <c r="J104" i="2"/>
  <c r="M31" i="1"/>
  <c r="K31" i="1"/>
  <c r="I31" i="1"/>
  <c r="G31" i="1"/>
  <c r="I22" i="7" l="1"/>
  <c r="H22" i="7"/>
  <c r="G22" i="7"/>
  <c r="F22" i="7"/>
  <c r="E22" i="7"/>
  <c r="J17" i="7"/>
  <c r="I17" i="7"/>
  <c r="H17" i="7"/>
  <c r="G17" i="7"/>
  <c r="F17" i="7"/>
  <c r="E17" i="7"/>
  <c r="J19" i="7" l="1"/>
  <c r="I19" i="7"/>
  <c r="H19" i="7"/>
  <c r="G19" i="7"/>
  <c r="F19" i="7"/>
  <c r="E19" i="7"/>
  <c r="F18" i="6"/>
  <c r="J18" i="6" s="1"/>
  <c r="J149" i="2"/>
  <c r="J148" i="2"/>
  <c r="J147" i="2"/>
  <c r="J146" i="2"/>
  <c r="J15" i="7" l="1"/>
  <c r="I15" i="7"/>
  <c r="H15" i="7"/>
  <c r="G15" i="7"/>
  <c r="F15" i="7"/>
  <c r="E15" i="7"/>
  <c r="F10" i="6"/>
  <c r="J10" i="6" s="1"/>
  <c r="J89" i="2"/>
  <c r="J88" i="2"/>
  <c r="J87" i="2"/>
  <c r="J9" i="7" l="1"/>
  <c r="I9" i="7"/>
  <c r="H9" i="7"/>
  <c r="G9" i="7"/>
  <c r="F9" i="7"/>
  <c r="E9" i="7"/>
  <c r="J7" i="7"/>
  <c r="I7" i="7"/>
  <c r="H7" i="7"/>
  <c r="G7" i="7"/>
  <c r="F7" i="7"/>
  <c r="E7" i="7"/>
  <c r="I21" i="1" l="1"/>
  <c r="G21" i="1"/>
  <c r="C33" i="5"/>
  <c r="C32" i="5"/>
  <c r="C31" i="5"/>
  <c r="C26" i="5"/>
  <c r="C24" i="5"/>
  <c r="C12" i="5"/>
  <c r="C11" i="5"/>
  <c r="C10" i="5"/>
  <c r="C9" i="5"/>
  <c r="C8" i="5"/>
  <c r="K21" i="1" l="1"/>
  <c r="J74" i="2"/>
  <c r="R21" i="1"/>
  <c r="J20" i="6" l="1"/>
  <c r="J19" i="6"/>
  <c r="J33" i="2" l="1"/>
  <c r="J32" i="2"/>
  <c r="R50" i="1" l="1"/>
</calcChain>
</file>

<file path=xl/sharedStrings.xml><?xml version="1.0" encoding="utf-8"?>
<sst xmlns="http://schemas.openxmlformats.org/spreadsheetml/2006/main" count="5104" uniqueCount="809">
  <si>
    <t xml:space="preserve">                                                                                     PRIEMONIŲ PLANAS</t>
  </si>
  <si>
    <t>1 lentelė. Priemonės, joms įgyvendinti reikalingų lėšų poreikis ir finansavimo šaltiniai (Eur).</t>
  </si>
  <si>
    <t>2014 m.</t>
  </si>
  <si>
    <t>2015 m.</t>
  </si>
  <si>
    <t xml:space="preserve">2016 m. </t>
  </si>
  <si>
    <t>2017 m.</t>
  </si>
  <si>
    <t>2018 m.</t>
  </si>
  <si>
    <t>2019 m.</t>
  </si>
  <si>
    <t>2020 m.</t>
  </si>
  <si>
    <t>Iš viso 2014-2020 m.                          (be rezervinių projektų)</t>
  </si>
  <si>
    <t>Nr.</t>
  </si>
  <si>
    <t>Lėšų poreikis</t>
  </si>
  <si>
    <t>Iš viso</t>
  </si>
  <si>
    <t>ES lėšos</t>
  </si>
  <si>
    <t>1.1.</t>
  </si>
  <si>
    <t>Tikslas: Sumažinti regiono savivaldybių  išsivystymo disproporcijas, užtikrinti tolygią ir tvarią regiono plėtrą</t>
  </si>
  <si>
    <t>1.1.1.</t>
  </si>
  <si>
    <t>Uždavinys: Vystyti tikslines teritorijas regione</t>
  </si>
  <si>
    <t>1.1.1.1.</t>
  </si>
  <si>
    <t>Priemonė: Kompleksiškai plėtoti ir atnaujinti Klaipėdos miesto viešąją infrastruktūrą</t>
  </si>
  <si>
    <t>1.1.1.2.</t>
  </si>
  <si>
    <t>Priemonė: Kompleksiškai atnaujinti Šilutės miesto viešąją infrastruktūrą</t>
  </si>
  <si>
    <t>1.1.1.3.</t>
  </si>
  <si>
    <t xml:space="preserve">Priemonė: Skuodo rajono savivaldybės plėtra pereinamuoju laikotarpiu  </t>
  </si>
  <si>
    <t>1.1.2.</t>
  </si>
  <si>
    <t>Uždavinys: Kompleksiškai vystyti ir plėtoti kaimo vietoves</t>
  </si>
  <si>
    <t>1.1.2.1.</t>
  </si>
  <si>
    <t xml:space="preserve">Priemonė: Atnaujinti kaimo gyvenamąsias vietoves </t>
  </si>
  <si>
    <t>1.1.2.2.</t>
  </si>
  <si>
    <t>Priemonė: Remti kaimo atnaujinimą ir plėtrą – atnaujinti mažiau kaip 1 tūkst. gyventojų turinčių miestų, miestelių ir kaimų (iki 1 tūkst. gyv.) viešąją infrastruktūrą</t>
  </si>
  <si>
    <t>1.2.</t>
  </si>
  <si>
    <t>Tikslas: Pagerinti sąlygas regiono ekonominiam augimui ir integralumui</t>
  </si>
  <si>
    <t>1.2.1.</t>
  </si>
  <si>
    <t xml:space="preserve">Uždavinys: Pagerinti regiono savivaldybių bei bendrą regiono viešąją ekonominę infrastruktūrą ir paslaugas </t>
  </si>
  <si>
    <t>1.2.1.1.</t>
  </si>
  <si>
    <t>Priemonė: Diegti darnaus judumo priemones</t>
  </si>
  <si>
    <t>1.2.1.2.</t>
  </si>
  <si>
    <t xml:space="preserve">Priemonė: Vystyti vietinius kelius </t>
  </si>
  <si>
    <t>1.2.1.3.</t>
  </si>
  <si>
    <t xml:space="preserve">Priemonė: Atnaujinti vietinio susisiekimo viešojo transporto priemonių parką </t>
  </si>
  <si>
    <t>1.2.1.4.</t>
  </si>
  <si>
    <t>Priemonė: Rekonstruoti ir plėtoti pėsčiųjų ir dviračių takus</t>
  </si>
  <si>
    <t>1.2.1.5.</t>
  </si>
  <si>
    <t>1.2.1.6.</t>
  </si>
  <si>
    <t>1.2.1.7</t>
  </si>
  <si>
    <t>Priemonė: Tvarkyti paviršinių nuotekų sistemas</t>
  </si>
  <si>
    <t>1.2.1.8.</t>
  </si>
  <si>
    <t>Priemonė: Plėtoti atliekų surinkimo ir pirminio rūšiavimo infrastruktūrą, informuoti visuomenę</t>
  </si>
  <si>
    <t xml:space="preserve">Priemonė: Plėtoti savivaldybes jungiančių turizmo trasų ir turizmo maršrutų informacinę infrastruktūrą </t>
  </si>
  <si>
    <t>1.2.2.</t>
  </si>
  <si>
    <t>Uždavinys: Įdiegti aplinkos gerinimo ir aplinkos apsaugos priemones, padidinti energijos vartojimo efektyvumą, atsinaujinančių išteklių naudojimą</t>
  </si>
  <si>
    <t>1.2.2.1.</t>
  </si>
  <si>
    <t>Priemonė: Didinti savivaldybei priklausančių pastatų energetinį efektyvumą</t>
  </si>
  <si>
    <t>1.2.2.2.</t>
  </si>
  <si>
    <t>Priemonė: Didinti energijos gamybos efektyvumą privačiose namų valdose</t>
  </si>
  <si>
    <t>1.2.2.3.</t>
  </si>
  <si>
    <t xml:space="preserve">Priemonė: Tvarkyti ir atkurti natūralaus ar urbanizuoto kraštovaizdžio kompleksus ar atskirus elementus </t>
  </si>
  <si>
    <t>1.2.3.</t>
  </si>
  <si>
    <t>Uždavinys: Pagerinti kultūros ir paveldo objektų būklę, juos  pritaikyti kultūrinėms ir socialinėms reikmėms</t>
  </si>
  <si>
    <t>1.2.3.1.</t>
  </si>
  <si>
    <t>Priemonė: Aktualizuoti savivaldybių kultūros paveldo objektus</t>
  </si>
  <si>
    <t>1.2.3.2.</t>
  </si>
  <si>
    <t>Priemonė: Modernizuoti savivaldybių kultūros infrastruktūrą</t>
  </si>
  <si>
    <t>2.1.</t>
  </si>
  <si>
    <t>Tikslas: Pagerinti viešąjį valdymą savivaldybėse</t>
  </si>
  <si>
    <t xml:space="preserve">                                                                                                                                                                                                                                                                                                                                                                                                                                                                                                                                                                                                                                                  </t>
  </si>
  <si>
    <t>2.1.1.</t>
  </si>
  <si>
    <t>Uždavinys: Padidinti viešojo valdymo institucijų veiklos efektyvumą ir stiprinti institucinius gebėjimus</t>
  </si>
  <si>
    <t>2.1.1.1.</t>
  </si>
  <si>
    <t>Priemonė: Didinti savivaldybių išteklių valdymo efektyvumą, teikiamų paslaugų  kokybę, gerinant savivaldybių vadovų, valstybės tarnautojų ir darbuotojų kvalifikaciją</t>
  </si>
  <si>
    <t>2.1.1.2</t>
  </si>
  <si>
    <t>Priemonė: Gerinti paslaugų teikimo ir asmenų aptarnavimo kokybę savivaldybėse</t>
  </si>
  <si>
    <t>2.2.</t>
  </si>
  <si>
    <t>Tikslas: Pagerinti viešųjų paslaugų kokybę ir didinti jų prieinamumą visuomenei</t>
  </si>
  <si>
    <t>2.2.1.</t>
  </si>
  <si>
    <t>Uždavinys: Pagerinti savivaldybių ugdymo ir švietimo paslaugas</t>
  </si>
  <si>
    <t>2.2.1.1.</t>
  </si>
  <si>
    <t>Priemonė: Didinti mokyklų tinklo efektyvumą</t>
  </si>
  <si>
    <t>2.2.1.2.</t>
  </si>
  <si>
    <t>Priemonė: Didinti vaikų ikimokyklinio ir priešmokyklinio ugdymo prieinamumą</t>
  </si>
  <si>
    <t>2.2.1.3</t>
  </si>
  <si>
    <t>Priemonė: Tobulinti neformaliojo švietimo infrastruktūrą</t>
  </si>
  <si>
    <t>2.2.2.</t>
  </si>
  <si>
    <t>Uždavinys: Pagerinti savivaldybių pirminės sveikatos priežiūros infrastruktūrą, paslaugų prieinamumą ir kokybę</t>
  </si>
  <si>
    <t>2.2.2.1.</t>
  </si>
  <si>
    <t xml:space="preserve">Priemonė: Išsaugoti ir stiprinti gyventojų sveikatą, vykdyti ligų prevenciją </t>
  </si>
  <si>
    <t>2.2.2.2.</t>
  </si>
  <si>
    <t xml:space="preserve">Priemonė: Gerinti pirminės sveikatos priežiūros ir visuomenės sveikatos priežiūros kokybę  ir prieinamumą  </t>
  </si>
  <si>
    <t>2.2.3.</t>
  </si>
  <si>
    <t>Uždavinys: Modernizuoti socialinių paslaugų infrastruktūrą ir didinti prieinamumą, gerinti paslaugų kokybę</t>
  </si>
  <si>
    <t>2.2.3.1</t>
  </si>
  <si>
    <t>Priemonė: Plėtoti socialinių paslaugų infrastruktūrą</t>
  </si>
  <si>
    <t>2.2.3.2</t>
  </si>
  <si>
    <t>Priemonė: Plėtoti socialinio būsto fondą</t>
  </si>
  <si>
    <t>Iš viso planui įgyvendinti:</t>
  </si>
  <si>
    <t>2 lentelė. Projektams įgyvendinti reikalingų lėšų poreikis, finansavimo šaltiniai ir pagrindinių projektų įgyvendinimo etapų terminai.</t>
  </si>
  <si>
    <t>Požymiai</t>
  </si>
  <si>
    <t>Lėšų poreikis ir finansavimo šaltiniai (Eur)</t>
  </si>
  <si>
    <t>Projekto etapai</t>
  </si>
  <si>
    <t>Projektas</t>
  </si>
  <si>
    <t>Pareiškėjas</t>
  </si>
  <si>
    <t>Ministerija</t>
  </si>
  <si>
    <t>Įgyvendinimo teritorija</t>
  </si>
  <si>
    <t>Veiksmų programos įgyvendinimo plano priemonė arba Kaimo plėtros programos priemonė (Nr.)</t>
  </si>
  <si>
    <t>R/V*</t>
  </si>
  <si>
    <t>ITI**</t>
  </si>
  <si>
    <t>rez.***</t>
  </si>
  <si>
    <t>Iš viso:</t>
  </si>
  <si>
    <t>Savivaldybės biudžetas</t>
  </si>
  <si>
    <t>Valstybės biudžetas</t>
  </si>
  <si>
    <t>Privačios lėšos</t>
  </si>
  <si>
    <t>Kitos viešosios lėšos</t>
  </si>
  <si>
    <t>Įtraukimas į sąrašą (metai/mėnuo)</t>
  </si>
  <si>
    <t>Paraiškos pateikimas įgyvendinančiajai institucijai (metai/mėnuo)</t>
  </si>
  <si>
    <t>Finansavimo sutarties sudarymas (metai/mėnuo)</t>
  </si>
  <si>
    <t>Projekto užbaigimas (metai)</t>
  </si>
  <si>
    <t>1.1.1.1</t>
  </si>
  <si>
    <t>1.1.1.1.1</t>
  </si>
  <si>
    <t>Naujo tilto su pakeliamu mechanizmu per Danę statyba ir prieigų sutvarkymas Danės pakrantėje</t>
  </si>
  <si>
    <t>Klaipėdos m. savivaldybės administracija</t>
  </si>
  <si>
    <t>VRM</t>
  </si>
  <si>
    <t>Klaipėdos miestas</t>
  </si>
  <si>
    <t>07.1.1-CPVA-R-904</t>
  </si>
  <si>
    <t>R</t>
  </si>
  <si>
    <t>ITI</t>
  </si>
  <si>
    <t>2016-09</t>
  </si>
  <si>
    <t>1.1.1.1.2</t>
  </si>
  <si>
    <t>Danės upės krantinių rekonstrukcija (nuo Biržos tilto) ir prieigų (Danės skvero su fontanais) sutvarkymas</t>
  </si>
  <si>
    <t>2017-02</t>
  </si>
  <si>
    <t>2017-09</t>
  </si>
  <si>
    <t>1.1.1.1.3</t>
  </si>
  <si>
    <t>2018-10</t>
  </si>
  <si>
    <t>2019-03</t>
  </si>
  <si>
    <t>1.1.1.1.4</t>
  </si>
  <si>
    <t>Atgimimo aikštės sutvarkymas, didinant patrauklumą investicijoms, skatinant lankytojų srautus</t>
  </si>
  <si>
    <t>2017-05</t>
  </si>
  <si>
    <t>2018-08</t>
  </si>
  <si>
    <t>2018-11</t>
  </si>
  <si>
    <t>1.1.1.1.5</t>
  </si>
  <si>
    <t>Bastionų komplekso (Jono kalnelio) ir jo prieigų sutvarkymas, sukuriant išskirtinį kultūros ir turizmo traukos centrą bei skatinant smulkųjį ir vidutinį verslą</t>
  </si>
  <si>
    <t>2016-12</t>
  </si>
  <si>
    <t>1.1.1.1.6</t>
  </si>
  <si>
    <t>Viešosios erdvės prie buvusio „Vaidilos“ kino teatro konversija</t>
  </si>
  <si>
    <t>2018-03</t>
  </si>
  <si>
    <t>2018-05</t>
  </si>
  <si>
    <t>1.1.1.1.7</t>
  </si>
  <si>
    <t>Pėsčiųjų tako sutvarkymas palei Taikos pr. nuo Sausio 15-osios iki Kauno g., paverčiant viešąja erdve, pritaikyta gyventojams bei smulkiajam ir vidutiniam verslui</t>
  </si>
  <si>
    <t>2018-02</t>
  </si>
  <si>
    <t>2018-04</t>
  </si>
  <si>
    <t>2018-07</t>
  </si>
  <si>
    <t>1.1.1.1.8</t>
  </si>
  <si>
    <t>Ąžuolyno giraitės sutvarkymas, gerinant gamtinę aplinką ir skatinant aktyvų laisvalaikį bei lankytojų srautus</t>
  </si>
  <si>
    <t>2017-06</t>
  </si>
  <si>
    <t>2017-08</t>
  </si>
  <si>
    <t>2017-11</t>
  </si>
  <si>
    <t>1.1.1.1.9</t>
  </si>
  <si>
    <t>2017-03</t>
  </si>
  <si>
    <t>1.1.1.1.10</t>
  </si>
  <si>
    <t>07.1.1.-CPVA-V-906</t>
  </si>
  <si>
    <t>V</t>
  </si>
  <si>
    <t>2016-03</t>
  </si>
  <si>
    <t>2016-04</t>
  </si>
  <si>
    <t>1.1.1.1.11</t>
  </si>
  <si>
    <t>1.1.1.1.12</t>
  </si>
  <si>
    <t>Kompleksinis tikslinės teritorijos daugiabučių namų kiemų tvarkymas</t>
  </si>
  <si>
    <t>2017-07</t>
  </si>
  <si>
    <t>2018-01</t>
  </si>
  <si>
    <t>1.1.1.2</t>
  </si>
  <si>
    <t>1.1.1.2.1</t>
  </si>
  <si>
    <t>Šilutės raj. savivaldybės administracija</t>
  </si>
  <si>
    <t>Šilutės miestas</t>
  </si>
  <si>
    <t>07.1.1-CPVA-R-905</t>
  </si>
  <si>
    <t>2016-10</t>
  </si>
  <si>
    <t>2019</t>
  </si>
  <si>
    <t>1.1.1.2.2</t>
  </si>
  <si>
    <t>Šilutės H. Šojaus dvaro parko teritorijos sutvarkymas ir pritaikymas rekreacijai</t>
  </si>
  <si>
    <t>1.1.1.2.3</t>
  </si>
  <si>
    <t xml:space="preserve">Šilutės miesto Lietuvininkų g. ir Tilžės g. gretutinių teritorijų viešųjų erdvių sutvarkymas, suformuojant rekreacijai ir aktyviai miestiečių veiklai patrauklias erdves </t>
  </si>
  <si>
    <t>2017-04</t>
  </si>
  <si>
    <t>2020</t>
  </si>
  <si>
    <t>1.1.1.2.4</t>
  </si>
  <si>
    <t>Šilutės miesto istorinio parko infrastruktūros (kartu panaudojant Šilutės miesto stadiono infrastruktūrą) sutvarkymas, sukuriant sąlygas aktyviam poilsiui, sveikatingumo renginiams</t>
  </si>
  <si>
    <t>1.1.1.2.5</t>
  </si>
  <si>
    <t>Daugiabučių gyvenamųjų namų kvartalo, esančio Šilutės mieste, tarp Parko g., Lietuvininkų g. ir Liepų g., kompleksinis sutvarkymas</t>
  </si>
  <si>
    <t>1.1.1.2.6</t>
  </si>
  <si>
    <t>Šilutės kultūros ir pramogų centro ir bibliotekos pastato, esančio Tilžės g. 12, pritaikymas bendruomenės poreikiams</t>
  </si>
  <si>
    <t>1.1.1.3</t>
  </si>
  <si>
    <t>1.1.1.3.1</t>
  </si>
  <si>
    <t>Skuodo miesto Žydų kvartalo sutvarkymas: dangų įrengimas ir apšvietimo sistemos modernizavimas</t>
  </si>
  <si>
    <t xml:space="preserve">Skuodo raj. savivaldybės administracija </t>
  </si>
  <si>
    <t>Skuodo miestas</t>
  </si>
  <si>
    <t>07.1.1-CPVA-V-903</t>
  </si>
  <si>
    <t>2016-05</t>
  </si>
  <si>
    <t>2016-11</t>
  </si>
  <si>
    <t>1.1.1.3.2</t>
  </si>
  <si>
    <t>Skuodo miesto turgaus aikštės sutvarkymas (dangos ir apšvietimo sistemos modernizavimas, prekybos paviljonų statyba)</t>
  </si>
  <si>
    <t>1.1.2</t>
  </si>
  <si>
    <t>1.1.2.1</t>
  </si>
  <si>
    <t>1.1.2.1.1</t>
  </si>
  <si>
    <t>Priekulės miesto atvirų viešųjų erdvių kokybės gerinimas</t>
  </si>
  <si>
    <t>Klaipėdos raj. savivaldybės administracija</t>
  </si>
  <si>
    <t>Priekulės miestas</t>
  </si>
  <si>
    <t>08.2.1-CPVA-R-908</t>
  </si>
  <si>
    <t>2015-12</t>
  </si>
  <si>
    <t>2016-08</t>
  </si>
  <si>
    <t>2018</t>
  </si>
  <si>
    <t>1.1.2.1.2</t>
  </si>
  <si>
    <t>Vėžaičių dvaro parko teritorijos pritaikymas viešiesiems poreikiams</t>
  </si>
  <si>
    <t>Vėžaičių miestelis</t>
  </si>
  <si>
    <t>1.1.2.1.3</t>
  </si>
  <si>
    <t>Salantų gyvenvietės kompleksinis atnaujinimas</t>
  </si>
  <si>
    <t>Kretingos raj. savivaldybės administracija</t>
  </si>
  <si>
    <t>Salantų miestas</t>
  </si>
  <si>
    <t>1.1.2.1.4</t>
  </si>
  <si>
    <t>Darbėnų gyvenvietės kompleksinis atnaujinimas</t>
  </si>
  <si>
    <t>Darbėnų miestelis</t>
  </si>
  <si>
    <t>1.1.2.1.5</t>
  </si>
  <si>
    <t xml:space="preserve">Kūlupėnų gyvenvietės kompleksinis atnaujinimas </t>
  </si>
  <si>
    <t>Kūlupėnų kaimas</t>
  </si>
  <si>
    <t>1.1.2.1.6</t>
  </si>
  <si>
    <t xml:space="preserve">Mosėdžio miestelio bendruomeninės infrastruktūros atnaujinimas </t>
  </si>
  <si>
    <t xml:space="preserve">Skuodo raj. savivaldybes administracija </t>
  </si>
  <si>
    <t>Mosėdžio miestelis</t>
  </si>
  <si>
    <t>1.1.2.1.7</t>
  </si>
  <si>
    <t>Švėkšnos miestelio infrastruktūros atnaujinimas</t>
  </si>
  <si>
    <t>Švėkšnos miestelis</t>
  </si>
  <si>
    <t>1.1.2.1.8</t>
  </si>
  <si>
    <t>Rusnės miestelio infrastruktūros atnaujinimas</t>
  </si>
  <si>
    <t>Rusnės miestelis</t>
  </si>
  <si>
    <t>2017-01</t>
  </si>
  <si>
    <t>1.1.2.1.9</t>
  </si>
  <si>
    <t>Žemaičių Naumiesčio miestelio infrastruktūros atnaujinimas</t>
  </si>
  <si>
    <t>Ž.Naumiesčio miestelis</t>
  </si>
  <si>
    <t>2017-10</t>
  </si>
  <si>
    <t>1.1.2.1.10</t>
  </si>
  <si>
    <t>Priekulės Vingio parko sutvarkymas</t>
  </si>
  <si>
    <t>rez.</t>
  </si>
  <si>
    <t>1.1.2.1.11</t>
  </si>
  <si>
    <t>Vydmantų gyvenvietės kompleksinis atnaujinimas</t>
  </si>
  <si>
    <t>Vydmantų kaimas</t>
  </si>
  <si>
    <t>2016-01</t>
  </si>
  <si>
    <t>1.2.1.2</t>
  </si>
  <si>
    <t>Priemonė: Vystyti vietinius kelius</t>
  </si>
  <si>
    <t xml:space="preserve">Priemonė: Atnaujinti vietinio susisiekimo viešojo transporto priemonių parką  </t>
  </si>
  <si>
    <t>Priemonė: Renovuoti  ir plėtoti geriamojo vandens tiekimo ir  nuotekų tvarkymo sistemas</t>
  </si>
  <si>
    <t>1.2.1.5.1</t>
  </si>
  <si>
    <t>Geriamojo vandens tiekimo ir nuotekų tvarkymo infrastruktūros rekonstravimas ir plėtra Klaipėdos mieste</t>
  </si>
  <si>
    <t>AB „Klaipėdos vanduo“</t>
  </si>
  <si>
    <t>AM</t>
  </si>
  <si>
    <t>05.3.2-APVA-R-014</t>
  </si>
  <si>
    <t>-</t>
  </si>
  <si>
    <t>1.2.1.5.2</t>
  </si>
  <si>
    <t>Geriamojo vandens tiekimo ir nuotekų tvarkymo infrastruktūros rekonstravimas ir plėtra Klaipėdos rajone</t>
  </si>
  <si>
    <t>Klaipėdos rajonas</t>
  </si>
  <si>
    <t>1.2.1.5.3</t>
  </si>
  <si>
    <t>Geriamojo vandens tiekimo ir nuotekų tvarkymo infrastruktūros rekonstravimas ir plėtra Kretingos rajone</t>
  </si>
  <si>
    <t>1.2.1.5.4</t>
  </si>
  <si>
    <t>Nuotekų siurblinės Nr. 4, Vytauto g. 1A ir spaudiminių linijų rekonstrukcija</t>
  </si>
  <si>
    <t>Palangos miestas</t>
  </si>
  <si>
    <t>2016-06</t>
  </si>
  <si>
    <t>1.2.1.5.5</t>
  </si>
  <si>
    <t>Geriamojo vandens tiekimo ir nuotekų tvarkymo sistemų renovavimas ir plėtra Šilutės rajono savivaldybėje (Šilutės mieste, Vilkyčių, Degučių, Laučių ir Gardamo k.)</t>
  </si>
  <si>
    <t>UAB „Šilutės vandenys“</t>
  </si>
  <si>
    <t xml:space="preserve">                     -     </t>
  </si>
  <si>
    <t>1.2.1.5.6</t>
  </si>
  <si>
    <t>Geriamojo vandens tiekimo ir nuotekų tvarkymo infrastruktūros rekonstravimas ir plėtra Klaipėdos rajone (II etapas)</t>
  </si>
  <si>
    <t>Klaipėdos miestas ir rajonas</t>
  </si>
  <si>
    <t>1.2.1.5.7</t>
  </si>
  <si>
    <t>Vandens gerinimo įrenginių įrengimas Darbėnų miestelyje, Kretingos r.</t>
  </si>
  <si>
    <t>Kretingos rajonas</t>
  </si>
  <si>
    <t>1.2.1.5.8</t>
  </si>
  <si>
    <t>Neringos vandentiekio tinklų rekonstrukcija Preiloje ir  nuotekų tinklų plėtra Juodkrantėje</t>
  </si>
  <si>
    <t xml:space="preserve">Neringos savivaldybė
</t>
  </si>
  <si>
    <t>1.2.1.6</t>
  </si>
  <si>
    <t>1.2.1.6.1</t>
  </si>
  <si>
    <t>05-1.1-APVA-R-007</t>
  </si>
  <si>
    <t>1.2.1.7.</t>
  </si>
  <si>
    <t>1.2.1.7.1</t>
  </si>
  <si>
    <t>UAB  „Klaipėdos regiono atliekų tvarkymo centras“</t>
  </si>
  <si>
    <t>05.2.1-APVA-R-008</t>
  </si>
  <si>
    <t>1.2.1.7.2</t>
  </si>
  <si>
    <t>Komunalinių atliekų rūšiuojamojo surinkimo infrastruktūros plėtra Klaipėdos rajone</t>
  </si>
  <si>
    <t>1.2.1.7.3</t>
  </si>
  <si>
    <t>1.2.1.7.4</t>
  </si>
  <si>
    <t xml:space="preserve">Komunalinių atliekų rūšiuojamojo surinkimo infrastruktūros plėtra Palangos mieste </t>
  </si>
  <si>
    <t xml:space="preserve">Palangos miesto savivaldybės administracija </t>
  </si>
  <si>
    <t xml:space="preserve">Skuodo rajonas </t>
  </si>
  <si>
    <t>Komunalinių atliekų rūšiuojamojo surinkimo infrastruktūros plėtra Šilutės rajono savivaldybėje</t>
  </si>
  <si>
    <t>Šilutės rajonas</t>
  </si>
  <si>
    <t>1.2.2.1</t>
  </si>
  <si>
    <t>1.2.2.2</t>
  </si>
  <si>
    <t>1.2.2.3</t>
  </si>
  <si>
    <t>1.2.3.1</t>
  </si>
  <si>
    <t>1.2.3.2</t>
  </si>
  <si>
    <t>2.1.1.1</t>
  </si>
  <si>
    <t>2.2.1.2</t>
  </si>
  <si>
    <t>2.2.3.2.1</t>
  </si>
  <si>
    <t xml:space="preserve"> Savivaldybės socialinio būsto fondo gyvenamųjų namų statyba žemės sklypuose Irklų g. 1, Rambyno 14a</t>
  </si>
  <si>
    <t>SADM</t>
  </si>
  <si>
    <t xml:space="preserve">Klaipėdos miestas </t>
  </si>
  <si>
    <t xml:space="preserve">08.1.2-CPVA-R-408 </t>
  </si>
  <si>
    <t xml:space="preserve"> 2016-03</t>
  </si>
  <si>
    <t xml:space="preserve"> 2016-06</t>
  </si>
  <si>
    <t xml:space="preserve">2016-09 </t>
  </si>
  <si>
    <t>2.2.3.2.2</t>
  </si>
  <si>
    <t>Klaipėdos rajono savivaldybės socialinio būsto fondo plėtra</t>
  </si>
  <si>
    <t>2.2.3.2.3</t>
  </si>
  <si>
    <t>Socialinio būsto fondo plėtra Kretingos rajono savivaldybėje</t>
  </si>
  <si>
    <t>2.2.3.2.4</t>
  </si>
  <si>
    <t>Socialinio būsto statyba</t>
  </si>
  <si>
    <t xml:space="preserve">Neringos savivaldybės administracija
</t>
  </si>
  <si>
    <t>2.2.3.2.5</t>
  </si>
  <si>
    <t>Socialinio būsto fondo plėtra Palangos miesto savivaldybėje</t>
  </si>
  <si>
    <t>Palangos miesto savivaldybės administracija</t>
  </si>
  <si>
    <t>2.2.3.2.6</t>
  </si>
  <si>
    <t>Socialinio būsto fondo plėtra Skuodo rajono savivaldybėje</t>
  </si>
  <si>
    <t xml:space="preserve">Skuodo miestas </t>
  </si>
  <si>
    <t>2.2.3.2.7</t>
  </si>
  <si>
    <t>Socialinių būstų įsigijimas Šilutės rajono savivaldybėje</t>
  </si>
  <si>
    <t>Šilutės raj. savivaldybė</t>
  </si>
  <si>
    <t>08.1.2-CPVA-R-408</t>
  </si>
  <si>
    <t>Sutrumpinimų paaiškinimai:</t>
  </si>
  <si>
    <t>SADM - Socialinės apsaugos ir darbo ministerija</t>
  </si>
  <si>
    <t>AM - Aplinkos ministerija</t>
  </si>
  <si>
    <t>SAM - Sveikatos apsaugos ministerija</t>
  </si>
  <si>
    <t>LAKD - Lietuvos automobilių kelių direkcija</t>
  </si>
  <si>
    <t>SM - Susisiekimo ministerija</t>
  </si>
  <si>
    <t>ITI – projektas, įgyvendinamas pagal integruotą teritorijos (-ų) vystymo programą</t>
  </si>
  <si>
    <t>ŠMM - Švietimo ir mokslo ministerija</t>
  </si>
  <si>
    <t xml:space="preserve">R – regiono projektas, </t>
  </si>
  <si>
    <t>V - valstybinis projektas</t>
  </si>
  <si>
    <t>V – valstybės projektas</t>
  </si>
  <si>
    <t>VRM - Vidaus reikalų ministerija</t>
  </si>
  <si>
    <t>*** rez. – rezervinis projektas</t>
  </si>
  <si>
    <t>KM - Kultūros ministerija</t>
  </si>
  <si>
    <t>KMSA - Klaipėdos miesto savivaldybės administracija</t>
  </si>
  <si>
    <t>R- regioninis  projektas</t>
  </si>
  <si>
    <t>rez. – rezervinis projektas</t>
  </si>
  <si>
    <t>3 lentelė. Projektams priskirtos veiklų grupės.</t>
  </si>
  <si>
    <t>Veiksmų programos įgyvendinimo plano priemonė arba  Kaimo plėtros programos priemonė (Nr.)</t>
  </si>
  <si>
    <t>R/V</t>
  </si>
  <si>
    <t>Kodas*</t>
  </si>
  <si>
    <t>Pagrindinė veiklų grupė (pavadinimas)</t>
  </si>
  <si>
    <t>Kodas (I)</t>
  </si>
  <si>
    <t>Susijusi veiklų grupė (I) (pavadinimas)</t>
  </si>
  <si>
    <t>Kodas (II)</t>
  </si>
  <si>
    <t>Susijusi veiklų grupė (II) (pavadinimas)</t>
  </si>
  <si>
    <t>Kodas (III)</t>
  </si>
  <si>
    <t>Susijusi veiklų grupė (III) (pavadinimas)</t>
  </si>
  <si>
    <t>Kodas (IV)</t>
  </si>
  <si>
    <t>Susijusi veiklų grupė (IV) (pavadinimas)</t>
  </si>
  <si>
    <t>1.1</t>
  </si>
  <si>
    <t>Tikslas:  Sumažinti regiono savivaldybių  išsivystymo disproporcijas, užtikrinti tolygią ir tvarią regiono plėtrą</t>
  </si>
  <si>
    <t>1.1.1</t>
  </si>
  <si>
    <t>Kitos viešosios infrastruktūros modernizavimas (viešosios erdvės): visuomeninės, komercinės ir bendro naudojimo paskirties teritorijos</t>
  </si>
  <si>
    <t>Kitos viešosios infrastruktūros modernizavimas (viešosios erdvės): gyvenamosios paskirties teritorijos</t>
  </si>
  <si>
    <t>Kitos viešosios infrastruktūros modernizavimas (viešosios erdvės): rekreacinės teritorijos ir gamtinis karkasas</t>
  </si>
  <si>
    <t>07.1.1</t>
  </si>
  <si>
    <t>Kitos viešosios infrastruktūros modernizavimas (pastatai ir statiniai): sveikatinimo ir sporto objektai</t>
  </si>
  <si>
    <t>Šilokarčemos kvartalo kompleksinis sutvarkymas</t>
  </si>
  <si>
    <t>Kitos viešosios infrastruktūros modernizavimas (pastatai ir statiniai): kultūros objektai</t>
  </si>
  <si>
    <t>Lietuvininkų g. ir Tilžės g. gretutinių teritorijų viešųjų erdvių sutvarkymas, suformuojant rekreacijai ir aktyviai miestiečių veiklai patrauklias erdves (Šilutės rajono savivaldybės aikštė, Šilutės miesto senųjų evangelikų liuteronų kapinės, H. Zudermano skvero sutvarkymas, skvero, esančio prie Šilutės muziejaus pastato Lietuvininkų g. 36, sutvarkymas)</t>
  </si>
  <si>
    <t>Šilutės miesto istorinio parko infrastruktūros (panaudojant Šilutės miesto stadiono infrastruktūrą) sutvarkymas, sukuriant sąlygas aktyviam poilsiui, sveikatingumo renginiams</t>
  </si>
  <si>
    <t>Daugiabučių gyvenamųjų namų kvartalo, esančio Šilutės mieste, tarp Parko g., Lietuvininkų g. ir Liepų g., kompleksinis sutvarkymas, vykdant bendrai naudojamų teritorijų ir viešosios infrastruktūros atnaujinimą</t>
  </si>
  <si>
    <t>Šilutės kultūros ir pramogų centro ir bibliotekos pastato, esančio Tilžės g. 12, modernizavimas, pritaikant bendruomenės poreikiams</t>
  </si>
  <si>
    <t>„Žydų kvartalo" rekonstrukcija: dangos ir apšvietimo sistemos modernizavimas</t>
  </si>
  <si>
    <t>Skuodo raj. savivaldybės administracija</t>
  </si>
  <si>
    <t>Turgaus aikštės sutvarkymas: dangos ir apšvietimo sistemos modernizavimas, prekybos paviljonų statyba</t>
  </si>
  <si>
    <t>Priemonė: Atnaujinti kaimo gyvenamąsias vietoves</t>
  </si>
  <si>
    <t>Kūlupėnų gyvenvietės kompleksinis atnaujinimas</t>
  </si>
  <si>
    <t>Mosėdžio miestelio bendruomeninės infrastruktūros atnaujinimas</t>
  </si>
  <si>
    <t>Skuodo raj. savivaldybes administracija</t>
  </si>
  <si>
    <t>Žemaičių Naumiesčio miestelis</t>
  </si>
  <si>
    <t>1.1.2.2</t>
  </si>
  <si>
    <t xml:space="preserve">Priemonė: Remti kaimo atnaujinimą ir plėtrą – atnaujinti mažiau kaip 1 tūkst. gyventojų turinčių miestų, miestelių ir kaimų (iki 1 tūkst. gyv.) viešąją infrastruktūrą </t>
  </si>
  <si>
    <t>1.2</t>
  </si>
  <si>
    <t>Tikslas:  Pagerinti sąlygas regiono ekonominiam augimui ir integralumui</t>
  </si>
  <si>
    <t>1.2.1</t>
  </si>
  <si>
    <t>Uždavinys: Pagerinti regiono savivaldybių bei bendrą regiono viešąją ekonominę infrastruktūrą ir paslaugas</t>
  </si>
  <si>
    <t>1.2.1.1</t>
  </si>
  <si>
    <t>Priemonė: Pagerinti vietinių kelių techninius parametrus ir eismo saugą</t>
  </si>
  <si>
    <t>1.2.1.3</t>
  </si>
  <si>
    <t>1.2.1.4</t>
  </si>
  <si>
    <t>1.2.1.5</t>
  </si>
  <si>
    <t>Vandentvarka (esamų geriamo vandens ir nuotekų tinklų modernizavimas)</t>
  </si>
  <si>
    <t>Skuodo rajonas</t>
  </si>
  <si>
    <t>Neringos savivaldybė</t>
  </si>
  <si>
    <t>AB "Klaipėdos vanduo"</t>
  </si>
  <si>
    <t>Vandentvarka (naujų tinklų įrengimas)</t>
  </si>
  <si>
    <t>UAB Klaipėdos regiono atliekų tvarkymo centras</t>
  </si>
  <si>
    <t>Atliekų tvarkymas (mažinimo, rūšiavimo ir perdirbimo skatinimo priemonės)</t>
  </si>
  <si>
    <t>Komunalinių atliekų rūšiuojamojo surinkimo infrastruktūros plėtra Palangos mieste</t>
  </si>
  <si>
    <t>Priemonė: Plėtoti savivaldybes jungiančių turizmo trasų ir turizmo maršrutų informacinę infrastruktūrą</t>
  </si>
  <si>
    <t>1.2.2</t>
  </si>
  <si>
    <t>Uždavinys: Įdiegti aplinkos gerinimo ir aplinkos apsaugos priemones, didinti energijos vartojimo efektyvumą, atsinaujinančių išteklių naudojimą</t>
  </si>
  <si>
    <t>Priemonė: Tvarkyti ir atkurti natūralaus ar urbanizuoto kraštovaizdžio kompleksus ar atskirus elementus</t>
  </si>
  <si>
    <t>2.1</t>
  </si>
  <si>
    <t>Tikslas:  Pagerinti viešąjį valdymą savivaldybėse</t>
  </si>
  <si>
    <t>2.1.1</t>
  </si>
  <si>
    <t>2.2</t>
  </si>
  <si>
    <t>Tikslas:  Pagerinti viešųjų paslaugų kokybę ir didinti jų prieinamumą visuomenei</t>
  </si>
  <si>
    <t>2.2.1</t>
  </si>
  <si>
    <t>2.2.1.1</t>
  </si>
  <si>
    <t>2.2.2</t>
  </si>
  <si>
    <t>2.2.2.1</t>
  </si>
  <si>
    <t>Priemonė: Išsaugoti ir stiprinti gyventojų sveikatą, vykdyti ligų prevenciją (08.4.2-ESFA-R-626)</t>
  </si>
  <si>
    <t>2.2.2.2</t>
  </si>
  <si>
    <t>Priemonė: Gerinti pirminės sveikatos priežiūros ir visuomenės sveikatos priežiūros kokybę  ir prieinamumą  (08.1.3-CPVA-R-609)</t>
  </si>
  <si>
    <t>2.2.3</t>
  </si>
  <si>
    <t>Socialinio būsto įsigijimas</t>
  </si>
  <si>
    <t>Neringos savivaldybės administracija</t>
  </si>
  <si>
    <t>2.2.3.2.8</t>
  </si>
  <si>
    <t>4 lentelė. Projektams priskirti produkto vertinimo kriterijai.</t>
  </si>
  <si>
    <t>Kodas (I)*</t>
  </si>
  <si>
    <t>Produkto vertinimo kriterijus (I) (pavadinimas)</t>
  </si>
  <si>
    <t>Siekiama reikšmė (I)</t>
  </si>
  <si>
    <t>Produkto vertinimo kriterijus (II) (pavadinimas)</t>
  </si>
  <si>
    <t>Siekiama reikšmė (II)</t>
  </si>
  <si>
    <t>Produkto vertinimo kriterijus (III) (pavadinimas)</t>
  </si>
  <si>
    <t>Siekiama reikšmė (III)</t>
  </si>
  <si>
    <t>Produkto vertinimo kriterijus (IV) (pavadinimas)</t>
  </si>
  <si>
    <t>Siekiama reikšmė (IV)</t>
  </si>
  <si>
    <t>Kodas (V)</t>
  </si>
  <si>
    <t>Produkto vertinimo kriterijus (V) (pavadinimas)</t>
  </si>
  <si>
    <t>Siekiama reikšmė (V)</t>
  </si>
  <si>
    <t>P.B.238</t>
  </si>
  <si>
    <t xml:space="preserve">Sukurtos arba atnaujintos atviros erdvės miestų vietovėse, kv. m. </t>
  </si>
  <si>
    <t>07.1.1-CPVA-V-906</t>
  </si>
  <si>
    <t>P.B.239</t>
  </si>
  <si>
    <t>Pastatyti arba atnaujinti viešieji arba komerciniai pastatai miestų vietovėse, kv. m.</t>
  </si>
  <si>
    <t>P.S.329</t>
  </si>
  <si>
    <t>Sukurti /pagerinti atskiro  komunalinių atliekų surinkimo pajėgumai, tonos/metai</t>
  </si>
  <si>
    <t>Sukurtos ir atnaujintos atviros erdvės miestų vietovėse, kv. m.</t>
  </si>
  <si>
    <t>Sukurtos arba atnaujintos atviros erdvės miestų vietovėse, kv. m.</t>
  </si>
  <si>
    <t>P.S.364</t>
  </si>
  <si>
    <t>Naujos atviros erdvės vietovėse nuo 1 iki 6 tūkst. gyv. (išskyrus savivaldybių centrus), kv. m.</t>
  </si>
  <si>
    <t>P.S.365</t>
  </si>
  <si>
    <t>Atnaujinti ir pritaikyti naujai paskirčiai pastatai ir statiniai kaimo vietovėse, kv. m.</t>
  </si>
  <si>
    <t>Priemonė: Renovuoti ir plėtoti geriamojo vandens tiekimo ir  nuotekų tvarkymo sistemas</t>
  </si>
  <si>
    <t>P.S.333</t>
  </si>
  <si>
    <t>Rekonstruotų vandens tiekimo ir nuotekų surinkimo tinklų ilgis, km</t>
  </si>
  <si>
    <t>P.N.050</t>
  </si>
  <si>
    <t xml:space="preserve">Gyventojai, kuriems teikiamos vandens tiekimo paslaugos naujai pastatytais geriamojo vandens tiekimo tinklais </t>
  </si>
  <si>
    <t>P.N.053</t>
  </si>
  <si>
    <t xml:space="preserve">Gyventojai, kuriems teikiamos paslaugos naujai pastatytais nuotekų surinkimo tinklais </t>
  </si>
  <si>
    <t>Geriamojo vandens tiekimo ir nuotekų tvarkymo infrastruktūros rekonstravimas ir plėtra  Klaipėdos rajone</t>
  </si>
  <si>
    <t>P.N.051</t>
  </si>
  <si>
    <t xml:space="preserve">Gyventojai, kuriems teikiamos vandens tiekimo paslaugos iš naujai pastatytų ir (arba) rekonstruotų geriamojo vandens gerinimo įrenginių </t>
  </si>
  <si>
    <t>P.N.054</t>
  </si>
  <si>
    <t xml:space="preserve">Gyventojai, kuriems teikiamos nuotekų valymo paslaugos naujai pastatytais ir (arba) rekonstruotais nuotekų valymo įrenginiais </t>
  </si>
  <si>
    <t>Gyventojai, kuriems teikiamos nuotekų valymo paslaugos naujai pastatytais ir (arba) rekonstruotais nuotekų valymo įrenginiais</t>
  </si>
  <si>
    <t>Rekonstruotų vandens tiekimo ir nuotekų surinkimo tinklų ilgis</t>
  </si>
  <si>
    <t>P.N.028</t>
  </si>
  <si>
    <t>Inventorizuota neapskaityto paviršinių nuotekų nuotakyno dalis, proc.</t>
  </si>
  <si>
    <t>P.S.328</t>
  </si>
  <si>
    <t>Lietaus nuotėkio plotas, iš kurio surenkamam paviršiniam (lietaus) vandeniui tvarkyti, įrengta ir (ar) rekonstruota infrastruktūra, ha</t>
  </si>
  <si>
    <t>Sukurti /pagerinti atskiro komunalinių atliekų surinkimo pajėgumai, tonos/metai</t>
  </si>
  <si>
    <t>Priemonė:Tvarkyti ir atkurti natūralaus ar urbanizuoto kraštovaizdžio kompleksus ar atskirus elementus</t>
  </si>
  <si>
    <t>Uždaviny: Padidinti viešojo valdymo institucijų veiklos efektyvumą ir stiprinti institucinius gebėjimus</t>
  </si>
  <si>
    <t>Savivaldybės socialinio būsto fondo gyvenamųjų namų statyba žemės sklypuose Irklų g. 1, Rambyno 14a</t>
  </si>
  <si>
    <t>P.S.362</t>
  </si>
  <si>
    <t xml:space="preserve">Naujai įrengtų ar įsigytų socialinių būstų skaičius </t>
  </si>
  <si>
    <t>* sudaromas pagal Veiksmų programos arba Kaimo plėtros programos kodavimo taisykles</t>
  </si>
  <si>
    <t>Kodas</t>
  </si>
  <si>
    <t>Produkto vertinimo kriterijus (pavadinimas)</t>
  </si>
  <si>
    <t>Gyventojai, kuriems teikiamos vandens tiekimo paslaugos naujai pastatytais geriamojo vandens tiekimo tinklais</t>
  </si>
  <si>
    <t>Gyventojai, kuriems teikiamos vandens tiekimo paslaugos iš naujai pastatytų ir (arba) rekonstruotų geriamojo vandens gerinimo įrenginių</t>
  </si>
  <si>
    <t>Gyventojai, kuriems teikiamos paslaugos naujai pastatytais nuotekų surinkimo tinklais</t>
  </si>
  <si>
    <t>6 lentelė. Lėšų paskirstymas pagal Veiksmų programos įgyvendinimo plano priemones (tūkst. Eur) (numatomos sudaryti projektų finansavimo sutartys, pamečiui).</t>
  </si>
  <si>
    <t>Metai:</t>
  </si>
  <si>
    <t>Veiksmų programos įgyvendinimo plano priemonė (Nr.)</t>
  </si>
  <si>
    <t>Veiksmų programos įgyvendinimo plano priemonės pavadinimas</t>
  </si>
  <si>
    <t>05.1.1-APVA-R-007</t>
  </si>
  <si>
    <t>Paviršinių nuotekų sistemų tvarkymas</t>
  </si>
  <si>
    <t>Komunalinių atliekų tvarkymo infrastruktūros plėtra</t>
  </si>
  <si>
    <t>Geriamojo vandens tiekimo ir nuotekų tvarkymo sistemų renovavimas ir plėtra, įmonių valdymo tobulinimas</t>
  </si>
  <si>
    <t>07.1.1-CPVA-R-305</t>
  </si>
  <si>
    <t>Modernizuoti savivaldybių kultūros infrastruktūrą</t>
  </si>
  <si>
    <t xml:space="preserve">Pereinamojo laikotarpio tikslinių teritorijų vystymas. II </t>
  </si>
  <si>
    <t>Didžiųjų miestų kompleksinė plėtra</t>
  </si>
  <si>
    <t>Miestų kompleksinė plėtra</t>
  </si>
  <si>
    <t>Socialinio būsto fondo plėtra</t>
  </si>
  <si>
    <t>Kaimo gyvenamųjų vietovių atnaujinimas</t>
  </si>
  <si>
    <t>7 lentelė. Lėšų paskirstymas pagal Veiksmų programos įgyvendinimo plano priemones (tūkst. Eur) (numatomos sudaryti projektų finansavimo sutartys, kaupiamuoju būdu).</t>
  </si>
  <si>
    <t>8 lentelė. Veiklų grupių suvestinė.</t>
  </si>
  <si>
    <t>Pavadinimas</t>
  </si>
  <si>
    <t>Projektų, kuriems priskirta veiklų grupė skaičius</t>
  </si>
  <si>
    <t>Projektų, kuriems veiklų grupė priskirta kaip pagrindinė, skaičius</t>
  </si>
  <si>
    <t>Projektų, kuriems veiklų grupė priskirta kaip pagrindinė, lėšų poreikis (iš viso)</t>
  </si>
  <si>
    <t>Atsinaujinančių energijos šaltinių diegimas</t>
  </si>
  <si>
    <t xml:space="preserve">Viešųjų pastatų energinio efektyvumo didinimas </t>
  </si>
  <si>
    <t xml:space="preserve">Viešosios infrastruktūros (išskyrus pastatus) energinio efektyvumo didinimas </t>
  </si>
  <si>
    <t xml:space="preserve">Gyvenamųjų namų energinio efektyvumo didinimas </t>
  </si>
  <si>
    <t xml:space="preserve">Atliekų tvarkymas (mažinimo, rūšiavimo ir perdirbimo skatinimo priemonės) </t>
  </si>
  <si>
    <t xml:space="preserve">Vandentvarka (esamų geriamo vandens ir nuotekų tinklų modernizavimas) </t>
  </si>
  <si>
    <t>Lietaus nuotekų sistemų modernizavimas ir plėtra</t>
  </si>
  <si>
    <t>Viešojo transporto infrastruktūra</t>
  </si>
  <si>
    <t>Viešojo transporto priemonių įsigijimas</t>
  </si>
  <si>
    <t>Vietinės reikšmės keliai ir gatvės (statyba)</t>
  </si>
  <si>
    <t>Vietinės reikšmės keliai ir gatvės (rekonstrukcija)</t>
  </si>
  <si>
    <t>Valstybinės reikšmės keliai ir gatvės (statyba)</t>
  </si>
  <si>
    <t>Valstybinės reikšmės keliai ir gatvės (rekonstrukcija)</t>
  </si>
  <si>
    <t>Daugiarūšio transporto plėtra</t>
  </si>
  <si>
    <t>Oro uostų ir aerodromų infrastruktūra</t>
  </si>
  <si>
    <t>Regioninė ir vietinė vandens transporto infrastruktūra</t>
  </si>
  <si>
    <t>Intelektinės transporto sistemos</t>
  </si>
  <si>
    <t>Aukštojo mokslo įstaigų modernizavimas</t>
  </si>
  <si>
    <t>Profesinio ar suaugusiųjų mokymo įstaigų modernizavimas</t>
  </si>
  <si>
    <t>Bendrojo lavinimo mokyklų modernizavimas</t>
  </si>
  <si>
    <t>Ikimokyklinio ar priešmokyklinio ugdymo įstaigų modernizavimas</t>
  </si>
  <si>
    <t>Neformaliojo švietimo įstaigų modernizavimas</t>
  </si>
  <si>
    <t>Socialinio būsto infrastruktūra (nauja statyba arba pritaikymas)</t>
  </si>
  <si>
    <t>Socialinių paslaugų infrastruktūra</t>
  </si>
  <si>
    <t>Kitos viešosios infrastruktūros modernizavimas (viešosios erdvės): pramoninių, buvusių karinių, inžinerinių ir pan. objektų teritorijų pritaikymas ar konversija</t>
  </si>
  <si>
    <t>Kitos viešosios infrastruktūros modernizavimas (pastatai ir statiniai): bendruomenės, nevyriausybinių organizacijų veiklai pritaikomi pastatai</t>
  </si>
  <si>
    <t>Viešoji tyrimų ir inovacijų infrastruktūra</t>
  </si>
  <si>
    <t>Viešoji verslui skirta infrastruktūra (pramoniniai parkai, pramonės zonos ir pan.)</t>
  </si>
  <si>
    <t>Oro kokybės gerinimas (gatvių valymo technikos įsigijimas, technologijų diegimas)</t>
  </si>
  <si>
    <t>Kraštovaizdžio tvarkymas (kraštovaizdžio etalonai, pažeistos teritorijos ir pan.)</t>
  </si>
  <si>
    <t>Natura 2000 teritorijų tvarkymas ir pritaikymas</t>
  </si>
  <si>
    <t>Užterštų teritorijų išvalymas</t>
  </si>
  <si>
    <t>Pėsčiųjų ir dviračių takai (ne miesto vietovėse)</t>
  </si>
  <si>
    <t>Viešoji turizmo infrastruktūra</t>
  </si>
  <si>
    <t>Viešosios turizmo paslaugos</t>
  </si>
  <si>
    <t>Kultūros paveldo objektų sutvarkymas ir pritaikymas</t>
  </si>
  <si>
    <t>Gamtos paveldo objektų sutvarkymas ir pritaikymas</t>
  </si>
  <si>
    <t>Kompleksinių paveldo objektų sutvarkymas ir pritaikymas</t>
  </si>
  <si>
    <t>Sveikatos paslaugų plėtra (ne infrastruktūra)</t>
  </si>
  <si>
    <t>Socialinių paslaugų plėtra (ne infrastruktūra)</t>
  </si>
  <si>
    <t>Viešojo valdymo tobulinimas</t>
  </si>
  <si>
    <t>Kita (nepriskirta kitoms grupėms)</t>
  </si>
  <si>
    <t xml:space="preserve">Geriamojo vandens tiekimo ir nuotekų tvarkymo sistemų renovavimas ir plėtra Šilutės rajono savivaldybėje </t>
  </si>
  <si>
    <t>Paviršinių nuotekų sistemų tvarkymas Klaipėdos mieste</t>
  </si>
  <si>
    <t xml:space="preserve">Geriamojo vandens tiekimo ir nuotekų tvarkymo infrastruktūros rekonstravimas ir plėtra Kretingos rajone </t>
  </si>
  <si>
    <t>Vandens tiekimo ir nuotekų tvarkymo sistemų renovavimas ir plėtra Šilutės rajono savivaldybėje</t>
  </si>
  <si>
    <t>Neringa</t>
  </si>
  <si>
    <t>UAB „Kretingos vandenys"</t>
  </si>
  <si>
    <t xml:space="preserve">UAB  „Palangos vandenys“ </t>
  </si>
  <si>
    <t>UAB „Kretingos vandenys“</t>
  </si>
  <si>
    <t xml:space="preserve">UAB „Neringos vanduo“
</t>
  </si>
  <si>
    <t xml:space="preserve">AB Kretingos vandenys </t>
  </si>
  <si>
    <t>UAB „Neringos vanduo“</t>
  </si>
  <si>
    <t xml:space="preserve">UAB "Kretingos vandenys" </t>
  </si>
  <si>
    <t>UAB "Neringos vanduo"</t>
  </si>
  <si>
    <t>AB „Klaipėdos vanduo"</t>
  </si>
  <si>
    <t>AB „Kretingos vandenys"</t>
  </si>
  <si>
    <t>2017-12</t>
  </si>
  <si>
    <t>1.2.1.8.1</t>
  </si>
  <si>
    <t>Turizmo informacinės infrastruktūros sukūrimas ir pritaikymas neįgaliųjų poreikiams Kretingos rajono ir Palangos miesto savivaldybėse</t>
  </si>
  <si>
    <t>ŪM</t>
  </si>
  <si>
    <t>Kretingos raj. savivaldybė, Palangos m. savivaldybė</t>
  </si>
  <si>
    <t>05.4.1-LVPA-R-821</t>
  </si>
  <si>
    <t>1.2.1.8.2</t>
  </si>
  <si>
    <t>Turizmo informacinės infrastruktūros sukūrimas ir pritaikymas neįgaliųjų poreikiams pietvakarinėje Klaipėdos regiono dalyje</t>
  </si>
  <si>
    <t xml:space="preserve">Klaipėdos raj. savivaldybė, Klaipėdos m. savivaldybė, Šilutės raj. savivaldybė, Neringos savivaldybė </t>
  </si>
  <si>
    <t>1.2.1.8.3</t>
  </si>
  <si>
    <t>Klaipėdos regiono turizmo informacinės infrastruktūros sistemos sukūrimas ir įdiegimas</t>
  </si>
  <si>
    <t>Klaipėdos regiono savivaldybės</t>
  </si>
  <si>
    <t>1.2.1.8</t>
  </si>
  <si>
    <t>P.N.817</t>
  </si>
  <si>
    <t>Įrengti ženklinimo infrastruktūros objektai</t>
  </si>
  <si>
    <t>Savivaldybes jungiančių turizmo trasų ir turizmo maršrutų informacinės infrastruktūros plėtra</t>
  </si>
  <si>
    <t>08.1.1-CPVA-R-407</t>
  </si>
  <si>
    <t>Priekulės socialinių paslaugų centro infrastruktūros plėtra</t>
  </si>
  <si>
    <t>Nakvynės namų steigimas Kretingos rajono savivaldybėje</t>
  </si>
  <si>
    <t xml:space="preserve">Socialinių paslaugų plėtra Palangos miesto savivaldybėje </t>
  </si>
  <si>
    <t xml:space="preserve">Juknaičių savarankiško gyvenimo namų dalies pastato sutvarkymas </t>
  </si>
  <si>
    <t>P.S.361</t>
  </si>
  <si>
    <t>Investicijas gavusių socialinių paslaugų infrastruktūros objektų skaičius</t>
  </si>
  <si>
    <t>Socialinių paslaugų infrastruktūros plėtra</t>
  </si>
  <si>
    <t>2.2.1.3.1</t>
  </si>
  <si>
    <t>Klaipėdos karalienės Luizės jaunimo centro (Puodžių g.) modernizavimas, plėtojant neformaliojo ugdymosi galimybes</t>
  </si>
  <si>
    <t>ŠMM</t>
  </si>
  <si>
    <t>Klaipėdos m. savivaldybė</t>
  </si>
  <si>
    <t xml:space="preserve">09.1.3-CPVA-R-725 </t>
  </si>
  <si>
    <t>2.2.1.3.2</t>
  </si>
  <si>
    <t>Gargždų muzikos mokyklos infrastruktūros tobulinimas</t>
  </si>
  <si>
    <t>Klaipėdos raj. savivaldybė</t>
  </si>
  <si>
    <t>2.2.1.3.3</t>
  </si>
  <si>
    <t>Neformaliojo švietimo infrastruktūros gerinimas Kretingos rajono savivaldybėje</t>
  </si>
  <si>
    <t>Kretingos raj. savivaldybė</t>
  </si>
  <si>
    <t>2.2.1.3.4</t>
  </si>
  <si>
    <t>Palangos miesto S.Vainiūno meno mokyklos dailės skyriaus edukacinių erdvių tobulinimas</t>
  </si>
  <si>
    <t>Palangos m. savivaldybės administracija</t>
  </si>
  <si>
    <t>Palangos m. savivaldybė</t>
  </si>
  <si>
    <t>2.2.1.3.5</t>
  </si>
  <si>
    <t>Neformaliojo švietimo infrastruktūros gerinimas Skuodo rajono savivaldybėje</t>
  </si>
  <si>
    <t>Skuodo raj. savivaldybė</t>
  </si>
  <si>
    <t>2.2.1.3.6</t>
  </si>
  <si>
    <t>P.B.235</t>
  </si>
  <si>
    <t>Investicijas gavusios vaikų priežiūros arba švietimo sistemos infrastruktūros pajėgumas</t>
  </si>
  <si>
    <t>P.N.723</t>
  </si>
  <si>
    <t>Pagal veiksmų programą ERPF lėšomis atnaujintos neformaliojo ugdymo įstaigos</t>
  </si>
  <si>
    <t>Investicijas gavusios vaikų priežiūros arba švietimo infrastruktūros pajėgumas</t>
  </si>
  <si>
    <t>Neformaliojo švietimo infrastruktūros tobulinimas</t>
  </si>
  <si>
    <t>1.2.3.1.1</t>
  </si>
  <si>
    <t>Fachverkinės architektūros pastatų sutvarkymas (Bažnyčių g. 4 / Daržų g. 10; Bažnyčių g. 6; Aukštoji g. 1 / Didžioji Vandens g. 2; Vežėjų g. 4)</t>
  </si>
  <si>
    <t>KM</t>
  </si>
  <si>
    <t>05.4.1-CPVA-R-302</t>
  </si>
  <si>
    <t>1.2.3.1.2</t>
  </si>
  <si>
    <t>Koplyčios-mauzoliejaus (MC 31052) restauravimas ir pritaikymas kultūros reikmėms</t>
  </si>
  <si>
    <t>1.2.3.1.3</t>
  </si>
  <si>
    <t>I. Simonaitytės memorialinio muziejaus aktualizavimas</t>
  </si>
  <si>
    <t>1.2.3.1.4</t>
  </si>
  <si>
    <t>Grafų Tiškevičių šeimos koplyčios-mauzoliejaus renovavimas ir pritaikymas edukacinei veiklai bei kultūriniam turizmui</t>
  </si>
  <si>
    <t>1.2.3.1.5</t>
  </si>
  <si>
    <t xml:space="preserve">Neringa
</t>
  </si>
  <si>
    <t>1.2.3.1.6</t>
  </si>
  <si>
    <t>Sakralinio kultūros paveldo objekto pritaikymas turizmo ir visuomenės reikmėms (Palangos bažnyčia)</t>
  </si>
  <si>
    <t>1.2.3.1.7</t>
  </si>
  <si>
    <t xml:space="preserve">Skuodo raj. savivaldybės dministracija </t>
  </si>
  <si>
    <t>1.2.3.1.8</t>
  </si>
  <si>
    <t>07.1.-CPVA-R-302</t>
  </si>
  <si>
    <t>1.2.3.1.9</t>
  </si>
  <si>
    <t>Jaunimo centro pastatų (Puodžių g. 1) restauravimas</t>
  </si>
  <si>
    <t>2018-06</t>
  </si>
  <si>
    <t>1.2.3.1.10</t>
  </si>
  <si>
    <t>Kretingos dvaro parko renovacija ir pritaikymas kultūriniam turizmui</t>
  </si>
  <si>
    <t>1.2.3.2.1</t>
  </si>
  <si>
    <t xml:space="preserve">Klaipėdos miesto savivaldybės viešosios bibliotekos "Kauno atžalyno" filialas-naujos galimybės mažiems ir dideliems </t>
  </si>
  <si>
    <t xml:space="preserve">07.1.1-CPVA-R-305 </t>
  </si>
  <si>
    <t>1.2.3.2.2</t>
  </si>
  <si>
    <t>1.2.3.2.3</t>
  </si>
  <si>
    <t>Šilutės kultūros ir pramogų centro modernizavimas, siekiant didinti kultūrinių paslaugų prieinamumą</t>
  </si>
  <si>
    <t xml:space="preserve">Nerin
gos savivaldybė
</t>
  </si>
  <si>
    <t>Šilutės m.</t>
  </si>
  <si>
    <t>P. S.335</t>
  </si>
  <si>
    <t xml:space="preserve">Sutvarkyti, įrengti ir pritaikyti lankymui gamtos ir kultūros paveldo objektai ir teritorijos </t>
  </si>
  <si>
    <t>P. B.209</t>
  </si>
  <si>
    <t xml:space="preserve">Numatomo apsilankymų remiamuose kultūros ir gamtos paveldo objektuose bei turistų traukos vietose skaičiaus padidėjimas </t>
  </si>
  <si>
    <t>Priekulės sen.</t>
  </si>
  <si>
    <t>I. Simonaitytės memorialinio muziejaus restauravimas</t>
  </si>
  <si>
    <t>P.N.304</t>
  </si>
  <si>
    <t xml:space="preserve">Modernizuoti kultūros infrastruktūros objektai, skaičius </t>
  </si>
  <si>
    <t>P.S.335</t>
  </si>
  <si>
    <t>Aktualizuoti savivaldybių kultūros paveldo objektus</t>
  </si>
  <si>
    <t>09.1.3-CPVA-R-725</t>
  </si>
  <si>
    <t>Šilutės miesto Šilokarčemos kvartalo kompleksinis sutvarkymas</t>
  </si>
  <si>
    <t>Komunalinių atliekų tvarkymo infrastruktūros plėtra Klaipėdos miesto, Skuodo ir Kretingos rajonų bei Neringos savivaldybėse</t>
  </si>
  <si>
    <t xml:space="preserve">Klaipėdos miestas, Kretingos rajonas, Neringa, Skuodo rajonas </t>
  </si>
  <si>
    <t>1.2.2.3.1</t>
  </si>
  <si>
    <t>Klaipėdos miesto bendrojo plano kraštovaizdžio dalies keitimas ir Melnragės parko įrengimas</t>
  </si>
  <si>
    <t>Klaipėdos miesto savivaldybės adfministracija</t>
  </si>
  <si>
    <t>05.5.1-APVA-R-019</t>
  </si>
  <si>
    <t>1.2.2.3.2</t>
  </si>
  <si>
    <t>Klaipėdos rajono kraštovaizdžio gerinimas</t>
  </si>
  <si>
    <t>Klaipėdos raj.  savivaldybės administracija</t>
  </si>
  <si>
    <t>1.2.2.3.3</t>
  </si>
  <si>
    <t>Kretingos rajono savivaldybės kraštovaizdžio būklės gerinimas</t>
  </si>
  <si>
    <t>1.2.2.3.4</t>
  </si>
  <si>
    <t>Neringos savivaldybės teritorijos kraštovaizdžio gerinimas</t>
  </si>
  <si>
    <t>1.2.2.3.5</t>
  </si>
  <si>
    <t>Palangos  miesto bendrojo plano gamtinio karkaso dalies koregavimas</t>
  </si>
  <si>
    <t>1.2.2.3.6</t>
  </si>
  <si>
    <t>Skuodo miesto parko sutavrkymas</t>
  </si>
  <si>
    <t>1.2.2.3.7</t>
  </si>
  <si>
    <t xml:space="preserve">Šilutės miesto istorinės dalies kraštovaizdžio tvarkymas </t>
  </si>
  <si>
    <t>Evangelikų liuteronų bažnyčios Nidoje tvarkyba, pritaikant kultūrinėms ir socialinėms reikmėms</t>
  </si>
  <si>
    <t xml:space="preserve">Nidos evangelikų liuteronų parapija
</t>
  </si>
  <si>
    <t>2.2.3.1.1</t>
  </si>
  <si>
    <t>2.2.3.1.2</t>
  </si>
  <si>
    <t>2.2.3.1.3</t>
  </si>
  <si>
    <t>2.2.3.1.4</t>
  </si>
  <si>
    <t>2.2.3.1.5</t>
  </si>
  <si>
    <t>2.2.3.1.6</t>
  </si>
  <si>
    <t>P.S.338</t>
  </si>
  <si>
    <t>Išsaugoti, sutvarkyti ar atkurti įvairaus teritorinio lygmens kraštovaizdžio arealai</t>
  </si>
  <si>
    <t xml:space="preserve"> P.N.092</t>
  </si>
  <si>
    <t>Kraštovaizdžio ir (ar) gamtinio karkaso formavimo aspektais pakeisti ar pakoreguoti savivaldybių ar jų dalių bendrieji planai</t>
  </si>
  <si>
    <t>P.N.093</t>
  </si>
  <si>
    <t xml:space="preserve">Likviduoti kraštovaizdį darkantys bešeimininkiai apleisti statiniai ir įrenginiai </t>
  </si>
  <si>
    <t>P.N.094</t>
  </si>
  <si>
    <t>Rekultyvuotos atvirais kasiniais pažeistos žemės</t>
  </si>
  <si>
    <t>R.N.091</t>
  </si>
  <si>
    <t xml:space="preserve">Teritorijų, kuriose įgyvendintos kraštovaizdžio formavimo priemonės,  plotas, Ha </t>
  </si>
  <si>
    <t>P.B.209</t>
  </si>
  <si>
    <t>Kraštovaizdžio apsauga</t>
  </si>
  <si>
    <t xml:space="preserve">Skuodo muziejaus pastato Skuodo mieste rekonstrukcija ir muziejaus paslaugų plėtra </t>
  </si>
  <si>
    <t>Šilutės H. Šojaus dvaro pastatų komplekso įveiklinimas viešiems kultūros poreikiams</t>
  </si>
  <si>
    <t>Kultūrų diasporos centro infrastruktūros kompleksinė plėtra (socialinio kultūrinio klasterio „Vilties miestas“ infrastruktūros kompleksinė plėtra)</t>
  </si>
  <si>
    <t xml:space="preserve">Mažesniųjų brolių ordino Lietuvos Šv. 
Kazimiero provincijos 
Klaipėdos Šv. 
Pranciškaus Asyžiečio vienuolynas
</t>
  </si>
  <si>
    <t>Laikino apnakvindinimo namų steigimas</t>
  </si>
  <si>
    <t>Laikino apgyvendinimo namų infrastruktūros modernizavimas (Šilutės pl. 8)</t>
  </si>
  <si>
    <t>5 lentelė. Numatomų sukurti produktų (siektinų produkto vertinimo kriterijų reikšmių) suvestinė.</t>
  </si>
  <si>
    <t>1.2.1.2.1.</t>
  </si>
  <si>
    <t>Bastionų g. tiesimas (I etapas: Bastionų g. nuo Danės g. iki Danės upės ir nuo Danės upės iki Gluosnių gatvės; II etapas. Bastionų g. nuo Gluosnių gatvės iki Bangų gatvės)</t>
  </si>
  <si>
    <t>SM</t>
  </si>
  <si>
    <t>06.2.1-TID-R-511</t>
  </si>
  <si>
    <t>2018-09</t>
  </si>
  <si>
    <t>2021</t>
  </si>
  <si>
    <t>1.2.1.2.2.</t>
  </si>
  <si>
    <t>Tilžės g. nuo Šilutės pl. iki geležinkelio pervažos rekonstrukcija, pertvarkant žiedinę Mokyklos g. ir Šilutės pl. sankryžą</t>
  </si>
  <si>
    <t>1.2.1.2.4.</t>
  </si>
  <si>
    <t>1.2.1.2.5.</t>
  </si>
  <si>
    <t>Kretingos rajono savivaldybės administracija</t>
  </si>
  <si>
    <t>6.2.1-TID-R-511</t>
  </si>
  <si>
    <t>1.2.1.2.6.</t>
  </si>
  <si>
    <t>Eismo saugumo priemonių įgyvendinimas Palangos miesto Šventosios g. ruože nuo Žuvėdrų g. iki Miško tako</t>
  </si>
  <si>
    <t>Palangos miesto savivladybė</t>
  </si>
  <si>
    <t>Palangos meistas</t>
  </si>
  <si>
    <t>1.2.1.2.7.</t>
  </si>
  <si>
    <t>Skuodo rajono  savivaldybės administracija</t>
  </si>
  <si>
    <t>1.2.1.2.8.</t>
  </si>
  <si>
    <t>1.2.1.2.9.</t>
  </si>
  <si>
    <t>Šilutės miesto Lietuvininkų, Tilžės, K.Kalinausko gatvių, Atgimimo al. ir Laisvės al. rekonstrukcija, įrengiant modernias eismo saugos priemones</t>
  </si>
  <si>
    <t>1.2.1.2.10.</t>
  </si>
  <si>
    <t xml:space="preserve">  </t>
  </si>
  <si>
    <t>Eismo saugos ir aplinkos apsaugos priemonių diegimas vietinės reikšmės keliuose  Šilutės miesto Cintjoniškių gatvės rekonstravimas. II etapas: dviejų žiedinių sankryžų įrengimas</t>
  </si>
  <si>
    <t>1.2.1.2.1</t>
  </si>
  <si>
    <t>Dviračių ir pėsčiųjų tako nuo Paryžiaus Komunos g. iki Jono kalnelio tiltelio įrengimas</t>
  </si>
  <si>
    <t>4.5.1.-TID-R-516</t>
  </si>
  <si>
    <t>1.2.1.4.2</t>
  </si>
  <si>
    <t>Gargždų miestas</t>
  </si>
  <si>
    <t>1.2.1.4.3</t>
  </si>
  <si>
    <t>Pėsčiųjų ir dviratininkų susisiekimo sąlygų gerinimas Taikos g., Kretingos m.</t>
  </si>
  <si>
    <t>Kretingos raj. sav. administracija</t>
  </si>
  <si>
    <t>Kretingos miestas</t>
  </si>
  <si>
    <t>1.2.1.4.4</t>
  </si>
  <si>
    <t>Palangos miesto savivaldybė</t>
  </si>
  <si>
    <t>1.2.1.4.5</t>
  </si>
  <si>
    <t>1.2.1.4.6</t>
  </si>
  <si>
    <t>Ramučių gatvės Šilutės mieste pėsčiųjų ir dviračių tako rekonstravimas</t>
  </si>
  <si>
    <t>`2017-10</t>
  </si>
  <si>
    <t>Pėsčiųjų ir dviračių takų įrengimas Užuovėjos gatvėje ir palei Kretingos plentą Gargždų mieste</t>
  </si>
  <si>
    <t>Pėsčiųjų ir dviračių takų rekonstrukcija ir plėtra   Vytauto g. Palangoje</t>
  </si>
  <si>
    <t>Pėsčiųjų ir dviračių takų įrengimas Skuode nuo Šatrijos g. iki sodų bendrijos ,,Statybininkas" ir Skuodo miesto parke</t>
  </si>
  <si>
    <t>Eismo saugumo priemonių diegimas Klaipėdos rajono Agluonėnų, Dauparų-Kvietinių, Dovilų, Endriejavo, Judrėnų, Priekulės, Sendvario, Veiviržėnų, Vėžaičių ir Gargždų seniūnijose</t>
  </si>
  <si>
    <t>Eismo saugos priemonių diegimas Pabrėžos ir Palangos g., Kretingos m.</t>
  </si>
  <si>
    <t>Skuodo miesto Šatrijos, Vaižganto, Birutės gatvių rekonstravimas</t>
  </si>
  <si>
    <t>Pėsčiųjų takų įrengimas Ylakių miestelio Dariaus ir Girėno g. ir Skuodo miesto Krantinės g.</t>
  </si>
  <si>
    <t>0.6.2.1- TID-R-511</t>
  </si>
  <si>
    <t>Klaipėdos m.</t>
  </si>
  <si>
    <t>P.B.214</t>
  </si>
  <si>
    <t>Bendras rekonstruotų arba atnaujintų kelių ilgis, km</t>
  </si>
  <si>
    <t>P.N.508</t>
  </si>
  <si>
    <t>Bendras naujai nutiestų kelių ilgis, km</t>
  </si>
  <si>
    <t>P.S.342</t>
  </si>
  <si>
    <t>Įdiegtos saugų eismą gerinančios ir aplinkosaugos priemonės</t>
  </si>
  <si>
    <t>1.2.1.4.1</t>
  </si>
  <si>
    <t>P.S.321</t>
  </si>
  <si>
    <t>Įrengtų naujų dviračių ir  / ar pėsčiųjų takų ir  / ar  trasų ilgis</t>
  </si>
  <si>
    <t>P.S.322</t>
  </si>
  <si>
    <t>Rekonstruotų dviračių ir  / ar pėsčiųjų takų ir  / ar  trasų ilgis</t>
  </si>
  <si>
    <t>P.N.092</t>
  </si>
  <si>
    <t>Kraštovaizdžio ir ar gamtinio karkao formavimo aspektais pakeisti ar pakoreguoti savivaldybių ar jų dalių bendrieji planai</t>
  </si>
  <si>
    <t>Likviduoti kraštovaizdį darkantys bešeimininkiai apleisti statiniai ir įrenginiai</t>
  </si>
  <si>
    <t>Rekultyvuotos  atvirais kasiniai pažeistos žemės</t>
  </si>
  <si>
    <t>0,445</t>
  </si>
  <si>
    <t>Įrengtų naujų dviračių  ir ar pėsčiųjų takų ir/ar trasų ilgis</t>
  </si>
  <si>
    <t>Rekonsrtuotų dviračių  ir ar pėsčiųjų takų ir/ar trasų ilgis</t>
  </si>
  <si>
    <t>04.5.1-TID-R-516</t>
  </si>
  <si>
    <t>Pėsčiųjų ir dviračių takų rekonstrukcija ir plėtra</t>
  </si>
  <si>
    <t>Vietinių kelių vystymas</t>
  </si>
  <si>
    <t>1.2.1.3.1.</t>
  </si>
  <si>
    <t>Vietinio susisiekimo viešojo transporto priemonių įsigijimas Klaipėdos rajone</t>
  </si>
  <si>
    <t>Klaipėdos rajono  savivaldybės administracija</t>
  </si>
  <si>
    <t>04.5.1-TID-R-518</t>
  </si>
  <si>
    <t>1.2.1.3.2.</t>
  </si>
  <si>
    <t>Kretingos rajono vietinio susisiekimo viešojo transporto priemonių parko atnaujinimas</t>
  </si>
  <si>
    <t>1.2.1.3.3.</t>
  </si>
  <si>
    <t>Palangos miesto vietinio susisiekimo viešojo transporto priemonių parko atnaujinimas</t>
  </si>
  <si>
    <t>1.2.1.3.4.</t>
  </si>
  <si>
    <t>Skuodo rajono vietinio susisiekimo viešojo transporto priemonių parko atnaujinimas</t>
  </si>
  <si>
    <t>1.2.1.3.5.</t>
  </si>
  <si>
    <t>Šilutės autobusų parko atnaujinimas</t>
  </si>
  <si>
    <t>1.2.1.3.3</t>
  </si>
  <si>
    <t>P.S.325</t>
  </si>
  <si>
    <t>Įsigytos naujos ekologiškos viešojo transporto priemonės, vnt.</t>
  </si>
  <si>
    <t>Įsigytos naujos ekologiškos viešojo transporto priemonės, vnt</t>
  </si>
  <si>
    <t>Vietinio susisiekimo viešojo transporto priemonių parko atnaujinimas</t>
  </si>
  <si>
    <t>Šilutės meno mokyklos pastato rekonstrukcija, pritaikant patalpas ugdymui</t>
  </si>
  <si>
    <r>
      <t xml:space="preserve">Siekiama reikšmė </t>
    </r>
    <r>
      <rPr>
        <i/>
        <sz val="10"/>
        <rFont val="Times New Roman"/>
        <family val="1"/>
        <charset val="186"/>
      </rPr>
      <t>(projektams priskirtų kriterijų reikšmių suma)</t>
    </r>
  </si>
  <si>
    <r>
      <t>B</t>
    </r>
    <r>
      <rPr>
        <sz val="10"/>
        <rFont val="Times New Roman"/>
        <family val="1"/>
        <charset val="186"/>
      </rPr>
      <t>endras naujai nutiestų kelių ilgis, km</t>
    </r>
  </si>
  <si>
    <r>
      <t xml:space="preserve">Darnaus judumo priemonės miestuose (pėsčiųjų ir dviračių takų infrastruktūra, </t>
    </r>
    <r>
      <rPr>
        <i/>
        <sz val="12"/>
        <rFont val="Times New Roman"/>
        <family val="1"/>
        <charset val="186"/>
      </rPr>
      <t>Park and Ride</t>
    </r>
    <r>
      <rPr>
        <sz val="12"/>
        <rFont val="Times New Roman"/>
        <family val="1"/>
        <charset val="186"/>
      </rPr>
      <t xml:space="preserve">, </t>
    </r>
    <r>
      <rPr>
        <i/>
        <sz val="12"/>
        <rFont val="Times New Roman"/>
        <family val="1"/>
        <charset val="186"/>
      </rPr>
      <t>Bike and Ride</t>
    </r>
    <r>
      <rPr>
        <sz val="12"/>
        <rFont val="Times New Roman"/>
        <family val="1"/>
        <charset val="186"/>
      </rPr>
      <t xml:space="preserve"> aikštelės, elektromobilių įkrovimo stotelių įrengimas ir kita)</t>
    </r>
  </si>
  <si>
    <t xml:space="preserve">Skuodo muziejaus rekonstrukcija ir muziejaus paslaugų plėtra </t>
  </si>
  <si>
    <t>1.2.1.2.3.</t>
  </si>
  <si>
    <t>2.2.1.1.1</t>
  </si>
  <si>
    <t>Modernių ugdymosi erdvių sukūrimas Klaipėdos miesto progimnazijose ir gimnazijose</t>
  </si>
  <si>
    <t xml:space="preserve">09.1.3-CPVA-R-724 </t>
  </si>
  <si>
    <t>2.2.1.1.2</t>
  </si>
  <si>
    <t>Mokyklų tinklo efektyvumo didinimas Klaipėdos rajone</t>
  </si>
  <si>
    <t>2.2.1.1.3</t>
  </si>
  <si>
    <t>Kretingos Jurgio Pabrėžos universitetinės gimnazijos modernizavimas</t>
  </si>
  <si>
    <t>2.2.1.1.4</t>
  </si>
  <si>
    <t>Edukacinių erdvių kūrimas Palangos miesto mokykloje</t>
  </si>
  <si>
    <t>2.2.1.1.5</t>
  </si>
  <si>
    <t>Mokyklų tinklo efektyvumo didinimas Skuodo rajono savivaldybėje</t>
  </si>
  <si>
    <t>2.2.1.1.6</t>
  </si>
  <si>
    <t>Edukacinių erdvių sukūrimas Šilutės r. Vainuto gimnazijoje</t>
  </si>
  <si>
    <t>2.2.1.1.7</t>
  </si>
  <si>
    <t>Šilutės r. Saugų Jurgio Mikšo pagrindinės mokyklos patalpų pritaikymas ikimokyklinio ir priešmokyklinio ugdymo grupėms</t>
  </si>
  <si>
    <t>09.1.3-CPVA-R-724</t>
  </si>
  <si>
    <t>Šilutės raj. Saugų Jurgio Mikšo pagrindinės mokyklos patalpų pritaikymas ikimokyklinio ir priešmokyklinio ugdymo grupėms</t>
  </si>
  <si>
    <t>P.N.722</t>
  </si>
  <si>
    <t>Pagal veiksmų programą ERPF lėšomis atnaujintos bendrojo ugdymo mokyklos</t>
  </si>
  <si>
    <t>P.S.380</t>
  </si>
  <si>
    <t>Pagal veiksmų programą ERPF lėšomis sukurtos naujos ikimokyklinio ir priešmokyklinio ugdymo vietos</t>
  </si>
  <si>
    <t>Mokyklų tinklo efektyvumo didinimas</t>
  </si>
  <si>
    <t>P.S. 380</t>
  </si>
  <si>
    <t>Turgaus aikštės su prieigomis sutvarkymas, pritaikant verslo, bendruomenės poreikiams</t>
  </si>
  <si>
    <t>2019-07</t>
  </si>
  <si>
    <t>2019-01</t>
  </si>
  <si>
    <t>Malūno parko teritorijos sutvarkymas, gerinant gamtinę aplinką ir skatinant lankytojų srautus</t>
  </si>
  <si>
    <t>Futbolo mokyklos ir baseino pastato konversija, I etapas</t>
  </si>
  <si>
    <t>2019-12</t>
  </si>
  <si>
    <t>1.1.1.1.13</t>
  </si>
  <si>
    <t>Buvusios AB „Klaipėdos energija“ teritorijos dalies konversija, sudarant sąlygas vystyti komercines, rekreacines veiklas</t>
  </si>
  <si>
    <t>2019-10</t>
  </si>
  <si>
    <t>Klaipėdos daugiafunkcio sveikatingumo centro statyba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</si>
</sst>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_-* #,##0.00\ _L_t_-;\-* #,##0.00\ _L_t_-;_-* &quot;-&quot;??\ _L_t_-;_-@_-"/>
    <numFmt numFmtId="165" formatCode="0.000"/>
    <numFmt numFmtId="166" formatCode="#,##0_ ;\-#,##0\ "/>
    <numFmt numFmtId="167" formatCode="0.0"/>
  </numFmts>
  <fonts count="33" x14ac:knownFonts="1">
    <font>
      <sz val="11"/>
      <color theme="1"/>
      <name val="Calibri"/>
      <family val="2"/>
      <charset val="186"/>
      <scheme val="minor"/>
    </font>
    <font>
      <sz val="11"/>
      <color theme="1"/>
      <name val="Calibri"/>
      <family val="2"/>
      <charset val="186"/>
      <scheme val="minor"/>
    </font>
    <font>
      <sz val="10"/>
      <name val="Times New Roman"/>
      <family val="1"/>
      <charset val="186"/>
    </font>
    <font>
      <b/>
      <sz val="12"/>
      <name val="Times New Roman"/>
      <family val="1"/>
      <charset val="186"/>
    </font>
    <font>
      <b/>
      <sz val="10"/>
      <name val="Times New Roman"/>
      <family val="1"/>
      <charset val="186"/>
    </font>
    <font>
      <sz val="10"/>
      <name val="Arial"/>
      <family val="2"/>
      <charset val="186"/>
    </font>
    <font>
      <sz val="11"/>
      <color indexed="8"/>
      <name val="Calibri"/>
      <family val="2"/>
      <charset val="186"/>
    </font>
    <font>
      <sz val="11"/>
      <name val="Times New Roman"/>
      <family val="1"/>
      <charset val="186"/>
    </font>
    <font>
      <sz val="10"/>
      <name val="Calibri"/>
      <family val="2"/>
      <charset val="186"/>
      <scheme val="minor"/>
    </font>
    <font>
      <sz val="12"/>
      <name val="Times New Roman"/>
      <family val="1"/>
      <charset val="186"/>
    </font>
    <font>
      <sz val="11"/>
      <name val="Calibri"/>
      <family val="2"/>
      <charset val="186"/>
      <scheme val="minor"/>
    </font>
    <font>
      <sz val="11"/>
      <color theme="1"/>
      <name val="Calibri"/>
      <family val="2"/>
      <scheme val="minor"/>
    </font>
    <font>
      <b/>
      <sz val="11"/>
      <name val="Times New Roman"/>
      <family val="1"/>
      <charset val="186"/>
    </font>
    <font>
      <sz val="11"/>
      <name val="Calibri"/>
      <family val="2"/>
      <scheme val="minor"/>
    </font>
    <font>
      <sz val="11"/>
      <color indexed="8"/>
      <name val="Calibri"/>
      <family val="2"/>
    </font>
    <font>
      <b/>
      <sz val="16"/>
      <name val="Times New Roman"/>
      <family val="1"/>
      <charset val="186"/>
    </font>
    <font>
      <b/>
      <sz val="14"/>
      <name val="Times New Roman"/>
      <family val="1"/>
      <charset val="186"/>
    </font>
    <font>
      <sz val="14"/>
      <name val="Times New Roman"/>
      <family val="1"/>
      <charset val="186"/>
    </font>
    <font>
      <i/>
      <sz val="10"/>
      <name val="Times New Roman"/>
      <family val="1"/>
      <charset val="186"/>
    </font>
    <font>
      <sz val="12"/>
      <name val="Calibri"/>
      <family val="2"/>
      <charset val="186"/>
      <scheme val="minor"/>
    </font>
    <font>
      <sz val="7"/>
      <name val="Times New Roman"/>
      <family val="1"/>
      <charset val="186"/>
    </font>
    <font>
      <i/>
      <sz val="12"/>
      <name val="Times New Roman"/>
      <family val="1"/>
      <charset val="186"/>
    </font>
    <font>
      <sz val="10"/>
      <color indexed="8"/>
      <name val="Times New Roman"/>
      <family val="1"/>
      <charset val="186"/>
    </font>
    <font>
      <sz val="11"/>
      <color rgb="FFFF0000"/>
      <name val="Times New Roman"/>
      <family val="1"/>
      <charset val="186"/>
    </font>
    <font>
      <sz val="12"/>
      <color rgb="FFFF0000"/>
      <name val="Times New Roman"/>
      <family val="1"/>
      <charset val="186"/>
    </font>
    <font>
      <sz val="11"/>
      <color theme="1"/>
      <name val="Times New Roman"/>
      <family val="1"/>
      <charset val="186"/>
    </font>
    <font>
      <sz val="10"/>
      <color rgb="FFFF0000"/>
      <name val="Times New Roman"/>
      <family val="1"/>
      <charset val="186"/>
    </font>
    <font>
      <sz val="10"/>
      <color theme="1"/>
      <name val="Times New Roman"/>
      <family val="1"/>
      <charset val="186"/>
    </font>
    <font>
      <sz val="12"/>
      <color theme="1"/>
      <name val="Times New Roman"/>
      <family val="1"/>
      <charset val="186"/>
    </font>
    <font>
      <strike/>
      <sz val="11"/>
      <color rgb="FFFF0000"/>
      <name val="Times New Roman"/>
      <family val="1"/>
      <charset val="186"/>
    </font>
    <font>
      <sz val="12"/>
      <color rgb="FFFF0000"/>
      <name val="Calibri"/>
      <family val="2"/>
      <charset val="186"/>
      <scheme val="minor"/>
    </font>
    <font>
      <sz val="11"/>
      <color rgb="FFFF0000"/>
      <name val="Calibri"/>
      <family val="2"/>
      <charset val="186"/>
      <scheme val="minor"/>
    </font>
    <font>
      <strike/>
      <sz val="11"/>
      <name val="Times New Roman"/>
      <family val="1"/>
      <charset val="186"/>
    </font>
  </fonts>
  <fills count="11">
    <fill>
      <patternFill patternType="none"/>
    </fill>
    <fill>
      <patternFill patternType="gray125"/>
    </fill>
    <fill>
      <patternFill patternType="solid">
        <fgColor rgb="FFEBEBE9"/>
        <bgColor indexed="64"/>
      </patternFill>
    </fill>
    <fill>
      <patternFill patternType="solid">
        <fgColor rgb="FFE5EEF7"/>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0000"/>
        <bgColor indexed="64"/>
      </patternFill>
    </fill>
    <fill>
      <patternFill patternType="solid">
        <fgColor theme="2" tint="-9.9978637043366805E-2"/>
        <bgColor indexed="64"/>
      </patternFill>
    </fill>
  </fills>
  <borders count="9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style="medium">
        <color indexed="64"/>
      </left>
      <right style="medium">
        <color indexed="64"/>
      </right>
      <top/>
      <bottom/>
      <diagonal/>
    </border>
    <border>
      <left style="medium">
        <color indexed="64"/>
      </left>
      <right style="thick">
        <color indexed="64"/>
      </right>
      <top/>
      <bottom/>
      <diagonal/>
    </border>
    <border>
      <left style="thick">
        <color indexed="64"/>
      </left>
      <right style="medium">
        <color indexed="64"/>
      </right>
      <top style="thick">
        <color indexed="64"/>
      </top>
      <bottom/>
      <diagonal/>
    </border>
    <border>
      <left style="medium">
        <color indexed="64"/>
      </left>
      <right style="medium">
        <color indexed="64"/>
      </right>
      <top style="thick">
        <color indexed="64"/>
      </top>
      <bottom/>
      <diagonal/>
    </border>
    <border>
      <left style="medium">
        <color indexed="64"/>
      </left>
      <right style="thick">
        <color indexed="64"/>
      </right>
      <top style="thick">
        <color indexed="64"/>
      </top>
      <bottom/>
      <diagonal/>
    </border>
    <border>
      <left style="medium">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thick">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64"/>
      </left>
      <right style="thin">
        <color indexed="64"/>
      </right>
      <top style="thin">
        <color indexed="8"/>
      </top>
      <bottom style="thin">
        <color indexed="64"/>
      </bottom>
      <diagonal/>
    </border>
    <border>
      <left style="thick">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medium">
        <color indexed="64"/>
      </right>
      <top/>
      <bottom style="thin">
        <color indexed="64"/>
      </bottom>
      <diagonal/>
    </border>
    <border>
      <left/>
      <right style="thick">
        <color indexed="64"/>
      </right>
      <top/>
      <bottom style="thin">
        <color indexed="64"/>
      </bottom>
      <diagonal/>
    </border>
    <border>
      <left/>
      <right style="thick">
        <color indexed="64"/>
      </right>
      <top/>
      <bottom/>
      <diagonal/>
    </border>
    <border>
      <left/>
      <right style="medium">
        <color indexed="64"/>
      </right>
      <top style="medium">
        <color indexed="64"/>
      </top>
      <bottom/>
      <diagonal/>
    </border>
    <border>
      <left/>
      <right style="thick">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thin">
        <color indexed="64"/>
      </right>
      <top/>
      <bottom/>
      <diagonal/>
    </border>
    <border>
      <left style="medium">
        <color indexed="64"/>
      </left>
      <right style="medium">
        <color indexed="64"/>
      </right>
      <top/>
      <bottom style="thin">
        <color indexed="64"/>
      </bottom>
      <diagonal/>
    </border>
    <border>
      <left style="thick">
        <color indexed="64"/>
      </left>
      <right/>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s>
  <cellStyleXfs count="9">
    <xf numFmtId="0" fontId="0" fillId="0" borderId="0"/>
    <xf numFmtId="43" fontId="1" fillId="0" borderId="0" applyFont="0" applyFill="0" applyBorder="0" applyAlignment="0" applyProtection="0"/>
    <xf numFmtId="0" fontId="5" fillId="0" borderId="0"/>
    <xf numFmtId="164" fontId="6" fillId="0" borderId="0" applyFont="0" applyFill="0" applyBorder="0" applyAlignment="0" applyProtection="0"/>
    <xf numFmtId="0" fontId="11" fillId="0" borderId="0"/>
    <xf numFmtId="43" fontId="11" fillId="0" borderId="0" applyFont="0" applyFill="0" applyBorder="0" applyAlignment="0" applyProtection="0"/>
    <xf numFmtId="0" fontId="14" fillId="0" borderId="0"/>
    <xf numFmtId="43" fontId="1" fillId="0" borderId="0" applyFont="0" applyFill="0" applyBorder="0" applyAlignment="0" applyProtection="0"/>
    <xf numFmtId="43" fontId="1" fillId="0" borderId="0" applyFont="0" applyFill="0" applyBorder="0" applyAlignment="0" applyProtection="0"/>
  </cellStyleXfs>
  <cellXfs count="878">
    <xf numFmtId="0" fontId="0" fillId="0" borderId="0" xfId="0"/>
    <xf numFmtId="43" fontId="2" fillId="0" borderId="2" xfId="1" applyFont="1" applyFill="1" applyBorder="1" applyAlignment="1">
      <alignment vertical="top" wrapText="1"/>
    </xf>
    <xf numFmtId="164" fontId="2" fillId="0" borderId="2" xfId="0" applyNumberFormat="1" applyFont="1" applyFill="1" applyBorder="1" applyAlignment="1">
      <alignment vertical="top" wrapText="1"/>
    </xf>
    <xf numFmtId="164" fontId="2" fillId="0" borderId="7" xfId="0" applyNumberFormat="1" applyFont="1" applyFill="1" applyBorder="1" applyAlignment="1">
      <alignment vertical="top" wrapText="1"/>
    </xf>
    <xf numFmtId="0" fontId="2" fillId="3" borderId="6" xfId="0" applyFont="1" applyFill="1" applyBorder="1" applyAlignment="1">
      <alignment vertical="top" wrapText="1"/>
    </xf>
    <xf numFmtId="2" fontId="2" fillId="3" borderId="2" xfId="0" applyNumberFormat="1" applyFont="1" applyFill="1" applyBorder="1" applyAlignment="1">
      <alignment vertical="top" wrapText="1"/>
    </xf>
    <xf numFmtId="0" fontId="2" fillId="3" borderId="2" xfId="0" applyFont="1" applyFill="1" applyBorder="1" applyAlignment="1">
      <alignment vertical="top" wrapText="1"/>
    </xf>
    <xf numFmtId="43" fontId="2" fillId="3" borderId="2" xfId="1" applyFont="1" applyFill="1" applyBorder="1" applyAlignment="1">
      <alignment vertical="top" wrapText="1"/>
    </xf>
    <xf numFmtId="0" fontId="2" fillId="3" borderId="7" xfId="0" applyFont="1" applyFill="1" applyBorder="1" applyAlignment="1">
      <alignment vertical="top" wrapText="1"/>
    </xf>
    <xf numFmtId="0" fontId="2" fillId="0" borderId="0" xfId="0" applyFont="1" applyFill="1" applyBorder="1"/>
    <xf numFmtId="0" fontId="2" fillId="0" borderId="0" xfId="0" applyFont="1" applyFill="1"/>
    <xf numFmtId="43" fontId="2" fillId="0" borderId="13" xfId="1" applyFont="1" applyFill="1" applyBorder="1" applyAlignment="1">
      <alignment vertical="top" wrapText="1"/>
    </xf>
    <xf numFmtId="164" fontId="2" fillId="0" borderId="13" xfId="0" applyNumberFormat="1" applyFont="1" applyFill="1" applyBorder="1" applyAlignment="1">
      <alignment vertical="top" wrapText="1"/>
    </xf>
    <xf numFmtId="43" fontId="2" fillId="0" borderId="11" xfId="1" applyFont="1" applyFill="1" applyBorder="1" applyAlignment="1">
      <alignment vertical="top" wrapText="1"/>
    </xf>
    <xf numFmtId="0" fontId="2" fillId="5" borderId="9" xfId="0" applyFont="1" applyFill="1" applyBorder="1" applyAlignment="1">
      <alignment vertical="top" wrapText="1"/>
    </xf>
    <xf numFmtId="0" fontId="2" fillId="5" borderId="2" xfId="0" applyFont="1" applyFill="1" applyBorder="1" applyAlignment="1">
      <alignment vertical="top" wrapText="1"/>
    </xf>
    <xf numFmtId="0" fontId="2" fillId="0" borderId="0" xfId="0" applyFont="1"/>
    <xf numFmtId="0" fontId="7" fillId="0" borderId="0" xfId="0" applyFont="1"/>
    <xf numFmtId="0" fontId="2" fillId="0" borderId="6" xfId="0" applyFont="1" applyFill="1" applyBorder="1" applyAlignment="1">
      <alignment vertical="top" wrapText="1"/>
    </xf>
    <xf numFmtId="0" fontId="2" fillId="0" borderId="2" xfId="0" applyFont="1" applyFill="1" applyBorder="1" applyAlignment="1">
      <alignment vertical="top" wrapText="1"/>
    </xf>
    <xf numFmtId="0" fontId="2" fillId="0" borderId="2" xfId="0" applyFont="1" applyFill="1" applyBorder="1" applyAlignment="1">
      <alignment vertical="center" wrapText="1"/>
    </xf>
    <xf numFmtId="0" fontId="2" fillId="0" borderId="13" xfId="0" applyFont="1" applyFill="1" applyBorder="1" applyAlignment="1">
      <alignment vertical="top" wrapText="1"/>
    </xf>
    <xf numFmtId="0" fontId="2" fillId="0" borderId="12" xfId="0" applyFont="1" applyFill="1" applyBorder="1" applyAlignment="1">
      <alignment vertical="top" wrapText="1"/>
    </xf>
    <xf numFmtId="0" fontId="2" fillId="0" borderId="17" xfId="0" applyFont="1" applyFill="1" applyBorder="1" applyAlignment="1">
      <alignment vertical="top" wrapText="1"/>
    </xf>
    <xf numFmtId="0" fontId="2" fillId="0" borderId="18" xfId="0" applyFont="1" applyFill="1" applyBorder="1" applyAlignment="1">
      <alignment vertical="top" wrapText="1"/>
    </xf>
    <xf numFmtId="43" fontId="2" fillId="0" borderId="18" xfId="1" applyFont="1" applyFill="1" applyBorder="1" applyAlignment="1">
      <alignment vertical="top" wrapText="1"/>
    </xf>
    <xf numFmtId="0" fontId="7" fillId="0" borderId="68" xfId="0" applyNumberFormat="1" applyFont="1" applyFill="1" applyBorder="1" applyAlignment="1">
      <alignment vertical="center" wrapText="1"/>
    </xf>
    <xf numFmtId="0" fontId="2" fillId="0" borderId="68" xfId="0" applyNumberFormat="1" applyFont="1" applyFill="1" applyBorder="1" applyAlignment="1">
      <alignment vertical="center" wrapText="1"/>
    </xf>
    <xf numFmtId="2" fontId="2" fillId="0" borderId="2" xfId="0" applyNumberFormat="1" applyFont="1" applyFill="1" applyBorder="1" applyAlignment="1">
      <alignment vertical="top" wrapText="1"/>
    </xf>
    <xf numFmtId="0" fontId="2" fillId="0" borderId="68" xfId="0" applyFont="1" applyFill="1" applyBorder="1" applyAlignment="1">
      <alignment vertical="top" wrapText="1"/>
    </xf>
    <xf numFmtId="2" fontId="2" fillId="0" borderId="68" xfId="0" applyNumberFormat="1" applyFont="1" applyFill="1" applyBorder="1" applyAlignment="1">
      <alignment vertical="top" wrapText="1"/>
    </xf>
    <xf numFmtId="0" fontId="2" fillId="0" borderId="68" xfId="0" applyFont="1" applyFill="1" applyBorder="1" applyAlignment="1">
      <alignment horizontal="center" vertical="center" wrapText="1"/>
    </xf>
    <xf numFmtId="0" fontId="2" fillId="0" borderId="68" xfId="0" applyFont="1" applyFill="1" applyBorder="1" applyAlignment="1">
      <alignment horizontal="centerContinuous" vertical="center" wrapText="1"/>
    </xf>
    <xf numFmtId="0" fontId="2" fillId="0" borderId="68" xfId="0" applyFont="1" applyFill="1" applyBorder="1" applyAlignment="1">
      <alignment horizontal="left" vertical="center" wrapText="1"/>
    </xf>
    <xf numFmtId="1" fontId="2" fillId="0" borderId="68" xfId="0" applyNumberFormat="1" applyFont="1" applyFill="1" applyBorder="1" applyAlignment="1">
      <alignment horizontal="center" vertical="center" wrapText="1"/>
    </xf>
    <xf numFmtId="0" fontId="8" fillId="0" borderId="68" xfId="0" applyFont="1" applyFill="1" applyBorder="1"/>
    <xf numFmtId="0" fontId="2" fillId="0" borderId="68" xfId="0" applyFont="1" applyFill="1" applyBorder="1" applyAlignment="1">
      <alignment horizontal="center" vertical="center"/>
    </xf>
    <xf numFmtId="0" fontId="7" fillId="0" borderId="53" xfId="0" applyFont="1" applyBorder="1" applyAlignment="1">
      <alignment vertical="center" wrapText="1"/>
    </xf>
    <xf numFmtId="2" fontId="7" fillId="5" borderId="68" xfId="0" applyNumberFormat="1" applyFont="1" applyFill="1" applyBorder="1" applyAlignment="1">
      <alignment vertical="top" wrapText="1"/>
    </xf>
    <xf numFmtId="0" fontId="7" fillId="0" borderId="24" xfId="0" applyFont="1" applyBorder="1" applyAlignment="1">
      <alignment vertical="center" wrapText="1"/>
    </xf>
    <xf numFmtId="0" fontId="7" fillId="0" borderId="24" xfId="0" applyFont="1" applyBorder="1" applyAlignment="1">
      <alignment horizontal="center" vertical="center" wrapText="1"/>
    </xf>
    <xf numFmtId="0" fontId="7" fillId="5" borderId="68" xfId="0" applyFont="1" applyFill="1" applyBorder="1" applyAlignment="1">
      <alignment vertical="center" wrapText="1"/>
    </xf>
    <xf numFmtId="0" fontId="9" fillId="0" borderId="24" xfId="0" applyFont="1" applyBorder="1" applyAlignment="1">
      <alignment horizontal="center" vertical="center" wrapText="1"/>
    </xf>
    <xf numFmtId="0" fontId="9" fillId="0" borderId="54" xfId="0" applyFont="1" applyBorder="1" applyAlignment="1">
      <alignment horizontal="center" vertical="top" wrapText="1"/>
    </xf>
    <xf numFmtId="0" fontId="9" fillId="0" borderId="24" xfId="0" applyFont="1" applyBorder="1" applyAlignment="1">
      <alignment vertical="center" wrapText="1"/>
    </xf>
    <xf numFmtId="0" fontId="9" fillId="0" borderId="54" xfId="0" applyFont="1" applyBorder="1" applyAlignment="1">
      <alignment vertical="center" wrapText="1"/>
    </xf>
    <xf numFmtId="0" fontId="9" fillId="0" borderId="24" xfId="0" applyFont="1" applyBorder="1" applyAlignment="1">
      <alignment vertical="top" wrapText="1"/>
    </xf>
    <xf numFmtId="0" fontId="9" fillId="0" borderId="54" xfId="0" applyFont="1" applyBorder="1" applyAlignment="1">
      <alignment vertical="top" wrapText="1"/>
    </xf>
    <xf numFmtId="0" fontId="10" fillId="0" borderId="0" xfId="0" applyFont="1"/>
    <xf numFmtId="0" fontId="7" fillId="5" borderId="53" xfId="0" applyFont="1" applyFill="1" applyBorder="1" applyAlignment="1">
      <alignment vertical="center" wrapText="1"/>
    </xf>
    <xf numFmtId="2" fontId="7" fillId="5" borderId="68" xfId="0" applyNumberFormat="1" applyFont="1" applyFill="1" applyBorder="1" applyAlignment="1">
      <alignment vertical="center" wrapText="1"/>
    </xf>
    <xf numFmtId="0" fontId="7" fillId="5" borderId="24" xfId="0" applyFont="1" applyFill="1" applyBorder="1" applyAlignment="1">
      <alignment vertical="center" wrapText="1"/>
    </xf>
    <xf numFmtId="0" fontId="7" fillId="5" borderId="24" xfId="0" applyFont="1" applyFill="1" applyBorder="1" applyAlignment="1">
      <alignment horizontal="center" vertical="center" wrapText="1"/>
    </xf>
    <xf numFmtId="0" fontId="7" fillId="5" borderId="54" xfId="0" applyFont="1" applyFill="1" applyBorder="1" applyAlignment="1">
      <alignment horizontal="center" vertical="top" wrapText="1"/>
    </xf>
    <xf numFmtId="0" fontId="7" fillId="5" borderId="54" xfId="0" applyFont="1" applyFill="1" applyBorder="1" applyAlignment="1">
      <alignment horizontal="center" vertical="center" wrapText="1"/>
    </xf>
    <xf numFmtId="0" fontId="7" fillId="5" borderId="24" xfId="0" applyFont="1" applyFill="1" applyBorder="1" applyAlignment="1">
      <alignment vertical="top" wrapText="1"/>
    </xf>
    <xf numFmtId="0" fontId="7" fillId="5" borderId="24" xfId="0" applyFont="1" applyFill="1" applyBorder="1" applyAlignment="1">
      <alignment horizontal="center" vertical="top" wrapText="1"/>
    </xf>
    <xf numFmtId="0" fontId="10" fillId="5" borderId="0" xfId="0" applyFont="1" applyFill="1"/>
    <xf numFmtId="0" fontId="2" fillId="0" borderId="0" xfId="0" applyFont="1" applyFill="1" applyAlignment="1">
      <alignment vertical="top"/>
    </xf>
    <xf numFmtId="0" fontId="12" fillId="0" borderId="53" xfId="0" applyFont="1" applyFill="1" applyBorder="1" applyAlignment="1">
      <alignment vertical="center" wrapText="1"/>
    </xf>
    <xf numFmtId="0" fontId="12" fillId="0" borderId="24" xfId="0" applyFont="1" applyFill="1" applyBorder="1" applyAlignment="1">
      <alignment vertical="center" wrapText="1"/>
    </xf>
    <xf numFmtId="0" fontId="7" fillId="0" borderId="24" xfId="0" applyFont="1" applyFill="1" applyBorder="1" applyAlignment="1">
      <alignment vertical="center" wrapText="1"/>
    </xf>
    <xf numFmtId="0" fontId="7" fillId="0" borderId="24" xfId="0" applyFont="1" applyFill="1" applyBorder="1" applyAlignment="1">
      <alignment horizontal="center" vertical="center" wrapText="1"/>
    </xf>
    <xf numFmtId="0" fontId="7" fillId="0" borderId="54" xfId="0" applyFont="1" applyFill="1" applyBorder="1" applyAlignment="1">
      <alignment horizontal="center" vertical="center" wrapText="1"/>
    </xf>
    <xf numFmtId="0" fontId="9" fillId="0" borderId="24" xfId="0" applyFont="1" applyFill="1" applyBorder="1" applyAlignment="1">
      <alignment vertical="top" wrapText="1"/>
    </xf>
    <xf numFmtId="0" fontId="9" fillId="0" borderId="24" xfId="0" applyFont="1" applyFill="1" applyBorder="1" applyAlignment="1">
      <alignment horizontal="center" vertical="top" wrapText="1"/>
    </xf>
    <xf numFmtId="0" fontId="9" fillId="0" borderId="54" xfId="0" applyFont="1" applyFill="1" applyBorder="1" applyAlignment="1">
      <alignment horizontal="center" vertical="top" wrapText="1"/>
    </xf>
    <xf numFmtId="0" fontId="13" fillId="0" borderId="0" xfId="0" applyFont="1" applyFill="1"/>
    <xf numFmtId="0" fontId="7" fillId="0" borderId="54" xfId="0" applyFont="1" applyBorder="1" applyAlignment="1">
      <alignment horizontal="center" vertical="center" wrapText="1"/>
    </xf>
    <xf numFmtId="0" fontId="9" fillId="0" borderId="54" xfId="0" applyFont="1" applyFill="1" applyBorder="1" applyAlignment="1">
      <alignment horizontal="center" vertical="center" wrapText="1"/>
    </xf>
    <xf numFmtId="0" fontId="13" fillId="0" borderId="0" xfId="0" applyFont="1"/>
    <xf numFmtId="0" fontId="9" fillId="0" borderId="54" xfId="0" applyFont="1" applyBorder="1" applyAlignment="1">
      <alignment horizontal="center" vertical="center" wrapText="1"/>
    </xf>
    <xf numFmtId="0" fontId="9" fillId="0" borderId="24" xfId="0" applyFont="1" applyBorder="1" applyAlignment="1">
      <alignment horizontal="center" vertical="top" wrapText="1"/>
    </xf>
    <xf numFmtId="43" fontId="2" fillId="0" borderId="2" xfId="1" applyFont="1" applyBorder="1" applyAlignment="1">
      <alignment wrapText="1"/>
    </xf>
    <xf numFmtId="0" fontId="7" fillId="0" borderId="6" xfId="0" applyFont="1" applyBorder="1" applyAlignment="1">
      <alignment vertical="top"/>
    </xf>
    <xf numFmtId="0" fontId="7" fillId="0" borderId="2" xfId="0" applyFont="1" applyBorder="1" applyAlignment="1">
      <alignment wrapText="1"/>
    </xf>
    <xf numFmtId="0" fontId="2" fillId="5" borderId="2" xfId="0" applyFont="1" applyFill="1" applyBorder="1" applyAlignment="1">
      <alignment vertical="center" wrapText="1"/>
    </xf>
    <xf numFmtId="0" fontId="2" fillId="0" borderId="2" xfId="0" applyFont="1" applyFill="1" applyBorder="1" applyAlignment="1">
      <alignment horizontal="left" vertical="center" wrapText="1"/>
    </xf>
    <xf numFmtId="0" fontId="7" fillId="5" borderId="2" xfId="0" applyFont="1" applyFill="1" applyBorder="1" applyAlignment="1">
      <alignment vertical="center" wrapText="1"/>
    </xf>
    <xf numFmtId="0" fontId="7" fillId="0" borderId="2" xfId="0"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0" borderId="77" xfId="0" applyFont="1" applyFill="1" applyBorder="1" applyAlignment="1">
      <alignment horizontal="center" vertical="center" wrapText="1"/>
    </xf>
    <xf numFmtId="0" fontId="7" fillId="0" borderId="0" xfId="0" applyFont="1" applyFill="1" applyAlignment="1">
      <alignment vertical="center" wrapText="1"/>
    </xf>
    <xf numFmtId="0" fontId="7" fillId="5" borderId="2" xfId="0" applyFont="1" applyFill="1" applyBorder="1" applyAlignment="1">
      <alignment vertical="center"/>
    </xf>
    <xf numFmtId="0" fontId="7" fillId="0" borderId="13" xfId="0" applyFont="1" applyFill="1" applyBorder="1" applyAlignment="1">
      <alignment vertical="center" wrapText="1"/>
    </xf>
    <xf numFmtId="0" fontId="7" fillId="0" borderId="13" xfId="0" applyFont="1" applyFill="1" applyBorder="1" applyAlignment="1">
      <alignment horizontal="left" vertical="center" wrapText="1"/>
    </xf>
    <xf numFmtId="0" fontId="2" fillId="0" borderId="43" xfId="0" applyFont="1" applyBorder="1" applyAlignment="1">
      <alignment vertical="center" wrapText="1"/>
    </xf>
    <xf numFmtId="0" fontId="2" fillId="0" borderId="16" xfId="0" applyFont="1" applyBorder="1" applyAlignment="1">
      <alignment horizontal="center" vertical="center" wrapText="1"/>
    </xf>
    <xf numFmtId="0" fontId="2" fillId="0" borderId="90" xfId="0" applyFont="1" applyBorder="1" applyAlignment="1">
      <alignment vertical="center" wrapText="1"/>
    </xf>
    <xf numFmtId="2" fontId="2" fillId="0" borderId="68" xfId="0" applyNumberFormat="1" applyFont="1" applyFill="1" applyBorder="1" applyAlignment="1">
      <alignment horizontal="center" vertical="center"/>
    </xf>
    <xf numFmtId="1" fontId="2" fillId="0" borderId="68" xfId="0" applyNumberFormat="1" applyFont="1" applyFill="1" applyBorder="1" applyAlignment="1">
      <alignment horizontal="center" vertical="center"/>
    </xf>
    <xf numFmtId="0" fontId="2" fillId="0" borderId="9" xfId="0" applyFont="1" applyFill="1" applyBorder="1" applyAlignment="1">
      <alignment vertical="top" wrapText="1"/>
    </xf>
    <xf numFmtId="0" fontId="2" fillId="0" borderId="1" xfId="0" applyFont="1" applyFill="1" applyBorder="1" applyAlignment="1">
      <alignment vertical="center" wrapText="1"/>
    </xf>
    <xf numFmtId="2" fontId="2" fillId="0" borderId="2" xfId="6" applyNumberFormat="1" applyFont="1" applyFill="1" applyBorder="1" applyAlignment="1">
      <alignment vertical="top" wrapText="1"/>
    </xf>
    <xf numFmtId="0" fontId="2" fillId="5" borderId="2" xfId="6" applyFont="1" applyFill="1" applyBorder="1" applyAlignment="1">
      <alignment vertical="top" wrapText="1"/>
    </xf>
    <xf numFmtId="0" fontId="2" fillId="5" borderId="0" xfId="0" applyFont="1" applyFill="1" applyAlignment="1">
      <alignment vertical="top" wrapText="1"/>
    </xf>
    <xf numFmtId="0" fontId="2" fillId="5" borderId="9" xfId="6" applyFont="1" applyFill="1" applyBorder="1" applyAlignment="1">
      <alignment vertical="top" wrapText="1"/>
    </xf>
    <xf numFmtId="0" fontId="2" fillId="0" borderId="1" xfId="6" applyFont="1" applyFill="1" applyBorder="1" applyAlignment="1">
      <alignment vertical="top"/>
    </xf>
    <xf numFmtId="0" fontId="7" fillId="0" borderId="2" xfId="0" applyFont="1" applyFill="1" applyBorder="1" applyAlignment="1">
      <alignment vertical="top" wrapText="1"/>
    </xf>
    <xf numFmtId="0" fontId="7" fillId="0" borderId="2" xfId="0" applyFont="1" applyFill="1" applyBorder="1" applyAlignment="1">
      <alignment vertical="center" wrapText="1"/>
    </xf>
    <xf numFmtId="2" fontId="7" fillId="0" borderId="2" xfId="6" applyNumberFormat="1" applyFont="1" applyFill="1" applyBorder="1" applyAlignment="1">
      <alignment vertical="top" wrapText="1"/>
    </xf>
    <xf numFmtId="0" fontId="7" fillId="0" borderId="2" xfId="6" applyFont="1" applyFill="1" applyBorder="1" applyAlignment="1">
      <alignment vertical="top" wrapText="1"/>
    </xf>
    <xf numFmtId="0" fontId="2" fillId="0" borderId="45" xfId="0" applyFont="1" applyFill="1" applyBorder="1" applyAlignment="1">
      <alignment vertical="center" wrapText="1"/>
    </xf>
    <xf numFmtId="0" fontId="7" fillId="0" borderId="9" xfId="6" applyFont="1" applyFill="1" applyBorder="1" applyAlignment="1">
      <alignment vertical="top" wrapText="1"/>
    </xf>
    <xf numFmtId="0" fontId="7" fillId="0" borderId="1" xfId="0" applyFont="1" applyFill="1" applyBorder="1" applyAlignment="1">
      <alignment vertical="center" wrapText="1"/>
    </xf>
    <xf numFmtId="0" fontId="7" fillId="0" borderId="13" xfId="6" applyFont="1" applyFill="1" applyBorder="1" applyAlignment="1">
      <alignment vertical="top" wrapText="1"/>
    </xf>
    <xf numFmtId="0" fontId="7" fillId="5" borderId="2" xfId="6" applyFont="1" applyFill="1" applyBorder="1" applyAlignment="1">
      <alignment vertical="top" wrapText="1"/>
    </xf>
    <xf numFmtId="2" fontId="7" fillId="5" borderId="2" xfId="0" applyNumberFormat="1" applyFont="1" applyFill="1" applyBorder="1" applyAlignment="1">
      <alignment vertical="top" wrapText="1"/>
    </xf>
    <xf numFmtId="0" fontId="7" fillId="0" borderId="25" xfId="0" applyFont="1" applyFill="1" applyBorder="1" applyAlignment="1">
      <alignment vertical="center" wrapText="1"/>
    </xf>
    <xf numFmtId="0" fontId="7" fillId="0" borderId="68" xfId="0" applyFont="1" applyFill="1" applyBorder="1" applyAlignment="1">
      <alignment vertical="top" wrapText="1"/>
    </xf>
    <xf numFmtId="0" fontId="7" fillId="0" borderId="48" xfId="0" applyFont="1" applyFill="1" applyBorder="1" applyAlignment="1">
      <alignment horizontal="left" vertical="center" wrapText="1"/>
    </xf>
    <xf numFmtId="0" fontId="7" fillId="0" borderId="48" xfId="0" applyFont="1" applyFill="1" applyBorder="1" applyAlignment="1">
      <alignment vertical="top" wrapText="1"/>
    </xf>
    <xf numFmtId="0" fontId="7" fillId="0" borderId="48" xfId="6" applyFont="1" applyFill="1" applyBorder="1" applyAlignment="1">
      <alignment vertical="top" wrapText="1"/>
    </xf>
    <xf numFmtId="0" fontId="7" fillId="0" borderId="93" xfId="0" applyFont="1" applyFill="1" applyBorder="1" applyAlignment="1">
      <alignment vertical="center" wrapText="1"/>
    </xf>
    <xf numFmtId="0" fontId="7" fillId="0" borderId="44" xfId="0" applyFont="1" applyFill="1" applyBorder="1" applyAlignment="1">
      <alignment vertical="top" wrapText="1"/>
    </xf>
    <xf numFmtId="0" fontId="7" fillId="5" borderId="68" xfId="0" applyFont="1" applyFill="1" applyBorder="1" applyAlignment="1">
      <alignment vertical="top" wrapText="1"/>
    </xf>
    <xf numFmtId="0" fontId="7" fillId="0" borderId="68" xfId="0" applyFont="1" applyFill="1" applyBorder="1" applyAlignment="1">
      <alignment horizontal="center" vertical="center" wrapText="1"/>
    </xf>
    <xf numFmtId="2" fontId="7" fillId="0" borderId="68" xfId="0" applyNumberFormat="1" applyFont="1" applyFill="1" applyBorder="1" applyAlignment="1">
      <alignment vertical="top" wrapText="1"/>
    </xf>
    <xf numFmtId="4" fontId="2" fillId="5" borderId="0" xfId="0" applyNumberFormat="1" applyFont="1" applyFill="1" applyAlignment="1">
      <alignment vertical="top"/>
    </xf>
    <xf numFmtId="4" fontId="2" fillId="5" borderId="13" xfId="0" applyNumberFormat="1" applyFont="1" applyFill="1" applyBorder="1" applyAlignment="1">
      <alignment vertical="top" wrapText="1"/>
    </xf>
    <xf numFmtId="2" fontId="2" fillId="5" borderId="13" xfId="0" applyNumberFormat="1" applyFont="1" applyFill="1" applyBorder="1" applyAlignment="1">
      <alignment vertical="top" wrapText="1"/>
    </xf>
    <xf numFmtId="2" fontId="7" fillId="5" borderId="2" xfId="6" applyNumberFormat="1" applyFont="1" applyFill="1" applyBorder="1" applyAlignment="1">
      <alignment vertical="top" wrapText="1"/>
    </xf>
    <xf numFmtId="0" fontId="7" fillId="5" borderId="9" xfId="6" applyFont="1" applyFill="1" applyBorder="1" applyAlignment="1">
      <alignment vertical="center" wrapText="1"/>
    </xf>
    <xf numFmtId="0" fontId="2" fillId="5" borderId="2" xfId="6" applyFont="1" applyFill="1" applyBorder="1" applyAlignment="1">
      <alignment vertical="center" wrapText="1"/>
    </xf>
    <xf numFmtId="0" fontId="9" fillId="5" borderId="54" xfId="0" applyFont="1" applyFill="1" applyBorder="1" applyAlignment="1">
      <alignment vertical="top" wrapText="1"/>
    </xf>
    <xf numFmtId="0" fontId="7" fillId="5" borderId="2" xfId="0" applyFont="1" applyFill="1" applyBorder="1" applyAlignment="1">
      <alignment vertical="top" wrapText="1"/>
    </xf>
    <xf numFmtId="0" fontId="7" fillId="5" borderId="9" xfId="6" applyFont="1" applyFill="1" applyBorder="1" applyAlignment="1">
      <alignment vertical="top" wrapText="1"/>
    </xf>
    <xf numFmtId="0" fontId="7" fillId="5" borderId="2" xfId="0" applyFont="1" applyFill="1" applyBorder="1" applyAlignment="1">
      <alignment horizontal="left" vertical="top" wrapText="1"/>
    </xf>
    <xf numFmtId="0" fontId="7" fillId="5" borderId="2" xfId="0" applyFont="1" applyFill="1" applyBorder="1" applyAlignment="1">
      <alignment horizontal="center" vertical="center" wrapText="1"/>
    </xf>
    <xf numFmtId="0" fontId="9" fillId="5" borderId="2" xfId="0" applyFont="1" applyFill="1" applyBorder="1" applyAlignment="1">
      <alignment horizontal="center" vertical="top" wrapText="1"/>
    </xf>
    <xf numFmtId="166" fontId="2" fillId="5" borderId="54" xfId="1" applyNumberFormat="1" applyFont="1" applyFill="1" applyBorder="1" applyAlignment="1">
      <alignment horizontal="center" vertical="center" wrapText="1"/>
    </xf>
    <xf numFmtId="0" fontId="7" fillId="5" borderId="6" xfId="0" applyFont="1" applyFill="1" applyBorder="1" applyAlignment="1">
      <alignment vertical="top"/>
    </xf>
    <xf numFmtId="0" fontId="7" fillId="5" borderId="2" xfId="0" applyFont="1" applyFill="1" applyBorder="1" applyAlignment="1">
      <alignment wrapText="1"/>
    </xf>
    <xf numFmtId="0" fontId="7" fillId="5" borderId="2" xfId="0" applyFont="1" applyFill="1" applyBorder="1" applyAlignment="1">
      <alignment horizontal="right" vertical="center" wrapText="1"/>
    </xf>
    <xf numFmtId="0" fontId="7" fillId="5" borderId="2" xfId="0" applyFont="1" applyFill="1" applyBorder="1" applyAlignment="1">
      <alignment horizontal="right" vertical="top" wrapText="1"/>
    </xf>
    <xf numFmtId="4" fontId="7" fillId="5" borderId="2" xfId="0" applyNumberFormat="1" applyFont="1" applyFill="1" applyBorder="1" applyAlignment="1">
      <alignment wrapText="1"/>
    </xf>
    <xf numFmtId="0" fontId="7" fillId="0" borderId="0" xfId="0" applyFont="1" applyBorder="1"/>
    <xf numFmtId="0" fontId="7" fillId="0" borderId="1" xfId="0" applyFont="1" applyBorder="1"/>
    <xf numFmtId="0" fontId="7" fillId="0" borderId="2" xfId="0" applyFont="1" applyBorder="1"/>
    <xf numFmtId="0" fontId="16" fillId="0" borderId="0" xfId="0" applyFont="1"/>
    <xf numFmtId="0" fontId="17" fillId="0" borderId="0" xfId="0" applyFont="1"/>
    <xf numFmtId="0" fontId="4" fillId="0" borderId="3" xfId="0" applyFont="1" applyBorder="1"/>
    <xf numFmtId="0" fontId="4" fillId="0" borderId="4" xfId="0" applyFont="1" applyBorder="1"/>
    <xf numFmtId="0" fontId="4" fillId="0" borderId="0" xfId="0" applyFont="1" applyBorder="1"/>
    <xf numFmtId="0" fontId="4" fillId="0" borderId="0" xfId="0" applyFont="1"/>
    <xf numFmtId="0" fontId="4" fillId="0" borderId="6" xfId="0" applyFont="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xf>
    <xf numFmtId="0" fontId="4" fillId="0" borderId="7" xfId="0" applyFont="1" applyBorder="1" applyAlignment="1">
      <alignment horizontal="center"/>
    </xf>
    <xf numFmtId="0" fontId="2" fillId="2" borderId="8" xfId="0" applyFont="1" applyFill="1" applyBorder="1" applyAlignment="1">
      <alignment vertical="top" wrapText="1"/>
    </xf>
    <xf numFmtId="2" fontId="2" fillId="2" borderId="9" xfId="0" applyNumberFormat="1" applyFont="1" applyFill="1" applyBorder="1" applyAlignment="1">
      <alignment vertical="top" wrapText="1"/>
    </xf>
    <xf numFmtId="43" fontId="2" fillId="2" borderId="9" xfId="1" applyFont="1" applyFill="1" applyBorder="1" applyAlignment="1">
      <alignment vertical="top" wrapText="1"/>
    </xf>
    <xf numFmtId="0" fontId="2" fillId="2" borderId="9" xfId="0" applyFont="1" applyFill="1" applyBorder="1" applyAlignment="1">
      <alignment vertical="top" wrapText="1"/>
    </xf>
    <xf numFmtId="0" fontId="2" fillId="2" borderId="10" xfId="0" applyFont="1" applyFill="1" applyBorder="1" applyAlignment="1">
      <alignment vertical="top" wrapText="1"/>
    </xf>
    <xf numFmtId="43" fontId="2" fillId="3" borderId="9" xfId="1" applyFont="1" applyFill="1" applyBorder="1" applyAlignment="1">
      <alignment vertical="top" wrapText="1"/>
    </xf>
    <xf numFmtId="43" fontId="2" fillId="0" borderId="9" xfId="1" applyFont="1" applyFill="1" applyBorder="1" applyAlignment="1">
      <alignment vertical="top" wrapText="1"/>
    </xf>
    <xf numFmtId="43" fontId="2" fillId="0" borderId="7" xfId="1" applyFont="1" applyFill="1" applyBorder="1" applyAlignment="1">
      <alignment vertical="top" wrapText="1"/>
    </xf>
    <xf numFmtId="43" fontId="2" fillId="0" borderId="10" xfId="1" applyFont="1" applyFill="1" applyBorder="1" applyAlignment="1">
      <alignment vertical="top" wrapText="1"/>
    </xf>
    <xf numFmtId="0" fontId="2" fillId="2" borderId="6" xfId="0" applyFont="1" applyFill="1" applyBorder="1" applyAlignment="1">
      <alignment vertical="top" wrapText="1"/>
    </xf>
    <xf numFmtId="2" fontId="2" fillId="2" borderId="2" xfId="0" applyNumberFormat="1" applyFont="1" applyFill="1" applyBorder="1" applyAlignment="1">
      <alignment vertical="top" wrapText="1"/>
    </xf>
    <xf numFmtId="0" fontId="2" fillId="2" borderId="2" xfId="0" applyFont="1" applyFill="1" applyBorder="1" applyAlignment="1">
      <alignment vertical="top" wrapText="1"/>
    </xf>
    <xf numFmtId="43" fontId="2" fillId="2" borderId="2" xfId="1" applyFont="1" applyFill="1" applyBorder="1" applyAlignment="1">
      <alignment vertical="top" wrapText="1"/>
    </xf>
    <xf numFmtId="43" fontId="2" fillId="2" borderId="11" xfId="1" applyFont="1" applyFill="1" applyBorder="1" applyAlignment="1">
      <alignment vertical="top" wrapText="1"/>
    </xf>
    <xf numFmtId="0" fontId="2" fillId="3" borderId="9" xfId="0" applyFont="1" applyFill="1" applyBorder="1" applyAlignment="1">
      <alignment vertical="top" wrapText="1"/>
    </xf>
    <xf numFmtId="2" fontId="2" fillId="0" borderId="13" xfId="0" applyNumberFormat="1" applyFont="1" applyFill="1" applyBorder="1" applyAlignment="1">
      <alignment vertical="top" wrapText="1"/>
    </xf>
    <xf numFmtId="0" fontId="2" fillId="5" borderId="13" xfId="0" applyFont="1" applyFill="1" applyBorder="1" applyAlignment="1">
      <alignment vertical="top" wrapText="1"/>
    </xf>
    <xf numFmtId="4" fontId="2" fillId="5" borderId="11" xfId="1" applyNumberFormat="1" applyFont="1" applyFill="1" applyBorder="1" applyAlignment="1">
      <alignment vertical="top" wrapText="1"/>
    </xf>
    <xf numFmtId="43" fontId="2" fillId="0" borderId="0" xfId="1" applyFont="1" applyFill="1" applyBorder="1" applyAlignment="1">
      <alignment vertical="top"/>
    </xf>
    <xf numFmtId="43" fontId="2" fillId="0" borderId="0" xfId="1" applyFont="1" applyFill="1" applyBorder="1"/>
    <xf numFmtId="43" fontId="2" fillId="0" borderId="2" xfId="1" applyFont="1" applyFill="1" applyBorder="1" applyAlignment="1">
      <alignment horizontal="center" vertical="top"/>
    </xf>
    <xf numFmtId="164" fontId="2" fillId="0" borderId="0" xfId="0" applyNumberFormat="1" applyFont="1" applyFill="1" applyBorder="1"/>
    <xf numFmtId="0" fontId="2" fillId="3" borderId="12" xfId="0" applyFont="1" applyFill="1" applyBorder="1" applyAlignment="1">
      <alignment vertical="top" wrapText="1"/>
    </xf>
    <xf numFmtId="2" fontId="2" fillId="3" borderId="13" xfId="0" applyNumberFormat="1" applyFont="1" applyFill="1" applyBorder="1" applyAlignment="1">
      <alignment vertical="top" wrapText="1"/>
    </xf>
    <xf numFmtId="0" fontId="2" fillId="3" borderId="13" xfId="0" applyFont="1" applyFill="1" applyBorder="1" applyAlignment="1">
      <alignment vertical="top" wrapText="1"/>
    </xf>
    <xf numFmtId="43" fontId="2" fillId="3" borderId="13" xfId="1" applyFont="1" applyFill="1" applyBorder="1" applyAlignment="1">
      <alignment vertical="top" wrapText="1"/>
    </xf>
    <xf numFmtId="43" fontId="2" fillId="3" borderId="11" xfId="1" applyFont="1" applyFill="1" applyBorder="1" applyAlignment="1">
      <alignment vertical="top" wrapText="1"/>
    </xf>
    <xf numFmtId="4" fontId="2" fillId="0" borderId="0" xfId="0" applyNumberFormat="1" applyFont="1" applyFill="1" applyBorder="1"/>
    <xf numFmtId="0" fontId="2" fillId="2" borderId="12" xfId="0" applyFont="1" applyFill="1" applyBorder="1" applyAlignment="1">
      <alignment vertical="top" wrapText="1"/>
    </xf>
    <xf numFmtId="2" fontId="2" fillId="2" borderId="13" xfId="0" applyNumberFormat="1" applyFont="1" applyFill="1" applyBorder="1" applyAlignment="1">
      <alignment vertical="top" wrapText="1"/>
    </xf>
    <xf numFmtId="0" fontId="2" fillId="2" borderId="13" xfId="0" applyFont="1" applyFill="1" applyBorder="1" applyAlignment="1">
      <alignment vertical="top" wrapText="1"/>
    </xf>
    <xf numFmtId="43" fontId="2" fillId="2" borderId="13" xfId="1" applyFont="1" applyFill="1" applyBorder="1" applyAlignment="1">
      <alignment vertical="top" wrapText="1"/>
    </xf>
    <xf numFmtId="0" fontId="4" fillId="0" borderId="8" xfId="0" applyFont="1" applyBorder="1"/>
    <xf numFmtId="0" fontId="4" fillId="0" borderId="9" xfId="0" applyFont="1" applyBorder="1"/>
    <xf numFmtId="0" fontId="4" fillId="0" borderId="6" xfId="0" applyFont="1" applyBorder="1" applyAlignment="1">
      <alignment horizontal="center" vertical="center" wrapText="1"/>
    </xf>
    <xf numFmtId="2" fontId="2" fillId="0" borderId="18" xfId="0" applyNumberFormat="1" applyFont="1" applyFill="1" applyBorder="1" applyAlignment="1">
      <alignment vertical="top" wrapText="1"/>
    </xf>
    <xf numFmtId="164" fontId="2" fillId="0" borderId="19" xfId="0" applyNumberFormat="1" applyFont="1" applyFill="1" applyBorder="1" applyAlignment="1">
      <alignment vertical="top" wrapText="1"/>
    </xf>
    <xf numFmtId="0" fontId="2" fillId="4" borderId="0" xfId="0" applyFont="1" applyFill="1" applyBorder="1"/>
    <xf numFmtId="0" fontId="3" fillId="0" borderId="0" xfId="0" applyFont="1" applyAlignment="1">
      <alignment vertical="center"/>
    </xf>
    <xf numFmtId="0" fontId="10" fillId="0" borderId="0" xfId="0" applyFont="1" applyAlignment="1">
      <alignment horizontal="center"/>
    </xf>
    <xf numFmtId="0" fontId="10" fillId="0" borderId="0" xfId="0" applyFont="1" applyAlignment="1">
      <alignment horizontal="center" vertical="center"/>
    </xf>
    <xf numFmtId="0" fontId="10" fillId="0" borderId="0" xfId="0" applyFont="1" applyAlignment="1">
      <alignment vertical="center"/>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52" xfId="0" applyFont="1" applyBorder="1" applyAlignment="1">
      <alignment horizontal="center" vertical="center" wrapText="1"/>
    </xf>
    <xf numFmtId="0" fontId="9" fillId="0" borderId="53" xfId="0" applyFont="1" applyBorder="1" applyAlignment="1">
      <alignment vertical="top" wrapText="1"/>
    </xf>
    <xf numFmtId="0" fontId="12" fillId="0" borderId="53" xfId="0" applyFont="1" applyBorder="1" applyAlignment="1">
      <alignment vertical="center" wrapText="1"/>
    </xf>
    <xf numFmtId="0" fontId="12" fillId="0" borderId="24" xfId="0" applyFont="1" applyBorder="1" applyAlignment="1">
      <alignment vertical="center" wrapText="1"/>
    </xf>
    <xf numFmtId="43" fontId="7" fillId="0" borderId="54" xfId="1" applyFont="1" applyBorder="1" applyAlignment="1">
      <alignment horizontal="center" vertical="center" wrapText="1"/>
    </xf>
    <xf numFmtId="0" fontId="7" fillId="0" borderId="54" xfId="0" applyFont="1" applyBorder="1" applyAlignment="1">
      <alignment vertical="center" wrapText="1"/>
    </xf>
    <xf numFmtId="0" fontId="10" fillId="0" borderId="2" xfId="0" applyFont="1" applyFill="1" applyBorder="1" applyAlignment="1">
      <alignment vertical="center" wrapText="1"/>
    </xf>
    <xf numFmtId="0" fontId="7" fillId="0" borderId="2" xfId="0" applyFont="1" applyFill="1" applyBorder="1" applyAlignment="1">
      <alignment horizontal="center" vertical="center" wrapText="1"/>
    </xf>
    <xf numFmtId="0" fontId="10" fillId="0" borderId="2" xfId="0" applyFont="1" applyFill="1" applyBorder="1" applyAlignment="1">
      <alignment horizontal="center"/>
    </xf>
    <xf numFmtId="0" fontId="7" fillId="0" borderId="92" xfId="0" applyFont="1" applyFill="1" applyBorder="1" applyAlignment="1">
      <alignment horizontal="center" vertical="center" wrapText="1"/>
    </xf>
    <xf numFmtId="0" fontId="7" fillId="0" borderId="85" xfId="0" applyFont="1" applyFill="1" applyBorder="1" applyAlignment="1">
      <alignment horizontal="center" vertical="center" wrapText="1"/>
    </xf>
    <xf numFmtId="0" fontId="2" fillId="0" borderId="0" xfId="0" applyFont="1" applyFill="1" applyAlignment="1">
      <alignment vertical="top" wrapText="1"/>
    </xf>
    <xf numFmtId="0" fontId="7" fillId="0" borderId="13" xfId="0" applyFont="1" applyFill="1" applyBorder="1" applyAlignment="1">
      <alignment vertical="top" wrapText="1"/>
    </xf>
    <xf numFmtId="0" fontId="7" fillId="0" borderId="13"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7" fillId="0" borderId="0" xfId="0" applyFont="1" applyFill="1" applyAlignment="1">
      <alignment vertical="top" wrapText="1"/>
    </xf>
    <xf numFmtId="0" fontId="7" fillId="0" borderId="1" xfId="6" applyFont="1" applyFill="1" applyBorder="1" applyAlignment="1">
      <alignment vertical="top"/>
    </xf>
    <xf numFmtId="0" fontId="9" fillId="5" borderId="54" xfId="0" applyFont="1" applyFill="1" applyBorder="1" applyAlignment="1">
      <alignment vertical="center" wrapText="1"/>
    </xf>
    <xf numFmtId="0" fontId="10" fillId="10" borderId="0" xfId="0" applyFont="1" applyFill="1"/>
    <xf numFmtId="0" fontId="7" fillId="0" borderId="53" xfId="0" applyFont="1" applyFill="1" applyBorder="1" applyAlignment="1">
      <alignment vertical="center" wrapText="1"/>
    </xf>
    <xf numFmtId="0" fontId="7" fillId="0" borderId="24" xfId="0" applyFont="1" applyFill="1" applyBorder="1" applyAlignment="1">
      <alignment vertical="top" wrapText="1"/>
    </xf>
    <xf numFmtId="0" fontId="7" fillId="0" borderId="24" xfId="0" applyFont="1" applyFill="1" applyBorder="1" applyAlignment="1">
      <alignment horizontal="center" vertical="top" wrapText="1"/>
    </xf>
    <xf numFmtId="0" fontId="7" fillId="0" borderId="2" xfId="0" applyFont="1" applyFill="1" applyBorder="1" applyAlignment="1">
      <alignment horizontal="left" vertical="top" wrapText="1"/>
    </xf>
    <xf numFmtId="0" fontId="7" fillId="0" borderId="2" xfId="0" applyFont="1" applyFill="1" applyBorder="1" applyAlignment="1">
      <alignment horizontal="center" vertical="top" wrapText="1"/>
    </xf>
    <xf numFmtId="0" fontId="7" fillId="0" borderId="54" xfId="0" quotePrefix="1" applyFont="1" applyFill="1" applyBorder="1" applyAlignment="1">
      <alignment horizontal="center" vertical="top" wrapText="1"/>
    </xf>
    <xf numFmtId="0" fontId="7" fillId="0" borderId="54" xfId="0" applyFont="1" applyFill="1" applyBorder="1" applyAlignment="1">
      <alignment vertical="top" wrapText="1"/>
    </xf>
    <xf numFmtId="0" fontId="7" fillId="0" borderId="24" xfId="0" quotePrefix="1" applyFont="1" applyFill="1" applyBorder="1" applyAlignment="1">
      <alignment horizontal="center" vertical="top" wrapText="1"/>
    </xf>
    <xf numFmtId="2" fontId="2" fillId="0" borderId="2" xfId="0" applyNumberFormat="1" applyFont="1" applyFill="1" applyBorder="1" applyAlignment="1">
      <alignment horizontal="left" vertical="top" wrapText="1"/>
    </xf>
    <xf numFmtId="0" fontId="9" fillId="0" borderId="54" xfId="0" applyFont="1" applyFill="1" applyBorder="1" applyAlignment="1">
      <alignment vertical="top" wrapText="1"/>
    </xf>
    <xf numFmtId="2" fontId="7" fillId="0" borderId="2" xfId="0" applyNumberFormat="1" applyFont="1" applyFill="1" applyBorder="1" applyAlignment="1">
      <alignment horizontal="left" vertical="top" wrapText="1"/>
    </xf>
    <xf numFmtId="2" fontId="7" fillId="0" borderId="2" xfId="0" applyNumberFormat="1" applyFont="1" applyFill="1" applyBorder="1" applyAlignment="1">
      <alignment vertical="top" wrapText="1"/>
    </xf>
    <xf numFmtId="0" fontId="7" fillId="0" borderId="59" xfId="0" applyFont="1" applyBorder="1" applyAlignment="1">
      <alignment vertical="center" wrapText="1"/>
    </xf>
    <xf numFmtId="0" fontId="7" fillId="0" borderId="60" xfId="0" applyFont="1" applyBorder="1" applyAlignment="1">
      <alignment vertical="center" wrapText="1"/>
    </xf>
    <xf numFmtId="0" fontId="7" fillId="0" borderId="60" xfId="0" applyFont="1" applyBorder="1" applyAlignment="1">
      <alignment horizontal="center" vertical="center" wrapText="1"/>
    </xf>
    <xf numFmtId="0" fontId="7" fillId="0" borderId="61"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61" xfId="0" applyFont="1" applyBorder="1" applyAlignment="1">
      <alignment vertical="center" wrapText="1"/>
    </xf>
    <xf numFmtId="0" fontId="7" fillId="0" borderId="68" xfId="0" applyNumberFormat="1" applyFont="1" applyFill="1" applyBorder="1" applyAlignment="1">
      <alignment horizontal="center" vertical="center" wrapText="1"/>
    </xf>
    <xf numFmtId="0" fontId="7" fillId="0" borderId="53" xfId="0" applyFont="1" applyFill="1" applyBorder="1" applyAlignment="1">
      <alignment horizontal="center" vertical="center" wrapText="1"/>
    </xf>
    <xf numFmtId="0" fontId="7" fillId="0" borderId="71" xfId="0" applyNumberFormat="1" applyFont="1" applyFill="1" applyBorder="1" applyAlignment="1">
      <alignment vertical="center" wrapText="1"/>
    </xf>
    <xf numFmtId="0" fontId="10" fillId="0" borderId="0" xfId="0" applyNumberFormat="1" applyFont="1" applyFill="1" applyAlignment="1">
      <alignment vertical="center"/>
    </xf>
    <xf numFmtId="0" fontId="7" fillId="0" borderId="75" xfId="0" applyFont="1" applyBorder="1" applyAlignment="1">
      <alignment vertical="center" wrapText="1"/>
    </xf>
    <xf numFmtId="0" fontId="7" fillId="0" borderId="76" xfId="0" applyFont="1" applyBorder="1" applyAlignment="1">
      <alignment vertical="center" wrapText="1"/>
    </xf>
    <xf numFmtId="0" fontId="7" fillId="0" borderId="76" xfId="0" applyFont="1" applyBorder="1" applyAlignment="1">
      <alignment horizontal="center" vertical="center" wrapText="1"/>
    </xf>
    <xf numFmtId="0" fontId="7" fillId="0" borderId="77" xfId="0" applyFont="1" applyBorder="1" applyAlignment="1">
      <alignment horizontal="center" vertical="center" wrapText="1"/>
    </xf>
    <xf numFmtId="0" fontId="9" fillId="0" borderId="77" xfId="0" applyFont="1" applyBorder="1" applyAlignment="1">
      <alignment vertical="top" wrapText="1"/>
    </xf>
    <xf numFmtId="0" fontId="9" fillId="0" borderId="77" xfId="0" applyFont="1" applyBorder="1" applyAlignment="1">
      <alignment vertical="center" wrapText="1"/>
    </xf>
    <xf numFmtId="0" fontId="7" fillId="0" borderId="78" xfId="0" applyFont="1" applyBorder="1" applyAlignment="1">
      <alignment vertical="center" wrapText="1"/>
    </xf>
    <xf numFmtId="0" fontId="7" fillId="0" borderId="16" xfId="0" applyFont="1" applyBorder="1" applyAlignment="1">
      <alignment vertical="center" wrapText="1"/>
    </xf>
    <xf numFmtId="0" fontId="7" fillId="0" borderId="16" xfId="0" applyFont="1" applyBorder="1" applyAlignment="1">
      <alignment horizontal="center" vertical="center" wrapText="1"/>
    </xf>
    <xf numFmtId="0" fontId="7" fillId="0" borderId="79" xfId="0" applyFont="1" applyBorder="1" applyAlignment="1">
      <alignment horizontal="center" vertical="center" wrapText="1"/>
    </xf>
    <xf numFmtId="0" fontId="9" fillId="0" borderId="79" xfId="0" applyFont="1" applyBorder="1" applyAlignment="1">
      <alignment vertical="top" wrapText="1"/>
    </xf>
    <xf numFmtId="0" fontId="9" fillId="0" borderId="79" xfId="0" applyFont="1" applyBorder="1" applyAlignment="1">
      <alignment vertical="center" wrapText="1"/>
    </xf>
    <xf numFmtId="0" fontId="7" fillId="0" borderId="16" xfId="0" applyFont="1" applyFill="1" applyBorder="1" applyAlignment="1">
      <alignment vertical="center" wrapText="1"/>
    </xf>
    <xf numFmtId="0" fontId="7" fillId="0" borderId="83" xfId="0" applyFont="1" applyBorder="1" applyAlignment="1">
      <alignment vertical="center" wrapText="1"/>
    </xf>
    <xf numFmtId="0" fontId="7" fillId="0" borderId="29" xfId="0" applyFont="1" applyBorder="1" applyAlignment="1">
      <alignment vertical="center" wrapText="1"/>
    </xf>
    <xf numFmtId="0" fontId="7" fillId="0" borderId="29" xfId="0" applyFont="1" applyBorder="1" applyAlignment="1">
      <alignment horizontal="center" vertical="center" wrapText="1"/>
    </xf>
    <xf numFmtId="0" fontId="7" fillId="0" borderId="84" xfId="0" applyFont="1" applyBorder="1" applyAlignment="1">
      <alignment horizontal="center" vertical="center" wrapText="1"/>
    </xf>
    <xf numFmtId="0" fontId="9" fillId="0" borderId="84" xfId="0" applyFont="1" applyBorder="1" applyAlignment="1">
      <alignment vertical="top" wrapText="1"/>
    </xf>
    <xf numFmtId="0" fontId="9" fillId="0" borderId="84" xfId="0" applyFont="1" applyBorder="1" applyAlignment="1">
      <alignment vertical="center" wrapText="1"/>
    </xf>
    <xf numFmtId="0" fontId="7" fillId="0" borderId="54" xfId="0" applyFont="1" applyFill="1" applyBorder="1" applyAlignment="1">
      <alignment vertical="center" wrapText="1"/>
    </xf>
    <xf numFmtId="0" fontId="10" fillId="0" borderId="0" xfId="0" applyFont="1" applyFill="1"/>
    <xf numFmtId="0" fontId="7" fillId="0" borderId="77" xfId="0" applyFont="1" applyBorder="1" applyAlignment="1">
      <alignment vertical="center" wrapText="1"/>
    </xf>
    <xf numFmtId="0" fontId="9" fillId="0" borderId="77" xfId="0" applyFont="1" applyBorder="1" applyAlignment="1">
      <alignment horizontal="left" vertical="center" wrapText="1"/>
    </xf>
    <xf numFmtId="0" fontId="7" fillId="0" borderId="79" xfId="0" applyFont="1" applyBorder="1" applyAlignment="1">
      <alignment vertical="center" wrapText="1"/>
    </xf>
    <xf numFmtId="0" fontId="7" fillId="0" borderId="80" xfId="0" applyFont="1" applyBorder="1" applyAlignment="1">
      <alignment vertical="center" wrapText="1"/>
    </xf>
    <xf numFmtId="0" fontId="7" fillId="0" borderId="81" xfId="0" applyFont="1" applyBorder="1" applyAlignment="1">
      <alignment vertical="center" wrapText="1"/>
    </xf>
    <xf numFmtId="0" fontId="7" fillId="0" borderId="81" xfId="0" applyFont="1" applyBorder="1" applyAlignment="1">
      <alignment horizontal="center" vertical="center" wrapText="1"/>
    </xf>
    <xf numFmtId="0" fontId="7" fillId="0" borderId="82" xfId="0" applyFont="1" applyBorder="1" applyAlignment="1">
      <alignment horizontal="center" vertical="center" wrapText="1"/>
    </xf>
    <xf numFmtId="0" fontId="9" fillId="0" borderId="82" xfId="0" applyFont="1" applyBorder="1" applyAlignment="1">
      <alignment vertical="center" wrapText="1"/>
    </xf>
    <xf numFmtId="0" fontId="9" fillId="0" borderId="82" xfId="0" applyFont="1" applyBorder="1" applyAlignment="1">
      <alignment vertical="top" wrapText="1"/>
    </xf>
    <xf numFmtId="0" fontId="2" fillId="0" borderId="68" xfId="0" applyFont="1" applyFill="1" applyBorder="1" applyAlignment="1">
      <alignment vertical="center" wrapText="1"/>
    </xf>
    <xf numFmtId="0" fontId="9" fillId="0" borderId="68" xfId="0" applyFont="1" applyFill="1" applyBorder="1" applyAlignment="1">
      <alignment vertical="center" wrapText="1"/>
    </xf>
    <xf numFmtId="0" fontId="7" fillId="0" borderId="68" xfId="0" applyFont="1" applyFill="1" applyBorder="1" applyAlignment="1">
      <alignment vertical="center" wrapText="1"/>
    </xf>
    <xf numFmtId="0" fontId="9" fillId="0" borderId="68" xfId="0" applyFont="1" applyFill="1" applyBorder="1" applyAlignment="1">
      <alignment vertical="top" wrapText="1"/>
    </xf>
    <xf numFmtId="0" fontId="10" fillId="0" borderId="68" xfId="0" applyFont="1" applyFill="1" applyBorder="1"/>
    <xf numFmtId="2" fontId="7" fillId="0" borderId="24" xfId="0" applyNumberFormat="1" applyFont="1" applyFill="1" applyBorder="1" applyAlignment="1">
      <alignment vertical="center" wrapText="1"/>
    </xf>
    <xf numFmtId="0" fontId="9" fillId="0" borderId="24" xfId="0" applyFont="1" applyFill="1" applyBorder="1" applyAlignment="1">
      <alignment horizontal="center" vertical="center" wrapText="1"/>
    </xf>
    <xf numFmtId="0" fontId="9" fillId="0" borderId="54" xfId="0" applyFont="1" applyFill="1" applyBorder="1" applyAlignment="1">
      <alignment vertical="center" wrapText="1"/>
    </xf>
    <xf numFmtId="0" fontId="7" fillId="0" borderId="57" xfId="0" applyFont="1" applyFill="1" applyBorder="1" applyAlignment="1">
      <alignment vertical="center" wrapText="1"/>
    </xf>
    <xf numFmtId="0" fontId="7" fillId="0" borderId="57" xfId="0" applyFont="1" applyFill="1" applyBorder="1" applyAlignment="1">
      <alignment horizontal="center" vertical="center" wrapText="1"/>
    </xf>
    <xf numFmtId="0" fontId="7" fillId="0" borderId="58" xfId="0" applyFont="1" applyFill="1" applyBorder="1" applyAlignment="1">
      <alignment horizontal="center" vertical="center" wrapText="1"/>
    </xf>
    <xf numFmtId="0" fontId="7" fillId="0" borderId="58" xfId="0" applyFont="1" applyFill="1" applyBorder="1" applyAlignment="1">
      <alignment vertical="center" wrapText="1"/>
    </xf>
    <xf numFmtId="0" fontId="7" fillId="0" borderId="56" xfId="0" applyFont="1" applyFill="1" applyBorder="1" applyAlignment="1">
      <alignment vertical="center" wrapText="1"/>
    </xf>
    <xf numFmtId="0" fontId="9" fillId="0" borderId="0" xfId="0" applyFont="1" applyAlignment="1">
      <alignment vertical="center"/>
    </xf>
    <xf numFmtId="0" fontId="12" fillId="0" borderId="53" xfId="0" applyFont="1" applyBorder="1" applyAlignment="1">
      <alignment horizontal="center" vertical="center" wrapText="1"/>
    </xf>
    <xf numFmtId="0" fontId="12" fillId="0" borderId="24" xfId="0" applyFont="1" applyBorder="1" applyAlignment="1">
      <alignment horizontal="center" vertical="center" wrapText="1"/>
    </xf>
    <xf numFmtId="0" fontId="7" fillId="0" borderId="26" xfId="0" applyFont="1" applyFill="1" applyBorder="1" applyAlignment="1">
      <alignment vertical="top" wrapText="1"/>
    </xf>
    <xf numFmtId="0" fontId="10" fillId="0" borderId="20" xfId="0" applyFont="1" applyFill="1" applyBorder="1" applyAlignment="1">
      <alignment vertical="top" wrapText="1"/>
    </xf>
    <xf numFmtId="0" fontId="7" fillId="0" borderId="49"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22" xfId="0" applyFont="1" applyFill="1" applyBorder="1" applyAlignment="1">
      <alignment vertical="center" wrapText="1"/>
    </xf>
    <xf numFmtId="0" fontId="9" fillId="0" borderId="22"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10" fillId="0" borderId="48" xfId="0" applyFont="1" applyFill="1" applyBorder="1" applyAlignment="1">
      <alignment vertical="top" wrapText="1"/>
    </xf>
    <xf numFmtId="0" fontId="7" fillId="0" borderId="49" xfId="0" applyFont="1" applyFill="1" applyBorder="1" applyAlignment="1">
      <alignment vertical="top" wrapText="1"/>
    </xf>
    <xf numFmtId="0" fontId="7" fillId="0" borderId="25" xfId="6" applyFont="1" applyFill="1" applyBorder="1" applyAlignment="1">
      <alignment vertical="top"/>
    </xf>
    <xf numFmtId="0" fontId="9" fillId="5" borderId="2" xfId="0" applyFont="1" applyFill="1" applyBorder="1" applyAlignment="1">
      <alignment vertical="top" wrapText="1"/>
    </xf>
    <xf numFmtId="0" fontId="10" fillId="5" borderId="2" xfId="0" applyFont="1" applyFill="1" applyBorder="1" applyAlignment="1">
      <alignment horizontal="center"/>
    </xf>
    <xf numFmtId="0" fontId="2" fillId="0" borderId="2" xfId="0" applyFont="1" applyFill="1" applyBorder="1" applyAlignment="1">
      <alignment horizontal="left" vertical="top" wrapText="1"/>
    </xf>
    <xf numFmtId="0" fontId="2" fillId="0" borderId="2" xfId="0" applyFont="1" applyFill="1" applyBorder="1" applyAlignment="1">
      <alignment horizontal="center" vertical="top" wrapText="1"/>
    </xf>
    <xf numFmtId="0" fontId="9" fillId="0" borderId="2" xfId="0" applyFont="1" applyFill="1" applyBorder="1" applyAlignment="1">
      <alignment horizontal="center" vertical="center" wrapText="1"/>
    </xf>
    <xf numFmtId="0" fontId="7" fillId="0" borderId="6" xfId="0" applyFont="1" applyFill="1" applyBorder="1" applyAlignment="1">
      <alignment vertical="top" wrapText="1"/>
    </xf>
    <xf numFmtId="0" fontId="7" fillId="0" borderId="24" xfId="0" applyFont="1" applyBorder="1" applyAlignment="1">
      <alignment horizontal="center" vertical="top" wrapText="1"/>
    </xf>
    <xf numFmtId="0" fontId="7" fillId="0" borderId="54" xfId="0" applyFont="1" applyBorder="1" applyAlignment="1">
      <alignment horizontal="center" vertical="top" wrapText="1"/>
    </xf>
    <xf numFmtId="0" fontId="7" fillId="0" borderId="44" xfId="0" applyFont="1" applyFill="1" applyBorder="1" applyAlignment="1">
      <alignment horizontal="center" vertical="center" wrapText="1"/>
    </xf>
    <xf numFmtId="1" fontId="7" fillId="0" borderId="54" xfId="0" applyNumberFormat="1" applyFont="1" applyBorder="1" applyAlignment="1">
      <alignment horizontal="center" vertical="center" wrapText="1"/>
    </xf>
    <xf numFmtId="1" fontId="7" fillId="0" borderId="54" xfId="0" applyNumberFormat="1" applyFont="1" applyFill="1" applyBorder="1" applyAlignment="1">
      <alignment horizontal="center" vertical="center" wrapText="1"/>
    </xf>
    <xf numFmtId="0" fontId="7" fillId="0" borderId="24" xfId="0" applyFont="1" applyFill="1" applyBorder="1" applyAlignment="1">
      <alignment horizontal="left" vertical="center" wrapText="1"/>
    </xf>
    <xf numFmtId="165" fontId="7" fillId="0" borderId="54" xfId="0" applyNumberFormat="1" applyFont="1" applyFill="1" applyBorder="1" applyAlignment="1">
      <alignment horizontal="center" vertical="center" wrapText="1"/>
    </xf>
    <xf numFmtId="0" fontId="10" fillId="0" borderId="0" xfId="0" applyFont="1" applyFill="1" applyAlignment="1">
      <alignment vertical="center"/>
    </xf>
    <xf numFmtId="0" fontId="7" fillId="0" borderId="54" xfId="0" applyFont="1" applyFill="1" applyBorder="1" applyAlignment="1">
      <alignment horizontal="center" vertical="top" wrapText="1"/>
    </xf>
    <xf numFmtId="0" fontId="7" fillId="0" borderId="24" xfId="0" applyFont="1" applyBorder="1" applyAlignment="1">
      <alignment vertical="top" wrapText="1"/>
    </xf>
    <xf numFmtId="0" fontId="7" fillId="0" borderId="69" xfId="0" applyFont="1" applyBorder="1" applyAlignment="1">
      <alignment vertical="center" wrapText="1"/>
    </xf>
    <xf numFmtId="0" fontId="7" fillId="0" borderId="22" xfId="0" applyFont="1" applyBorder="1" applyAlignment="1">
      <alignment vertical="center" wrapText="1"/>
    </xf>
    <xf numFmtId="0" fontId="7" fillId="0" borderId="22" xfId="0" applyFont="1" applyBorder="1" applyAlignment="1">
      <alignment horizontal="center" vertical="center" wrapText="1"/>
    </xf>
    <xf numFmtId="0" fontId="7" fillId="0" borderId="22" xfId="0" applyFont="1" applyBorder="1" applyAlignment="1">
      <alignment horizontal="center" vertical="top" wrapText="1"/>
    </xf>
    <xf numFmtId="0" fontId="7" fillId="0" borderId="70" xfId="0" applyFont="1" applyBorder="1" applyAlignment="1">
      <alignment horizontal="center" vertical="center" wrapText="1"/>
    </xf>
    <xf numFmtId="0" fontId="7" fillId="0" borderId="22" xfId="0" applyFont="1" applyBorder="1" applyAlignment="1">
      <alignment vertical="top" wrapText="1"/>
    </xf>
    <xf numFmtId="0" fontId="7" fillId="0" borderId="70" xfId="0" applyFont="1" applyBorder="1" applyAlignment="1">
      <alignment horizontal="center" vertical="top" wrapText="1"/>
    </xf>
    <xf numFmtId="0" fontId="7" fillId="0" borderId="63" xfId="0" applyFont="1" applyBorder="1" applyAlignment="1">
      <alignment vertical="center" wrapText="1"/>
    </xf>
    <xf numFmtId="0" fontId="9" fillId="0" borderId="63" xfId="0" applyFont="1" applyBorder="1" applyAlignment="1">
      <alignment horizontal="center" vertical="top" wrapText="1"/>
    </xf>
    <xf numFmtId="0" fontId="7" fillId="0" borderId="6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63" xfId="0" applyFont="1" applyBorder="1" applyAlignment="1">
      <alignment horizontal="center" vertical="center" wrapText="1"/>
    </xf>
    <xf numFmtId="0" fontId="9" fillId="0" borderId="55" xfId="0" applyFont="1" applyBorder="1" applyAlignment="1">
      <alignment horizontal="center" vertical="top" wrapText="1"/>
    </xf>
    <xf numFmtId="0" fontId="9" fillId="0" borderId="64" xfId="0" applyFont="1" applyBorder="1" applyAlignment="1">
      <alignment vertical="top" wrapText="1"/>
    </xf>
    <xf numFmtId="0" fontId="7" fillId="0" borderId="64" xfId="0" applyFont="1" applyBorder="1" applyAlignment="1">
      <alignment vertical="center" wrapText="1"/>
    </xf>
    <xf numFmtId="0" fontId="2" fillId="0" borderId="68"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54" xfId="0" applyFont="1" applyFill="1" applyBorder="1" applyAlignment="1">
      <alignment horizontal="center" vertical="center" wrapText="1"/>
    </xf>
    <xf numFmtId="0" fontId="2" fillId="0" borderId="24" xfId="0" applyFont="1" applyFill="1" applyBorder="1" applyAlignment="1">
      <alignment horizontal="center" vertical="top" wrapText="1"/>
    </xf>
    <xf numFmtId="0" fontId="2" fillId="0" borderId="24" xfId="0" applyFont="1" applyFill="1" applyBorder="1" applyAlignment="1">
      <alignment vertical="center" wrapText="1"/>
    </xf>
    <xf numFmtId="0" fontId="2" fillId="0" borderId="54" xfId="0" applyFont="1" applyFill="1" applyBorder="1" applyAlignment="1">
      <alignment horizontal="center" vertical="top" wrapText="1"/>
    </xf>
    <xf numFmtId="0" fontId="2" fillId="0" borderId="24" xfId="0" applyFont="1" applyFill="1" applyBorder="1" applyAlignment="1">
      <alignment vertical="top" wrapText="1"/>
    </xf>
    <xf numFmtId="0" fontId="8" fillId="0" borderId="0" xfId="0" applyFont="1" applyFill="1"/>
    <xf numFmtId="1" fontId="7" fillId="0" borderId="77" xfId="0" applyNumberFormat="1" applyFont="1" applyFill="1" applyBorder="1" applyAlignment="1">
      <alignment horizontal="center" vertical="center" wrapText="1"/>
    </xf>
    <xf numFmtId="0" fontId="7" fillId="0" borderId="76" xfId="0" applyFont="1" applyBorder="1" applyAlignment="1">
      <alignment horizontal="left" vertical="center" wrapText="1"/>
    </xf>
    <xf numFmtId="0" fontId="7" fillId="0" borderId="36" xfId="0" applyFont="1" applyBorder="1" applyAlignment="1">
      <alignment horizontal="center" vertical="center" wrapText="1"/>
    </xf>
    <xf numFmtId="0" fontId="7" fillId="0" borderId="85" xfId="0" applyFont="1" applyBorder="1" applyAlignment="1">
      <alignment horizontal="center" vertical="center" wrapText="1"/>
    </xf>
    <xf numFmtId="0" fontId="7" fillId="0" borderId="86" xfId="0" applyFont="1" applyBorder="1" applyAlignment="1">
      <alignment horizontal="center" vertical="center" wrapText="1"/>
    </xf>
    <xf numFmtId="0" fontId="7" fillId="0" borderId="86" xfId="0" applyFont="1" applyBorder="1" applyAlignment="1">
      <alignment vertical="center" wrapText="1"/>
    </xf>
    <xf numFmtId="1" fontId="7" fillId="0" borderId="87" xfId="0" applyNumberFormat="1" applyFont="1" applyFill="1" applyBorder="1" applyAlignment="1">
      <alignment horizontal="center" vertical="center" wrapText="1"/>
    </xf>
    <xf numFmtId="0" fontId="7" fillId="0" borderId="86" xfId="0" applyFont="1" applyBorder="1" applyAlignment="1">
      <alignment horizontal="left" vertical="center" wrapText="1"/>
    </xf>
    <xf numFmtId="0" fontId="7" fillId="0" borderId="87" xfId="0" applyFont="1" applyFill="1" applyBorder="1" applyAlignment="1">
      <alignment horizontal="center" vertical="center" wrapText="1"/>
    </xf>
    <xf numFmtId="0" fontId="9" fillId="5" borderId="56" xfId="0" applyFont="1" applyFill="1" applyBorder="1" applyAlignment="1">
      <alignment vertical="top" wrapText="1"/>
    </xf>
    <xf numFmtId="0" fontId="9" fillId="5" borderId="57" xfId="0" applyFont="1" applyFill="1" applyBorder="1" applyAlignment="1">
      <alignment vertical="top" wrapText="1"/>
    </xf>
    <xf numFmtId="0" fontId="9" fillId="5" borderId="57" xfId="0" applyFont="1" applyFill="1" applyBorder="1" applyAlignment="1">
      <alignment horizontal="center" vertical="top" wrapText="1"/>
    </xf>
    <xf numFmtId="0" fontId="9" fillId="5" borderId="58" xfId="0" applyFont="1" applyFill="1" applyBorder="1" applyAlignment="1">
      <alignment horizontal="center" vertical="top" wrapText="1"/>
    </xf>
    <xf numFmtId="0" fontId="7" fillId="5" borderId="57" xfId="0" applyFont="1" applyFill="1" applyBorder="1" applyAlignment="1">
      <alignment horizontal="center" vertical="center" wrapText="1"/>
    </xf>
    <xf numFmtId="0" fontId="7" fillId="5" borderId="57" xfId="0" applyFont="1" applyFill="1" applyBorder="1" applyAlignment="1">
      <alignment vertical="center" wrapText="1"/>
    </xf>
    <xf numFmtId="0" fontId="9" fillId="5" borderId="0" xfId="0" applyFont="1" applyFill="1" applyAlignment="1">
      <alignment vertical="center"/>
    </xf>
    <xf numFmtId="0" fontId="10" fillId="5" borderId="0" xfId="0" applyFont="1" applyFill="1" applyAlignment="1">
      <alignment horizontal="center"/>
    </xf>
    <xf numFmtId="0" fontId="4" fillId="0" borderId="0" xfId="0" applyFont="1" applyAlignment="1">
      <alignment vertical="center"/>
    </xf>
    <xf numFmtId="0" fontId="8" fillId="0" borderId="0" xfId="0" applyFont="1"/>
    <xf numFmtId="0" fontId="4" fillId="0" borderId="88" xfId="0" applyFont="1" applyBorder="1" applyAlignment="1">
      <alignment vertical="center" wrapText="1"/>
    </xf>
    <xf numFmtId="0" fontId="4" fillId="0" borderId="89" xfId="0" applyFont="1" applyBorder="1" applyAlignment="1">
      <alignment vertical="center" wrapText="1"/>
    </xf>
    <xf numFmtId="0" fontId="4" fillId="0" borderId="76" xfId="0" applyFont="1" applyBorder="1" applyAlignment="1">
      <alignment horizontal="center" vertical="center" wrapText="1"/>
    </xf>
    <xf numFmtId="0" fontId="2" fillId="0" borderId="16" xfId="0" applyFont="1" applyFill="1" applyBorder="1" applyAlignment="1">
      <alignment horizontal="center" vertical="center" wrapText="1"/>
    </xf>
    <xf numFmtId="0" fontId="2" fillId="0" borderId="1" xfId="0" applyFont="1" applyBorder="1" applyAlignment="1">
      <alignment vertical="center" wrapText="1"/>
    </xf>
    <xf numFmtId="0" fontId="3" fillId="0" borderId="36" xfId="0" applyFont="1" applyBorder="1" applyAlignment="1">
      <alignment vertical="center" wrapText="1"/>
    </xf>
    <xf numFmtId="0" fontId="2" fillId="0" borderId="0" xfId="0" applyFont="1" applyBorder="1" applyAlignment="1">
      <alignment horizontal="center" vertical="center" wrapText="1"/>
    </xf>
    <xf numFmtId="0" fontId="19" fillId="0" borderId="0" xfId="0" applyFont="1"/>
    <xf numFmtId="166" fontId="2" fillId="0" borderId="16" xfId="1" applyNumberFormat="1" applyFont="1" applyBorder="1" applyAlignment="1">
      <alignment horizontal="center" vertical="center" wrapText="1"/>
    </xf>
    <xf numFmtId="1" fontId="2" fillId="0" borderId="0" xfId="0" applyNumberFormat="1" applyFont="1"/>
    <xf numFmtId="166" fontId="2" fillId="0" borderId="16" xfId="1" applyNumberFormat="1" applyFont="1" applyFill="1" applyBorder="1" applyAlignment="1">
      <alignment horizontal="center" vertical="center" wrapText="1"/>
    </xf>
    <xf numFmtId="0" fontId="2" fillId="0" borderId="0" xfId="0" applyFont="1" applyBorder="1"/>
    <xf numFmtId="166" fontId="2" fillId="0" borderId="16" xfId="1" quotePrefix="1" applyNumberFormat="1" applyFont="1" applyBorder="1" applyAlignment="1">
      <alignment horizontal="center" vertical="center" wrapText="1"/>
    </xf>
    <xf numFmtId="0" fontId="2" fillId="0" borderId="43" xfId="0" applyFont="1" applyFill="1" applyBorder="1" applyAlignment="1">
      <alignment vertical="center" wrapText="1"/>
    </xf>
    <xf numFmtId="0" fontId="2" fillId="0" borderId="90" xfId="0" applyFont="1" applyFill="1" applyBorder="1" applyAlignment="1">
      <alignment vertical="center"/>
    </xf>
    <xf numFmtId="0" fontId="2" fillId="0" borderId="16" xfId="0" quotePrefix="1" applyFont="1" applyFill="1" applyBorder="1" applyAlignment="1">
      <alignment horizontal="center" vertical="center" wrapText="1"/>
    </xf>
    <xf numFmtId="0" fontId="2" fillId="5" borderId="43" xfId="0" applyFont="1" applyFill="1" applyBorder="1" applyAlignment="1">
      <alignment vertical="center" wrapText="1"/>
    </xf>
    <xf numFmtId="0" fontId="2" fillId="0" borderId="94" xfId="0" applyFont="1" applyBorder="1" applyAlignment="1">
      <alignment vertical="center" wrapText="1"/>
    </xf>
    <xf numFmtId="166" fontId="2" fillId="5" borderId="16" xfId="1" applyNumberFormat="1" applyFont="1" applyFill="1" applyBorder="1" applyAlignment="1">
      <alignment horizontal="center" vertical="center" wrapText="1"/>
    </xf>
    <xf numFmtId="0" fontId="2" fillId="0" borderId="90" xfId="0" applyFont="1" applyFill="1" applyBorder="1" applyAlignment="1">
      <alignment vertical="center" wrapText="1"/>
    </xf>
    <xf numFmtId="166" fontId="9" fillId="0" borderId="16" xfId="1" applyNumberFormat="1" applyFont="1" applyFill="1" applyBorder="1" applyAlignment="1">
      <alignment horizontal="center" vertical="center" wrapText="1"/>
    </xf>
    <xf numFmtId="0" fontId="2" fillId="0" borderId="47" xfId="0" applyFont="1" applyBorder="1" applyAlignment="1">
      <alignment vertical="center" wrapText="1"/>
    </xf>
    <xf numFmtId="0" fontId="2" fillId="0" borderId="91" xfId="0" applyFont="1" applyBorder="1" applyAlignment="1">
      <alignment vertical="center" wrapText="1"/>
    </xf>
    <xf numFmtId="166" fontId="2" fillId="0" borderId="81" xfId="1" applyNumberFormat="1" applyFont="1" applyFill="1" applyBorder="1" applyAlignment="1">
      <alignment horizontal="center" vertical="center" wrapText="1"/>
    </xf>
    <xf numFmtId="0" fontId="3" fillId="0" borderId="0" xfId="0" applyFont="1"/>
    <xf numFmtId="0" fontId="20" fillId="0" borderId="0" xfId="0" applyFont="1"/>
    <xf numFmtId="0" fontId="7" fillId="0" borderId="3" xfId="0" applyFont="1" applyBorder="1"/>
    <xf numFmtId="0" fontId="12" fillId="0" borderId="4" xfId="0" applyFont="1" applyBorder="1"/>
    <xf numFmtId="0" fontId="12" fillId="0" borderId="4" xfId="0" applyFont="1" applyBorder="1" applyAlignment="1">
      <alignment horizontal="center"/>
    </xf>
    <xf numFmtId="0" fontId="12" fillId="0" borderId="5" xfId="0" applyFont="1" applyBorder="1" applyAlignment="1">
      <alignment horizontal="center" wrapText="1"/>
    </xf>
    <xf numFmtId="0" fontId="12" fillId="0" borderId="17" xfId="0" applyFont="1" applyBorder="1" applyAlignment="1">
      <alignment wrapText="1"/>
    </xf>
    <xf numFmtId="0" fontId="12" fillId="0" borderId="18" xfId="0" applyFont="1" applyBorder="1" applyAlignment="1">
      <alignment wrapText="1"/>
    </xf>
    <xf numFmtId="0" fontId="7" fillId="0" borderId="18" xfId="0" applyFont="1" applyBorder="1"/>
    <xf numFmtId="0" fontId="7" fillId="0" borderId="18" xfId="0" applyFont="1" applyBorder="1" applyAlignment="1">
      <alignment wrapText="1"/>
    </xf>
    <xf numFmtId="0" fontId="7" fillId="0" borderId="19" xfId="0" applyFont="1" applyBorder="1"/>
    <xf numFmtId="0" fontId="7" fillId="0" borderId="6" xfId="0" applyFont="1" applyFill="1" applyBorder="1"/>
    <xf numFmtId="0" fontId="7" fillId="0" borderId="13" xfId="0" applyFont="1" applyBorder="1" applyAlignment="1">
      <alignment wrapText="1"/>
    </xf>
    <xf numFmtId="0" fontId="7" fillId="0" borderId="13" xfId="0" applyFont="1" applyBorder="1"/>
    <xf numFmtId="0" fontId="7" fillId="0" borderId="13" xfId="0" applyFont="1" applyBorder="1" applyAlignment="1">
      <alignment horizontal="center"/>
    </xf>
    <xf numFmtId="0" fontId="7" fillId="0" borderId="13" xfId="0" applyFont="1" applyBorder="1" applyAlignment="1">
      <alignment horizontal="center" vertical="center"/>
    </xf>
    <xf numFmtId="0" fontId="7" fillId="0" borderId="13" xfId="0" quotePrefix="1" applyFont="1" applyBorder="1" applyAlignment="1">
      <alignment horizontal="center"/>
    </xf>
    <xf numFmtId="0" fontId="7" fillId="0" borderId="11" xfId="0" applyFont="1" applyBorder="1" applyAlignment="1">
      <alignment horizontal="right"/>
    </xf>
    <xf numFmtId="0" fontId="7" fillId="0" borderId="6" xfId="0" applyFont="1" applyBorder="1"/>
    <xf numFmtId="43" fontId="7" fillId="0" borderId="2" xfId="1" applyFont="1" applyBorder="1" applyAlignment="1">
      <alignment wrapText="1"/>
    </xf>
    <xf numFmtId="43" fontId="7" fillId="0" borderId="7" xfId="1" applyFont="1" applyBorder="1" applyAlignment="1">
      <alignment wrapText="1"/>
    </xf>
    <xf numFmtId="43" fontId="7" fillId="0" borderId="2" xfId="1" applyFont="1" applyFill="1" applyBorder="1" applyAlignment="1">
      <alignment wrapText="1"/>
    </xf>
    <xf numFmtId="164" fontId="7" fillId="0" borderId="7" xfId="0" applyNumberFormat="1" applyFont="1" applyFill="1" applyBorder="1" applyAlignment="1">
      <alignment wrapText="1"/>
    </xf>
    <xf numFmtId="0" fontId="7" fillId="0" borderId="2" xfId="0" applyFont="1" applyBorder="1" applyAlignment="1">
      <alignment vertical="top" wrapText="1"/>
    </xf>
    <xf numFmtId="43" fontId="7" fillId="0" borderId="2" xfId="1" applyFont="1" applyBorder="1" applyAlignment="1">
      <alignment vertical="top" wrapText="1"/>
    </xf>
    <xf numFmtId="43" fontId="7" fillId="0" borderId="2" xfId="1" applyFont="1" applyFill="1" applyBorder="1" applyAlignment="1">
      <alignment vertical="top" wrapText="1"/>
    </xf>
    <xf numFmtId="43" fontId="7" fillId="0" borderId="7" xfId="1" applyFont="1" applyFill="1" applyBorder="1" applyAlignment="1">
      <alignment vertical="top" wrapText="1"/>
    </xf>
    <xf numFmtId="43" fontId="2" fillId="0" borderId="0" xfId="1" applyFont="1"/>
    <xf numFmtId="0" fontId="7" fillId="0" borderId="6" xfId="0" applyFont="1" applyFill="1" applyBorder="1" applyAlignment="1">
      <alignment vertical="top"/>
    </xf>
    <xf numFmtId="0" fontId="7" fillId="0" borderId="2" xfId="0" applyFont="1" applyFill="1" applyBorder="1"/>
    <xf numFmtId="0" fontId="7" fillId="0" borderId="2" xfId="0" quotePrefix="1" applyFont="1" applyBorder="1" applyAlignment="1">
      <alignment horizontal="center" wrapText="1"/>
    </xf>
    <xf numFmtId="4" fontId="7" fillId="0" borderId="2" xfId="0" applyNumberFormat="1" applyFont="1" applyBorder="1" applyAlignment="1">
      <alignment horizontal="center" wrapText="1"/>
    </xf>
    <xf numFmtId="4" fontId="7" fillId="0" borderId="7" xfId="0" applyNumberFormat="1" applyFont="1" applyBorder="1" applyAlignment="1">
      <alignment horizontal="right" wrapText="1"/>
    </xf>
    <xf numFmtId="43" fontId="7" fillId="0" borderId="7" xfId="1" applyFont="1" applyFill="1" applyBorder="1" applyAlignment="1">
      <alignment wrapText="1"/>
    </xf>
    <xf numFmtId="43" fontId="2" fillId="0" borderId="7" xfId="1" applyFont="1" applyBorder="1" applyAlignment="1">
      <alignment wrapText="1"/>
    </xf>
    <xf numFmtId="0" fontId="7" fillId="0" borderId="7" xfId="0" applyFont="1" applyBorder="1" applyAlignment="1">
      <alignment wrapText="1"/>
    </xf>
    <xf numFmtId="0" fontId="7" fillId="0" borderId="17" xfId="0" applyFont="1" applyBorder="1"/>
    <xf numFmtId="0" fontId="7" fillId="0" borderId="19" xfId="0" applyFont="1" applyBorder="1" applyAlignment="1">
      <alignment wrapText="1"/>
    </xf>
    <xf numFmtId="0" fontId="9" fillId="0" borderId="0" xfId="0" applyFont="1"/>
    <xf numFmtId="0" fontId="7" fillId="0" borderId="13" xfId="0" quotePrefix="1" applyFont="1" applyBorder="1" applyAlignment="1">
      <alignment horizontal="center" wrapText="1"/>
    </xf>
    <xf numFmtId="0" fontId="7" fillId="0" borderId="2" xfId="0" applyFont="1" applyFill="1" applyBorder="1" applyAlignment="1">
      <alignment wrapText="1"/>
    </xf>
    <xf numFmtId="0" fontId="7" fillId="0" borderId="13" xfId="0" quotePrefix="1" applyFont="1" applyFill="1" applyBorder="1" applyAlignment="1">
      <alignment horizontal="center" wrapText="1"/>
    </xf>
    <xf numFmtId="0" fontId="19" fillId="0" borderId="0" xfId="0" applyFont="1" applyFill="1" applyAlignment="1">
      <alignment vertical="top"/>
    </xf>
    <xf numFmtId="4" fontId="19" fillId="0" borderId="2" xfId="0" applyNumberFormat="1" applyFont="1" applyBorder="1"/>
    <xf numFmtId="4" fontId="19" fillId="0" borderId="0" xfId="0" applyNumberFormat="1" applyFont="1"/>
    <xf numFmtId="164" fontId="10" fillId="0" borderId="0" xfId="0" applyNumberFormat="1" applyFont="1"/>
    <xf numFmtId="0" fontId="3" fillId="0" borderId="50" xfId="0" applyFont="1" applyBorder="1" applyAlignment="1">
      <alignment vertical="center" wrapText="1"/>
    </xf>
    <xf numFmtId="0" fontId="3" fillId="0" borderId="51" xfId="0" applyFont="1" applyBorder="1" applyAlignment="1">
      <alignment vertical="center" wrapText="1"/>
    </xf>
    <xf numFmtId="0" fontId="3" fillId="0" borderId="52" xfId="0" applyFont="1" applyBorder="1" applyAlignment="1">
      <alignment vertical="center" wrapText="1"/>
    </xf>
    <xf numFmtId="0" fontId="9" fillId="0" borderId="53" xfId="0" applyFont="1" applyBorder="1" applyAlignment="1">
      <alignment horizontal="center" vertical="center" wrapText="1"/>
    </xf>
    <xf numFmtId="0" fontId="9" fillId="0" borderId="54" xfId="0" applyFont="1" applyBorder="1" applyAlignment="1">
      <alignment horizontal="center" vertical="center"/>
    </xf>
    <xf numFmtId="43" fontId="9" fillId="0" borderId="54" xfId="1" applyFont="1" applyBorder="1" applyAlignment="1">
      <alignment horizontal="center" vertical="center"/>
    </xf>
    <xf numFmtId="0" fontId="9" fillId="5" borderId="24" xfId="0" applyFont="1" applyFill="1" applyBorder="1" applyAlignment="1">
      <alignment vertical="center" wrapText="1"/>
    </xf>
    <xf numFmtId="0" fontId="9" fillId="5" borderId="24" xfId="0" applyFont="1" applyFill="1" applyBorder="1" applyAlignment="1">
      <alignment horizontal="center" vertical="center" wrapText="1"/>
    </xf>
    <xf numFmtId="4" fontId="9" fillId="5" borderId="54" xfId="0" applyNumberFormat="1" applyFont="1" applyFill="1" applyBorder="1" applyAlignment="1">
      <alignment horizontal="center" vertical="center"/>
    </xf>
    <xf numFmtId="43" fontId="9" fillId="0" borderId="68" xfId="1" applyFont="1" applyFill="1" applyBorder="1" applyAlignment="1">
      <alignment horizontal="center" vertical="center" wrapText="1"/>
    </xf>
    <xf numFmtId="0" fontId="9" fillId="0" borderId="59" xfId="0" applyFont="1" applyBorder="1" applyAlignment="1">
      <alignment horizontal="center" vertical="center" wrapText="1"/>
    </xf>
    <xf numFmtId="0" fontId="9" fillId="0" borderId="60" xfId="0" applyFont="1" applyBorder="1" applyAlignment="1">
      <alignment vertical="center" wrapText="1"/>
    </xf>
    <xf numFmtId="0" fontId="9" fillId="0" borderId="60" xfId="0" applyFont="1" applyBorder="1" applyAlignment="1">
      <alignment horizontal="center" vertical="center" wrapText="1"/>
    </xf>
    <xf numFmtId="43" fontId="9" fillId="0" borderId="61" xfId="1" applyFont="1" applyBorder="1" applyAlignment="1">
      <alignment horizontal="center" vertical="center"/>
    </xf>
    <xf numFmtId="0" fontId="9" fillId="0" borderId="69" xfId="0" applyFont="1" applyBorder="1" applyAlignment="1">
      <alignment horizontal="center" vertical="center" wrapText="1"/>
    </xf>
    <xf numFmtId="0" fontId="9" fillId="0" borderId="68" xfId="0" applyFont="1" applyBorder="1" applyAlignment="1">
      <alignment vertical="center" wrapText="1"/>
    </xf>
    <xf numFmtId="0" fontId="9" fillId="0" borderId="68" xfId="0" applyFont="1" applyBorder="1" applyAlignment="1">
      <alignment horizontal="center" vertical="center" wrapText="1"/>
    </xf>
    <xf numFmtId="43" fontId="9" fillId="0" borderId="71" xfId="1" applyFont="1" applyBorder="1" applyAlignment="1">
      <alignment horizontal="center" vertical="center"/>
    </xf>
    <xf numFmtId="43" fontId="9" fillId="0" borderId="68" xfId="1" applyFont="1" applyBorder="1" applyAlignment="1">
      <alignment horizontal="center" vertical="center"/>
    </xf>
    <xf numFmtId="0" fontId="9" fillId="0" borderId="53" xfId="0" applyFont="1" applyFill="1" applyBorder="1" applyAlignment="1">
      <alignment horizontal="center" vertical="center" wrapText="1"/>
    </xf>
    <xf numFmtId="0" fontId="9" fillId="0" borderId="24" xfId="0" applyFont="1" applyFill="1" applyBorder="1" applyAlignment="1">
      <alignment vertical="center" wrapText="1"/>
    </xf>
    <xf numFmtId="4" fontId="9" fillId="0" borderId="54" xfId="0" applyNumberFormat="1" applyFont="1" applyFill="1" applyBorder="1" applyAlignment="1">
      <alignment horizontal="center" vertical="center"/>
    </xf>
    <xf numFmtId="0" fontId="9" fillId="0" borderId="24" xfId="0" applyFont="1" applyBorder="1" applyAlignment="1">
      <alignment vertical="center"/>
    </xf>
    <xf numFmtId="0" fontId="9" fillId="0" borderId="23" xfId="0" applyFont="1" applyBorder="1" applyAlignment="1">
      <alignment horizontal="center" vertical="center" wrapText="1"/>
    </xf>
    <xf numFmtId="0" fontId="9" fillId="0" borderId="56" xfId="0" applyFont="1" applyBorder="1" applyAlignment="1">
      <alignment horizontal="center" vertical="center" wrapText="1"/>
    </xf>
    <xf numFmtId="0" fontId="9" fillId="0" borderId="57" xfId="0" applyFont="1" applyBorder="1" applyAlignment="1">
      <alignment vertical="center"/>
    </xf>
    <xf numFmtId="0" fontId="9" fillId="0" borderId="57" xfId="0" applyFont="1" applyBorder="1" applyAlignment="1">
      <alignment horizontal="center" vertical="center" wrapText="1"/>
    </xf>
    <xf numFmtId="0" fontId="9" fillId="0" borderId="58" xfId="0" applyFont="1" applyBorder="1" applyAlignment="1">
      <alignment horizontal="center" vertical="center"/>
    </xf>
    <xf numFmtId="0" fontId="7" fillId="0" borderId="0" xfId="0" applyFont="1" applyAlignment="1">
      <alignment horizontal="center" vertical="center"/>
    </xf>
    <xf numFmtId="0" fontId="2" fillId="5" borderId="0" xfId="0" applyFont="1" applyFill="1"/>
    <xf numFmtId="0" fontId="4" fillId="5" borderId="23"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4" fillId="5" borderId="24" xfId="0" applyFont="1" applyFill="1" applyBorder="1" applyAlignment="1">
      <alignment horizontal="center" vertical="center" textRotation="90" wrapText="1"/>
    </xf>
    <xf numFmtId="0" fontId="4" fillId="5" borderId="23" xfId="0" applyFont="1" applyFill="1" applyBorder="1" applyAlignment="1">
      <alignment horizontal="center" vertical="center" textRotation="90" wrapText="1"/>
    </xf>
    <xf numFmtId="16" fontId="4" fillId="5" borderId="25" xfId="0" applyNumberFormat="1" applyFont="1" applyFill="1" applyBorder="1" applyAlignment="1">
      <alignment vertical="center" wrapText="1"/>
    </xf>
    <xf numFmtId="0" fontId="2" fillId="5" borderId="0" xfId="0" applyFont="1" applyFill="1" applyAlignment="1">
      <alignment vertical="center"/>
    </xf>
    <xf numFmtId="14" fontId="4" fillId="5" borderId="8" xfId="0" applyNumberFormat="1" applyFont="1" applyFill="1" applyBorder="1" applyAlignment="1">
      <alignment vertical="center" wrapText="1"/>
    </xf>
    <xf numFmtId="0" fontId="4" fillId="5" borderId="12" xfId="0" applyFont="1" applyFill="1" applyBorder="1" applyAlignment="1">
      <alignment vertical="center" wrapText="1"/>
    </xf>
    <xf numFmtId="0" fontId="2" fillId="5" borderId="3" xfId="0" applyFont="1" applyFill="1" applyBorder="1" applyAlignment="1">
      <alignment vertical="top" wrapText="1"/>
    </xf>
    <xf numFmtId="2" fontId="2" fillId="5" borderId="4" xfId="0" applyNumberFormat="1" applyFont="1" applyFill="1" applyBorder="1" applyAlignment="1">
      <alignment vertical="top" wrapText="1"/>
    </xf>
    <xf numFmtId="0" fontId="2" fillId="5" borderId="4" xfId="0" applyFont="1" applyFill="1" applyBorder="1" applyAlignment="1">
      <alignment vertical="top" wrapText="1"/>
    </xf>
    <xf numFmtId="43" fontId="2" fillId="5" borderId="4" xfId="1" applyFont="1" applyFill="1" applyBorder="1" applyAlignment="1">
      <alignment vertical="top" wrapText="1"/>
    </xf>
    <xf numFmtId="49" fontId="2" fillId="5" borderId="4" xfId="0" applyNumberFormat="1" applyFont="1" applyFill="1" applyBorder="1" applyAlignment="1">
      <alignment vertical="top" wrapText="1"/>
    </xf>
    <xf numFmtId="164" fontId="2" fillId="5" borderId="0" xfId="0" applyNumberFormat="1" applyFont="1" applyFill="1"/>
    <xf numFmtId="0" fontId="2" fillId="5" borderId="6" xfId="0" applyFont="1" applyFill="1" applyBorder="1" applyAlignment="1">
      <alignment vertical="top" wrapText="1"/>
    </xf>
    <xf numFmtId="2" fontId="2" fillId="5" borderId="2" xfId="0" applyNumberFormat="1" applyFont="1" applyFill="1" applyBorder="1" applyAlignment="1">
      <alignment vertical="top" wrapText="1"/>
    </xf>
    <xf numFmtId="43" fontId="2" fillId="5" borderId="2" xfId="1" applyFont="1" applyFill="1" applyBorder="1" applyAlignment="1">
      <alignment vertical="top" wrapText="1"/>
    </xf>
    <xf numFmtId="49" fontId="2" fillId="5" borderId="2" xfId="0" applyNumberFormat="1" applyFont="1" applyFill="1" applyBorder="1" applyAlignment="1">
      <alignment vertical="top" wrapText="1"/>
    </xf>
    <xf numFmtId="0" fontId="2" fillId="5" borderId="7" xfId="0" applyFont="1" applyFill="1" applyBorder="1" applyAlignment="1">
      <alignment vertical="top" wrapText="1"/>
    </xf>
    <xf numFmtId="4" fontId="2" fillId="5" borderId="2" xfId="1" applyNumberFormat="1" applyFont="1" applyFill="1" applyBorder="1" applyAlignment="1">
      <alignment horizontal="center" vertical="top" wrapText="1"/>
    </xf>
    <xf numFmtId="0" fontId="2" fillId="5" borderId="17" xfId="0" applyFont="1" applyFill="1" applyBorder="1" applyAlignment="1">
      <alignment vertical="top" wrapText="1"/>
    </xf>
    <xf numFmtId="2" fontId="2" fillId="5" borderId="18" xfId="0" applyNumberFormat="1" applyFont="1" applyFill="1" applyBorder="1" applyAlignment="1">
      <alignment vertical="top" wrapText="1"/>
    </xf>
    <xf numFmtId="0" fontId="2" fillId="5" borderId="33" xfId="0" applyFont="1" applyFill="1" applyBorder="1" applyAlignment="1">
      <alignment vertical="top" wrapText="1"/>
    </xf>
    <xf numFmtId="0" fontId="2" fillId="5" borderId="18" xfId="0" applyFont="1" applyFill="1" applyBorder="1" applyAlignment="1">
      <alignment vertical="top" wrapText="1"/>
    </xf>
    <xf numFmtId="49" fontId="2" fillId="5" borderId="18" xfId="0" applyNumberFormat="1" applyFont="1" applyFill="1" applyBorder="1" applyAlignment="1">
      <alignment vertical="top" wrapText="1"/>
    </xf>
    <xf numFmtId="0" fontId="2" fillId="5" borderId="3" xfId="0" applyFont="1" applyFill="1" applyBorder="1" applyAlignment="1">
      <alignment vertical="top"/>
    </xf>
    <xf numFmtId="49" fontId="2" fillId="5" borderId="5" xfId="0" applyNumberFormat="1" applyFont="1" applyFill="1" applyBorder="1" applyAlignment="1">
      <alignment vertical="top" wrapText="1"/>
    </xf>
    <xf numFmtId="49" fontId="2" fillId="5" borderId="0" xfId="0" applyNumberFormat="1" applyFont="1" applyFill="1" applyAlignment="1">
      <alignment wrapText="1"/>
    </xf>
    <xf numFmtId="0" fontId="2" fillId="5" borderId="0" xfId="0" applyFont="1" applyFill="1" applyAlignment="1">
      <alignment wrapText="1"/>
    </xf>
    <xf numFmtId="0" fontId="2" fillId="5" borderId="6" xfId="0" applyFont="1" applyFill="1" applyBorder="1" applyAlignment="1">
      <alignment vertical="top"/>
    </xf>
    <xf numFmtId="49" fontId="2" fillId="5" borderId="7" xfId="0" applyNumberFormat="1" applyFont="1" applyFill="1" applyBorder="1" applyAlignment="1">
      <alignment vertical="top" wrapText="1"/>
    </xf>
    <xf numFmtId="164" fontId="2" fillId="5" borderId="0" xfId="0" applyNumberFormat="1" applyFont="1" applyFill="1" applyAlignment="1">
      <alignment wrapText="1"/>
    </xf>
    <xf numFmtId="0" fontId="2" fillId="5" borderId="0" xfId="0" applyFont="1" applyFill="1" applyBorder="1" applyAlignment="1">
      <alignment vertical="top" wrapText="1"/>
    </xf>
    <xf numFmtId="0" fontId="2" fillId="5" borderId="17" xfId="0" applyFont="1" applyFill="1" applyBorder="1" applyAlignment="1">
      <alignment vertical="top"/>
    </xf>
    <xf numFmtId="43" fontId="2" fillId="5" borderId="18" xfId="1" applyFont="1" applyFill="1" applyBorder="1" applyAlignment="1">
      <alignment vertical="top" wrapText="1"/>
    </xf>
    <xf numFmtId="49" fontId="2" fillId="5" borderId="19" xfId="0" applyNumberFormat="1" applyFont="1" applyFill="1" applyBorder="1" applyAlignment="1">
      <alignment vertical="top" wrapText="1"/>
    </xf>
    <xf numFmtId="0" fontId="4" fillId="5" borderId="34" xfId="0" applyFont="1" applyFill="1" applyBorder="1" applyAlignment="1">
      <alignment vertical="center" wrapText="1"/>
    </xf>
    <xf numFmtId="0" fontId="2" fillId="5" borderId="37" xfId="0" applyFont="1" applyFill="1" applyBorder="1" applyAlignment="1">
      <alignment vertical="top" wrapText="1"/>
    </xf>
    <xf numFmtId="43" fontId="2" fillId="5" borderId="38" xfId="1" applyFont="1" applyFill="1" applyBorder="1" applyAlignment="1">
      <alignment vertical="top" wrapText="1"/>
    </xf>
    <xf numFmtId="49" fontId="2" fillId="5" borderId="39" xfId="0" applyNumberFormat="1" applyFont="1" applyFill="1" applyBorder="1" applyAlignment="1">
      <alignment vertical="top" wrapText="1"/>
    </xf>
    <xf numFmtId="0" fontId="2" fillId="5" borderId="5" xfId="0" applyNumberFormat="1" applyFont="1" applyFill="1" applyBorder="1" applyAlignment="1">
      <alignment horizontal="center" vertical="top" wrapText="1"/>
    </xf>
    <xf numFmtId="0" fontId="2" fillId="5" borderId="40" xfId="0" applyFont="1" applyFill="1" applyBorder="1" applyAlignment="1">
      <alignment vertical="top" wrapText="1"/>
    </xf>
    <xf numFmtId="43" fontId="2" fillId="5" borderId="41" xfId="1" applyFont="1" applyFill="1" applyBorder="1" applyAlignment="1">
      <alignment vertical="top" wrapText="1"/>
    </xf>
    <xf numFmtId="0" fontId="2" fillId="5" borderId="19" xfId="0" applyNumberFormat="1" applyFont="1" applyFill="1" applyBorder="1" applyAlignment="1">
      <alignment horizontal="center" vertical="top" wrapText="1"/>
    </xf>
    <xf numFmtId="49" fontId="4" fillId="5" borderId="8" xfId="0" applyNumberFormat="1" applyFont="1" applyFill="1" applyBorder="1" applyAlignment="1">
      <alignment vertical="center" wrapText="1"/>
    </xf>
    <xf numFmtId="49" fontId="4" fillId="5" borderId="34" xfId="0" applyNumberFormat="1" applyFont="1" applyFill="1" applyBorder="1" applyAlignment="1">
      <alignment vertical="top" wrapText="1"/>
    </xf>
    <xf numFmtId="43" fontId="2" fillId="5" borderId="39" xfId="1" applyFont="1" applyFill="1" applyBorder="1" applyAlignment="1">
      <alignment vertical="top" wrapText="1"/>
    </xf>
    <xf numFmtId="43" fontId="2" fillId="5" borderId="42" xfId="1" applyFont="1" applyFill="1" applyBorder="1" applyAlignment="1">
      <alignment vertical="top" wrapText="1"/>
    </xf>
    <xf numFmtId="43" fontId="2" fillId="5" borderId="0" xfId="1" applyFont="1" applyFill="1" applyAlignment="1">
      <alignment wrapText="1"/>
    </xf>
    <xf numFmtId="0" fontId="2" fillId="5" borderId="43" xfId="0" applyFont="1" applyFill="1" applyBorder="1" applyAlignment="1">
      <alignment vertical="top"/>
    </xf>
    <xf numFmtId="0" fontId="2" fillId="5" borderId="14" xfId="0" applyFont="1" applyFill="1" applyBorder="1" applyAlignment="1">
      <alignment vertical="top" wrapText="1"/>
    </xf>
    <xf numFmtId="43" fontId="2" fillId="5" borderId="1" xfId="1" applyFont="1" applyFill="1" applyBorder="1" applyAlignment="1">
      <alignment vertical="top" wrapText="1"/>
    </xf>
    <xf numFmtId="0" fontId="2" fillId="5" borderId="8" xfId="0" applyFont="1" applyFill="1" applyBorder="1" applyAlignment="1">
      <alignment vertical="top"/>
    </xf>
    <xf numFmtId="0" fontId="2" fillId="5" borderId="35" xfId="0" applyFont="1" applyFill="1" applyBorder="1" applyAlignment="1">
      <alignment vertical="top" wrapText="1"/>
    </xf>
    <xf numFmtId="0" fontId="2" fillId="5" borderId="44" xfId="0" applyFont="1" applyFill="1" applyBorder="1" applyAlignment="1">
      <alignment vertical="top" wrapText="1"/>
    </xf>
    <xf numFmtId="49" fontId="2" fillId="5" borderId="44" xfId="0" applyNumberFormat="1" applyFont="1" applyFill="1" applyBorder="1" applyAlignment="1">
      <alignment vertical="top" wrapText="1"/>
    </xf>
    <xf numFmtId="43" fontId="2" fillId="5" borderId="44" xfId="1" applyFont="1" applyFill="1" applyBorder="1" applyAlignment="1">
      <alignment vertical="top" wrapText="1"/>
    </xf>
    <xf numFmtId="43" fontId="2" fillId="5" borderId="45" xfId="1" applyFont="1" applyFill="1" applyBorder="1" applyAlignment="1">
      <alignment vertical="top" wrapText="1"/>
    </xf>
    <xf numFmtId="43" fontId="2" fillId="5" borderId="9" xfId="1" applyFont="1" applyFill="1" applyBorder="1" applyAlignment="1">
      <alignment vertical="top" wrapText="1"/>
    </xf>
    <xf numFmtId="49" fontId="2" fillId="5" borderId="46" xfId="0" applyNumberFormat="1" applyFont="1" applyFill="1" applyBorder="1" applyAlignment="1">
      <alignment vertical="top" wrapText="1"/>
    </xf>
    <xf numFmtId="43" fontId="2" fillId="5" borderId="27" xfId="1" applyFont="1" applyFill="1" applyBorder="1" applyAlignment="1">
      <alignment vertical="top" wrapText="1"/>
    </xf>
    <xf numFmtId="0" fontId="2" fillId="5" borderId="47" xfId="0" applyFont="1" applyFill="1" applyBorder="1" applyAlignment="1">
      <alignment vertical="top"/>
    </xf>
    <xf numFmtId="43" fontId="2" fillId="5" borderId="40" xfId="1" applyFont="1" applyFill="1" applyBorder="1" applyAlignment="1">
      <alignment vertical="top" wrapText="1"/>
    </xf>
    <xf numFmtId="0" fontId="4" fillId="5" borderId="8" xfId="0" applyFont="1" applyFill="1" applyBorder="1" applyAlignment="1">
      <alignment vertical="center" wrapText="1"/>
    </xf>
    <xf numFmtId="0" fontId="4" fillId="5" borderId="6" xfId="0" applyFont="1" applyFill="1" applyBorder="1" applyAlignment="1">
      <alignment vertical="center" wrapText="1"/>
    </xf>
    <xf numFmtId="0" fontId="2" fillId="0" borderId="6" xfId="0" applyFont="1" applyFill="1" applyBorder="1" applyAlignment="1">
      <alignment vertical="center" wrapText="1"/>
    </xf>
    <xf numFmtId="0" fontId="8" fillId="0" borderId="2" xfId="0" applyFont="1" applyFill="1" applyBorder="1" applyAlignment="1">
      <alignment vertical="top" wrapText="1"/>
    </xf>
    <xf numFmtId="4" fontId="2" fillId="0" borderId="2" xfId="0" applyNumberFormat="1" applyFont="1" applyFill="1" applyBorder="1" applyAlignment="1">
      <alignment horizontal="center" vertical="top"/>
    </xf>
    <xf numFmtId="4" fontId="2" fillId="0" borderId="2" xfId="0" applyNumberFormat="1" applyFont="1" applyFill="1" applyBorder="1" applyAlignment="1">
      <alignment horizontal="center" vertical="center"/>
    </xf>
    <xf numFmtId="49" fontId="2" fillId="0" borderId="2" xfId="6" applyNumberFormat="1" applyFont="1" applyFill="1" applyBorder="1" applyAlignment="1">
      <alignment horizontal="center" vertical="top" wrapText="1"/>
    </xf>
    <xf numFmtId="0" fontId="4" fillId="0" borderId="2" xfId="0" applyFont="1" applyFill="1" applyBorder="1" applyAlignment="1">
      <alignment vertical="top" wrapText="1"/>
    </xf>
    <xf numFmtId="4" fontId="2" fillId="0" borderId="2" xfId="0" applyNumberFormat="1" applyFont="1" applyFill="1" applyBorder="1" applyAlignment="1">
      <alignment horizontal="center" vertical="top" wrapText="1"/>
    </xf>
    <xf numFmtId="0" fontId="2" fillId="0" borderId="9" xfId="6" applyFont="1" applyFill="1" applyBorder="1" applyAlignment="1">
      <alignment vertical="top" wrapText="1"/>
    </xf>
    <xf numFmtId="0" fontId="2" fillId="0" borderId="2" xfId="6" applyFont="1" applyFill="1" applyBorder="1" applyAlignment="1">
      <alignment vertical="top" wrapText="1"/>
    </xf>
    <xf numFmtId="49" fontId="2" fillId="0" borderId="2" xfId="0" applyNumberFormat="1" applyFont="1" applyFill="1" applyBorder="1" applyAlignment="1">
      <alignment horizontal="center" vertical="top" wrapText="1"/>
    </xf>
    <xf numFmtId="49" fontId="2" fillId="0" borderId="16" xfId="0" applyNumberFormat="1" applyFont="1" applyFill="1" applyBorder="1" applyAlignment="1">
      <alignment horizontal="center" vertical="top" wrapText="1"/>
    </xf>
    <xf numFmtId="164" fontId="2" fillId="0" borderId="2" xfId="3" applyFont="1" applyFill="1" applyBorder="1" applyAlignment="1">
      <alignment vertical="top" wrapText="1"/>
    </xf>
    <xf numFmtId="0" fontId="2" fillId="0" borderId="7" xfId="6" applyFont="1" applyFill="1" applyBorder="1" applyAlignment="1">
      <alignment horizontal="center" vertical="top" wrapText="1"/>
    </xf>
    <xf numFmtId="164" fontId="2" fillId="5" borderId="2" xfId="5" applyNumberFormat="1" applyFont="1" applyFill="1" applyBorder="1" applyAlignment="1">
      <alignment vertical="top" wrapText="1"/>
    </xf>
    <xf numFmtId="49" fontId="2" fillId="0" borderId="2" xfId="0" applyNumberFormat="1" applyFont="1" applyFill="1" applyBorder="1" applyAlignment="1">
      <alignment horizontal="center" vertical="top"/>
    </xf>
    <xf numFmtId="49" fontId="2" fillId="0" borderId="7" xfId="0" applyNumberFormat="1" applyFont="1" applyFill="1" applyBorder="1" applyAlignment="1">
      <alignment horizontal="center" vertical="top" wrapText="1"/>
    </xf>
    <xf numFmtId="43" fontId="2" fillId="0" borderId="0" xfId="1" applyFont="1" applyFill="1"/>
    <xf numFmtId="4" fontId="2" fillId="5" borderId="2" xfId="0" applyNumberFormat="1" applyFont="1" applyFill="1" applyBorder="1" applyAlignment="1">
      <alignment horizontal="center" vertical="top" wrapText="1"/>
    </xf>
    <xf numFmtId="0" fontId="2" fillId="0" borderId="16" xfId="0" applyFont="1" applyFill="1" applyBorder="1" applyAlignment="1">
      <alignment horizontal="center" vertical="top" wrapText="1"/>
    </xf>
    <xf numFmtId="164" fontId="2" fillId="0" borderId="0" xfId="0" applyNumberFormat="1" applyFont="1" applyFill="1"/>
    <xf numFmtId="43" fontId="2" fillId="0" borderId="0" xfId="0" applyNumberFormat="1" applyFont="1" applyFill="1"/>
    <xf numFmtId="164" fontId="2" fillId="5" borderId="2" xfId="3" applyFont="1" applyFill="1" applyBorder="1" applyAlignment="1">
      <alignment vertical="top" wrapText="1"/>
    </xf>
    <xf numFmtId="164" fontId="2" fillId="5" borderId="2" xfId="3" applyFont="1" applyFill="1" applyBorder="1" applyAlignment="1">
      <alignment horizontal="center" vertical="top" wrapText="1"/>
    </xf>
    <xf numFmtId="49" fontId="2" fillId="0" borderId="7" xfId="6" applyNumberFormat="1" applyFont="1" applyFill="1" applyBorder="1" applyAlignment="1">
      <alignment horizontal="center" vertical="top" wrapText="1"/>
    </xf>
    <xf numFmtId="164" fontId="2" fillId="0" borderId="0" xfId="3" applyFont="1" applyFill="1" applyBorder="1" applyAlignment="1">
      <alignment vertical="top" wrapText="1"/>
    </xf>
    <xf numFmtId="2" fontId="2" fillId="5" borderId="2" xfId="6" applyNumberFormat="1" applyFont="1" applyFill="1" applyBorder="1" applyAlignment="1">
      <alignment vertical="top" wrapText="1"/>
    </xf>
    <xf numFmtId="0" fontId="4" fillId="5" borderId="2" xfId="0" applyFont="1" applyFill="1" applyBorder="1" applyAlignment="1">
      <alignment vertical="top" wrapText="1"/>
    </xf>
    <xf numFmtId="49" fontId="2" fillId="5" borderId="2" xfId="6" applyNumberFormat="1" applyFont="1" applyFill="1" applyBorder="1" applyAlignment="1">
      <alignment horizontal="center" vertical="top" wrapText="1"/>
    </xf>
    <xf numFmtId="49" fontId="2" fillId="5" borderId="2" xfId="0" applyNumberFormat="1" applyFont="1" applyFill="1" applyBorder="1" applyAlignment="1">
      <alignment horizontal="center" vertical="top" wrapText="1"/>
    </xf>
    <xf numFmtId="0" fontId="2" fillId="9" borderId="0" xfId="0" applyFont="1" applyFill="1" applyAlignment="1">
      <alignment vertical="center"/>
    </xf>
    <xf numFmtId="0" fontId="2" fillId="9" borderId="0" xfId="0" applyFont="1" applyFill="1"/>
    <xf numFmtId="0" fontId="2" fillId="5" borderId="2" xfId="0" applyFont="1" applyFill="1" applyBorder="1" applyAlignment="1">
      <alignment horizontal="left" vertical="center" wrapText="1"/>
    </xf>
    <xf numFmtId="43" fontId="2" fillId="9" borderId="0" xfId="1" applyFont="1" applyFill="1"/>
    <xf numFmtId="0" fontId="2" fillId="5" borderId="2" xfId="6" applyFont="1" applyFill="1" applyBorder="1" applyAlignment="1">
      <alignment vertical="top"/>
    </xf>
    <xf numFmtId="164" fontId="2" fillId="9" borderId="0" xfId="0" applyNumberFormat="1" applyFont="1" applyFill="1"/>
    <xf numFmtId="43" fontId="2" fillId="9" borderId="0" xfId="0" applyNumberFormat="1" applyFont="1" applyFill="1"/>
    <xf numFmtId="43" fontId="2" fillId="0" borderId="2" xfId="1" applyFont="1" applyFill="1" applyBorder="1" applyAlignment="1">
      <alignment horizontal="left" vertical="top" wrapText="1"/>
    </xf>
    <xf numFmtId="49" fontId="2" fillId="0" borderId="2" xfId="0" applyNumberFormat="1" applyFont="1" applyFill="1" applyBorder="1" applyAlignment="1">
      <alignment horizontal="left" vertical="top" wrapText="1"/>
    </xf>
    <xf numFmtId="4" fontId="2" fillId="0" borderId="0" xfId="0" applyNumberFormat="1" applyFont="1" applyFill="1"/>
    <xf numFmtId="43" fontId="2" fillId="0" borderId="2" xfId="7" applyFont="1" applyFill="1" applyBorder="1" applyAlignment="1">
      <alignment vertical="top" wrapText="1"/>
    </xf>
    <xf numFmtId="43" fontId="2" fillId="0" borderId="2" xfId="7" applyFont="1" applyFill="1" applyBorder="1" applyAlignment="1">
      <alignment horizontal="center" vertical="top" wrapText="1"/>
    </xf>
    <xf numFmtId="167" fontId="2" fillId="0" borderId="2" xfId="0" applyNumberFormat="1" applyFont="1" applyFill="1" applyBorder="1" applyAlignment="1">
      <alignment vertical="top" wrapText="1"/>
    </xf>
    <xf numFmtId="49" fontId="2" fillId="0" borderId="2" xfId="0" applyNumberFormat="1" applyFont="1" applyFill="1" applyBorder="1" applyAlignment="1">
      <alignment vertical="top" wrapText="1"/>
    </xf>
    <xf numFmtId="43" fontId="2" fillId="0" borderId="2" xfId="8" applyFont="1" applyFill="1" applyBorder="1" applyAlignment="1">
      <alignment vertical="top" wrapText="1"/>
    </xf>
    <xf numFmtId="49" fontId="2" fillId="0" borderId="2" xfId="0" applyNumberFormat="1" applyFont="1" applyFill="1" applyBorder="1" applyAlignment="1">
      <alignment vertical="top"/>
    </xf>
    <xf numFmtId="17" fontId="2" fillId="0" borderId="2" xfId="0" quotePrefix="1" applyNumberFormat="1" applyFont="1" applyFill="1" applyBorder="1" applyAlignment="1">
      <alignment vertical="top" wrapText="1"/>
    </xf>
    <xf numFmtId="0" fontId="2" fillId="0" borderId="2" xfId="0" quotePrefix="1" applyNumberFormat="1" applyFont="1" applyFill="1" applyBorder="1" applyAlignment="1">
      <alignment vertical="top" wrapText="1"/>
    </xf>
    <xf numFmtId="0" fontId="2" fillId="0" borderId="2" xfId="0" quotePrefix="1" applyNumberFormat="1" applyFont="1" applyFill="1" applyBorder="1" applyAlignment="1">
      <alignment horizontal="center" vertical="top" wrapText="1"/>
    </xf>
    <xf numFmtId="0" fontId="2" fillId="0" borderId="14" xfId="0" applyFont="1" applyFill="1" applyBorder="1" applyAlignment="1">
      <alignment vertical="top" wrapText="1"/>
    </xf>
    <xf numFmtId="43" fontId="2" fillId="0" borderId="2" xfId="1" applyFont="1" applyFill="1" applyBorder="1" applyAlignment="1">
      <alignment vertical="top"/>
    </xf>
    <xf numFmtId="0" fontId="2" fillId="0" borderId="3" xfId="0" applyFont="1" applyFill="1" applyBorder="1" applyAlignment="1">
      <alignment vertical="top" wrapText="1"/>
    </xf>
    <xf numFmtId="0" fontId="2" fillId="0" borderId="4" xfId="0" applyFont="1" applyFill="1" applyBorder="1" applyAlignment="1">
      <alignment vertical="top" wrapText="1"/>
    </xf>
    <xf numFmtId="43" fontId="2" fillId="0" borderId="4" xfId="1" applyFont="1" applyFill="1" applyBorder="1" applyAlignment="1">
      <alignment vertical="top" wrapText="1"/>
    </xf>
    <xf numFmtId="49" fontId="2" fillId="0" borderId="39" xfId="0" applyNumberFormat="1" applyFont="1" applyFill="1" applyBorder="1" applyAlignment="1">
      <alignment vertical="top" wrapText="1"/>
    </xf>
    <xf numFmtId="49" fontId="2" fillId="0" borderId="5" xfId="0" applyNumberFormat="1" applyFont="1" applyFill="1" applyBorder="1" applyAlignment="1">
      <alignment horizontal="center" vertical="top" wrapText="1"/>
    </xf>
    <xf numFmtId="0" fontId="2" fillId="0" borderId="2" xfId="2" applyFont="1" applyFill="1" applyBorder="1" applyAlignment="1" applyProtection="1">
      <alignment vertical="top" wrapText="1"/>
      <protection hidden="1"/>
    </xf>
    <xf numFmtId="49" fontId="2" fillId="0" borderId="13" xfId="0" applyNumberFormat="1" applyFont="1" applyFill="1" applyBorder="1" applyAlignment="1">
      <alignment vertical="top" wrapText="1"/>
    </xf>
    <xf numFmtId="1" fontId="2" fillId="0" borderId="7" xfId="0" applyNumberFormat="1" applyFont="1" applyFill="1" applyBorder="1" applyAlignment="1">
      <alignment horizontal="center" vertical="top" wrapText="1"/>
    </xf>
    <xf numFmtId="0" fontId="2" fillId="0" borderId="0" xfId="0" applyFont="1" applyFill="1" applyAlignment="1">
      <alignment vertical="center"/>
    </xf>
    <xf numFmtId="0" fontId="2" fillId="0" borderId="8" xfId="0" applyFont="1" applyFill="1" applyBorder="1" applyAlignment="1">
      <alignment vertical="top" wrapText="1"/>
    </xf>
    <xf numFmtId="0" fontId="2" fillId="0" borderId="13" xfId="2" applyFont="1" applyFill="1" applyBorder="1" applyAlignment="1" applyProtection="1">
      <alignment vertical="top" wrapText="1"/>
      <protection hidden="1"/>
    </xf>
    <xf numFmtId="0" fontId="2" fillId="0" borderId="13" xfId="0" applyFont="1" applyFill="1" applyBorder="1" applyAlignment="1">
      <alignment vertical="center" wrapText="1"/>
    </xf>
    <xf numFmtId="49" fontId="2" fillId="0" borderId="11" xfId="0" applyNumberFormat="1" applyFont="1" applyFill="1" applyBorder="1" applyAlignment="1">
      <alignment horizontal="center" vertical="top" wrapText="1"/>
    </xf>
    <xf numFmtId="49" fontId="2" fillId="0" borderId="13" xfId="0" applyNumberFormat="1" applyFont="1" applyFill="1" applyBorder="1" applyAlignment="1">
      <alignment horizontal="center" vertical="top" wrapText="1"/>
    </xf>
    <xf numFmtId="0" fontId="2" fillId="0" borderId="7" xfId="0" applyNumberFormat="1" applyFont="1" applyFill="1" applyBorder="1" applyAlignment="1">
      <alignment horizontal="center" vertical="top" wrapText="1"/>
    </xf>
    <xf numFmtId="1" fontId="2" fillId="0" borderId="2" xfId="0" applyNumberFormat="1" applyFont="1" applyFill="1" applyBorder="1" applyAlignment="1">
      <alignment vertical="top" wrapText="1"/>
    </xf>
    <xf numFmtId="49" fontId="2" fillId="0" borderId="44" xfId="0" applyNumberFormat="1" applyFont="1" applyFill="1" applyBorder="1" applyAlignment="1">
      <alignment vertical="top" wrapText="1"/>
    </xf>
    <xf numFmtId="1" fontId="2" fillId="0" borderId="13" xfId="0" applyNumberFormat="1" applyFont="1" applyFill="1" applyBorder="1" applyAlignment="1">
      <alignment vertical="top" wrapText="1"/>
    </xf>
    <xf numFmtId="1" fontId="2" fillId="0" borderId="11" xfId="0" applyNumberFormat="1" applyFont="1" applyFill="1" applyBorder="1" applyAlignment="1">
      <alignment horizontal="center" vertical="top" wrapText="1"/>
    </xf>
    <xf numFmtId="0" fontId="2" fillId="0" borderId="18" xfId="2" applyFont="1" applyFill="1" applyBorder="1" applyAlignment="1" applyProtection="1">
      <alignment vertical="top" wrapText="1"/>
      <protection hidden="1"/>
    </xf>
    <xf numFmtId="0" fontId="2" fillId="0" borderId="18" xfId="0" applyFont="1" applyFill="1" applyBorder="1" applyAlignment="1">
      <alignment vertical="center" wrapText="1"/>
    </xf>
    <xf numFmtId="49" fontId="2" fillId="0" borderId="18" xfId="0" applyNumberFormat="1" applyFont="1" applyFill="1" applyBorder="1" applyAlignment="1">
      <alignment vertical="top" wrapText="1"/>
    </xf>
    <xf numFmtId="1" fontId="2" fillId="0" borderId="18" xfId="0" applyNumberFormat="1" applyFont="1" applyFill="1" applyBorder="1" applyAlignment="1">
      <alignment vertical="top" wrapText="1"/>
    </xf>
    <xf numFmtId="49" fontId="2" fillId="0" borderId="19" xfId="0" applyNumberFormat="1" applyFont="1" applyFill="1" applyBorder="1" applyAlignment="1">
      <alignment horizontal="center" vertical="top" wrapText="1"/>
    </xf>
    <xf numFmtId="4" fontId="2" fillId="5" borderId="0" xfId="0" applyNumberFormat="1" applyFont="1" applyFill="1" applyAlignment="1">
      <alignment vertical="center"/>
    </xf>
    <xf numFmtId="0" fontId="2" fillId="0" borderId="25" xfId="0" applyFont="1" applyFill="1" applyBorder="1" applyAlignment="1">
      <alignment vertical="top" wrapText="1"/>
    </xf>
    <xf numFmtId="2" fontId="2" fillId="0" borderId="48" xfId="0" applyNumberFormat="1" applyFont="1" applyFill="1" applyBorder="1" applyAlignment="1">
      <alignment vertical="top" wrapText="1"/>
    </xf>
    <xf numFmtId="0" fontId="2" fillId="0" borderId="48" xfId="0" applyFont="1" applyFill="1" applyBorder="1" applyAlignment="1">
      <alignment horizontal="left" vertical="top" wrapText="1"/>
    </xf>
    <xf numFmtId="0" fontId="2" fillId="0" borderId="48" xfId="0" applyFont="1" applyFill="1" applyBorder="1" applyAlignment="1">
      <alignment vertical="top" wrapText="1"/>
    </xf>
    <xf numFmtId="43" fontId="2" fillId="0" borderId="48" xfId="1" applyFont="1" applyFill="1" applyBorder="1" applyAlignment="1">
      <alignment vertical="top" wrapText="1"/>
    </xf>
    <xf numFmtId="43" fontId="4" fillId="0" borderId="48" xfId="1" applyFont="1" applyFill="1" applyBorder="1" applyAlignment="1">
      <alignment vertical="top" wrapText="1"/>
    </xf>
    <xf numFmtId="49" fontId="2" fillId="0" borderId="48" xfId="0" applyNumberFormat="1" applyFont="1" applyFill="1" applyBorder="1" applyAlignment="1">
      <alignment vertical="top" wrapText="1"/>
    </xf>
    <xf numFmtId="1" fontId="2" fillId="0" borderId="49" xfId="0" applyNumberFormat="1" applyFont="1" applyFill="1" applyBorder="1" applyAlignment="1">
      <alignment horizontal="center" vertical="top" wrapText="1"/>
    </xf>
    <xf numFmtId="43" fontId="2" fillId="5" borderId="0" xfId="1" applyFont="1" applyFill="1" applyAlignment="1">
      <alignment vertical="center"/>
    </xf>
    <xf numFmtId="43" fontId="2" fillId="5" borderId="0" xfId="0" applyNumberFormat="1" applyFont="1" applyFill="1" applyAlignment="1">
      <alignment vertical="center"/>
    </xf>
    <xf numFmtId="0" fontId="2" fillId="5" borderId="5" xfId="0" applyFont="1" applyFill="1" applyBorder="1" applyAlignment="1">
      <alignment horizontal="center" vertical="top" wrapText="1"/>
    </xf>
    <xf numFmtId="0" fontId="2" fillId="5" borderId="7" xfId="0" applyFont="1" applyFill="1" applyBorder="1" applyAlignment="1">
      <alignment horizontal="center" vertical="top" wrapText="1"/>
    </xf>
    <xf numFmtId="43" fontId="2" fillId="6" borderId="0" xfId="1" applyFont="1" applyFill="1" applyAlignment="1">
      <alignment vertical="center"/>
    </xf>
    <xf numFmtId="43" fontId="2" fillId="0" borderId="0" xfId="1" applyFont="1" applyFill="1" applyAlignment="1">
      <alignment vertical="center"/>
    </xf>
    <xf numFmtId="4" fontId="2" fillId="0" borderId="4" xfId="0" applyNumberFormat="1" applyFont="1" applyFill="1" applyBorder="1" applyAlignment="1">
      <alignment vertical="top" wrapText="1"/>
    </xf>
    <xf numFmtId="49" fontId="2" fillId="0" borderId="4" xfId="0" applyNumberFormat="1" applyFont="1" applyFill="1" applyBorder="1" applyAlignment="1">
      <alignment horizontal="center" vertical="top" wrapText="1"/>
    </xf>
    <xf numFmtId="0" fontId="2" fillId="0" borderId="5" xfId="0" applyFont="1" applyFill="1" applyBorder="1" applyAlignment="1">
      <alignment horizontal="center" vertical="top" wrapText="1"/>
    </xf>
    <xf numFmtId="4" fontId="2" fillId="0" borderId="2" xfId="0" applyNumberFormat="1" applyFont="1" applyFill="1" applyBorder="1" applyAlignment="1">
      <alignment vertical="top" wrapText="1"/>
    </xf>
    <xf numFmtId="4" fontId="2" fillId="0" borderId="18" xfId="0" applyNumberFormat="1" applyFont="1" applyFill="1" applyBorder="1" applyAlignment="1">
      <alignment vertical="top" wrapText="1"/>
    </xf>
    <xf numFmtId="49" fontId="2" fillId="0" borderId="18" xfId="0" applyNumberFormat="1" applyFont="1" applyFill="1" applyBorder="1" applyAlignment="1">
      <alignment horizontal="center" vertical="top" wrapText="1"/>
    </xf>
    <xf numFmtId="1" fontId="2" fillId="0" borderId="19" xfId="0" applyNumberFormat="1" applyFont="1" applyFill="1" applyBorder="1" applyAlignment="1">
      <alignment horizontal="center" vertical="top" wrapText="1"/>
    </xf>
    <xf numFmtId="164" fontId="2" fillId="4" borderId="0" xfId="0" applyNumberFormat="1" applyFont="1" applyFill="1"/>
    <xf numFmtId="43" fontId="2" fillId="4" borderId="0" xfId="0" applyNumberFormat="1" applyFont="1" applyFill="1"/>
    <xf numFmtId="0" fontId="2" fillId="4" borderId="0" xfId="0" applyFont="1" applyFill="1"/>
    <xf numFmtId="4" fontId="2" fillId="4" borderId="0" xfId="0" applyNumberFormat="1" applyFont="1" applyFill="1" applyAlignment="1">
      <alignment wrapText="1"/>
    </xf>
    <xf numFmtId="14" fontId="4" fillId="5" borderId="6" xfId="0" applyNumberFormat="1" applyFont="1" applyFill="1" applyBorder="1" applyAlignment="1">
      <alignment vertical="center" wrapText="1"/>
    </xf>
    <xf numFmtId="0" fontId="7" fillId="0" borderId="0" xfId="0" applyFont="1" applyBorder="1" applyAlignment="1">
      <alignment vertical="top" wrapText="1"/>
    </xf>
    <xf numFmtId="43" fontId="7" fillId="0" borderId="0" xfId="1" applyFont="1" applyFill="1" applyBorder="1" applyAlignment="1">
      <alignment horizontal="center" vertical="top" wrapText="1"/>
    </xf>
    <xf numFmtId="0" fontId="2" fillId="4" borderId="0" xfId="4" applyFont="1" applyFill="1"/>
    <xf numFmtId="0" fontId="2" fillId="4" borderId="0" xfId="4" applyFont="1" applyFill="1" applyAlignment="1">
      <alignment wrapText="1"/>
    </xf>
    <xf numFmtId="0" fontId="12" fillId="0" borderId="0" xfId="0" applyFont="1" applyBorder="1" applyAlignment="1">
      <alignment vertical="top" wrapText="1"/>
    </xf>
    <xf numFmtId="43" fontId="7" fillId="0" borderId="0" xfId="5" applyFont="1" applyFill="1" applyBorder="1" applyAlignment="1">
      <alignment horizontal="center" vertical="top" wrapText="1"/>
    </xf>
    <xf numFmtId="164" fontId="2" fillId="0" borderId="0" xfId="0" applyNumberFormat="1" applyFont="1" applyFill="1" applyAlignment="1">
      <alignment wrapText="1"/>
    </xf>
    <xf numFmtId="43" fontId="7" fillId="0" borderId="0" xfId="0" applyNumberFormat="1" applyFont="1" applyBorder="1" applyAlignment="1">
      <alignment vertical="top" wrapText="1"/>
    </xf>
    <xf numFmtId="0" fontId="2" fillId="0" borderId="0" xfId="0" applyFont="1" applyFill="1" applyAlignment="1">
      <alignment wrapText="1"/>
    </xf>
    <xf numFmtId="4" fontId="2" fillId="5" borderId="2" xfId="0" applyNumberFormat="1" applyFont="1" applyFill="1" applyBorder="1" applyAlignment="1">
      <alignment horizontal="center" vertical="center" wrapText="1"/>
    </xf>
    <xf numFmtId="43" fontId="2" fillId="5" borderId="2" xfId="1" applyFont="1" applyFill="1" applyBorder="1" applyAlignment="1">
      <alignment horizontal="center" vertical="center" wrapText="1"/>
    </xf>
    <xf numFmtId="49" fontId="2" fillId="5" borderId="2" xfId="0" applyNumberFormat="1" applyFont="1" applyFill="1" applyBorder="1" applyAlignment="1">
      <alignment horizontal="left" vertical="center" wrapText="1"/>
    </xf>
    <xf numFmtId="49" fontId="2" fillId="0" borderId="2" xfId="0" applyNumberFormat="1" applyFont="1" applyFill="1" applyBorder="1" applyAlignment="1">
      <alignment horizontal="left" vertical="center" wrapText="1"/>
    </xf>
    <xf numFmtId="49" fontId="2" fillId="5" borderId="29" xfId="0" applyNumberFormat="1" applyFont="1" applyFill="1" applyBorder="1" applyAlignment="1">
      <alignment horizontal="left" vertical="center" wrapText="1"/>
    </xf>
    <xf numFmtId="49" fontId="2" fillId="6" borderId="0" xfId="0" applyNumberFormat="1" applyFont="1" applyFill="1" applyBorder="1" applyAlignment="1">
      <alignment vertical="top" wrapText="1"/>
    </xf>
    <xf numFmtId="2" fontId="12" fillId="7" borderId="0" xfId="0" applyNumberFormat="1" applyFont="1" applyFill="1" applyBorder="1" applyAlignment="1">
      <alignment horizontal="left" vertical="top" wrapText="1"/>
    </xf>
    <xf numFmtId="43" fontId="12" fillId="7" borderId="0" xfId="1" applyFont="1" applyFill="1" applyBorder="1" applyAlignment="1">
      <alignment vertical="top" wrapText="1"/>
    </xf>
    <xf numFmtId="4" fontId="2" fillId="0" borderId="2" xfId="0" applyNumberFormat="1" applyFont="1" applyFill="1" applyBorder="1" applyAlignment="1">
      <alignment horizontal="center" vertical="center" wrapText="1"/>
    </xf>
    <xf numFmtId="49" fontId="2" fillId="0" borderId="29" xfId="0" applyNumberFormat="1" applyFont="1" applyFill="1" applyBorder="1" applyAlignment="1">
      <alignment horizontal="left" vertical="center" wrapText="1"/>
    </xf>
    <xf numFmtId="4" fontId="2" fillId="0" borderId="0" xfId="0" applyNumberFormat="1" applyFont="1" applyFill="1" applyAlignment="1">
      <alignment wrapText="1"/>
    </xf>
    <xf numFmtId="43" fontId="7" fillId="0" borderId="0" xfId="5" applyFont="1" applyFill="1" applyBorder="1" applyAlignment="1">
      <alignment vertical="top" wrapText="1"/>
    </xf>
    <xf numFmtId="43" fontId="12" fillId="7" borderId="0" xfId="5" applyFont="1" applyFill="1" applyBorder="1" applyAlignment="1">
      <alignment vertical="top" wrapText="1"/>
    </xf>
    <xf numFmtId="0" fontId="2" fillId="5" borderId="2" xfId="0" applyFont="1" applyFill="1" applyBorder="1" applyAlignment="1">
      <alignment vertical="center"/>
    </xf>
    <xf numFmtId="0" fontId="2" fillId="0" borderId="6" xfId="0" applyFont="1" applyBorder="1" applyAlignment="1">
      <alignment vertical="top" wrapText="1"/>
    </xf>
    <xf numFmtId="2" fontId="2" fillId="0" borderId="2" xfId="0" applyNumberFormat="1" applyFont="1" applyBorder="1" applyAlignment="1">
      <alignment vertical="top" wrapText="1"/>
    </xf>
    <xf numFmtId="0" fontId="2" fillId="0" borderId="2" xfId="0" applyFont="1" applyBorder="1" applyAlignment="1">
      <alignment vertical="top" wrapText="1"/>
    </xf>
    <xf numFmtId="0" fontId="2" fillId="0" borderId="72" xfId="0" applyFont="1" applyBorder="1" applyAlignment="1">
      <alignment horizontal="left" vertical="top" wrapText="1"/>
    </xf>
    <xf numFmtId="43" fontId="2" fillId="0" borderId="2" xfId="1" applyFont="1" applyBorder="1" applyAlignment="1">
      <alignment vertical="top" wrapText="1"/>
    </xf>
    <xf numFmtId="17" fontId="2" fillId="5" borderId="2" xfId="0" applyNumberFormat="1" applyFont="1" applyFill="1" applyBorder="1" applyAlignment="1">
      <alignment vertical="top" wrapText="1"/>
    </xf>
    <xf numFmtId="0" fontId="2" fillId="0" borderId="73" xfId="0" applyFont="1" applyBorder="1" applyAlignment="1">
      <alignment horizontal="left" vertical="top" wrapText="1"/>
    </xf>
    <xf numFmtId="0" fontId="2" fillId="0" borderId="74" xfId="0" applyFont="1" applyBorder="1" applyAlignment="1">
      <alignment horizontal="left" vertical="top" wrapText="1"/>
    </xf>
    <xf numFmtId="0" fontId="2" fillId="0" borderId="1" xfId="0" applyFont="1" applyBorder="1" applyAlignment="1">
      <alignment vertical="top" wrapText="1"/>
    </xf>
    <xf numFmtId="0" fontId="2" fillId="0" borderId="2" xfId="0" applyFont="1" applyBorder="1" applyAlignment="1">
      <alignment horizontal="left" vertical="top" wrapText="1"/>
    </xf>
    <xf numFmtId="0" fontId="2" fillId="0" borderId="2" xfId="0" applyFont="1" applyFill="1" applyBorder="1" applyAlignment="1">
      <alignment wrapText="1"/>
    </xf>
    <xf numFmtId="43" fontId="2" fillId="8" borderId="2" xfId="1" applyFont="1" applyFill="1" applyBorder="1" applyAlignment="1">
      <alignment vertical="top" wrapText="1"/>
    </xf>
    <xf numFmtId="49" fontId="2" fillId="0" borderId="7" xfId="0" applyNumberFormat="1" applyFont="1" applyFill="1" applyBorder="1" applyAlignment="1">
      <alignment horizontal="right" vertical="top" wrapText="1"/>
    </xf>
    <xf numFmtId="0" fontId="2" fillId="0" borderId="7" xfId="0" applyNumberFormat="1" applyFont="1" applyFill="1" applyBorder="1" applyAlignment="1">
      <alignment vertical="top" wrapText="1"/>
    </xf>
    <xf numFmtId="17" fontId="2" fillId="0" borderId="2" xfId="0" applyNumberFormat="1" applyFont="1" applyFill="1" applyBorder="1" applyAlignment="1">
      <alignment vertical="top" wrapText="1"/>
    </xf>
    <xf numFmtId="0" fontId="2" fillId="4" borderId="6" xfId="0" applyFont="1" applyFill="1" applyBorder="1" applyAlignment="1">
      <alignment vertical="top" wrapText="1"/>
    </xf>
    <xf numFmtId="2" fontId="2" fillId="4" borderId="2" xfId="0" applyNumberFormat="1" applyFont="1" applyFill="1" applyBorder="1" applyAlignment="1">
      <alignment vertical="top" wrapText="1"/>
    </xf>
    <xf numFmtId="0" fontId="2" fillId="4" borderId="2" xfId="0" applyFont="1" applyFill="1" applyBorder="1" applyAlignment="1">
      <alignment vertical="top" wrapText="1"/>
    </xf>
    <xf numFmtId="43" fontId="2" fillId="4" borderId="2" xfId="1" applyFont="1" applyFill="1" applyBorder="1" applyAlignment="1">
      <alignment vertical="top" wrapText="1"/>
    </xf>
    <xf numFmtId="0" fontId="2" fillId="0" borderId="7" xfId="0" applyFont="1" applyFill="1" applyBorder="1" applyAlignment="1">
      <alignment vertical="top" wrapText="1"/>
    </xf>
    <xf numFmtId="49" fontId="2" fillId="0" borderId="7" xfId="0" applyNumberFormat="1" applyFont="1" applyFill="1" applyBorder="1" applyAlignment="1">
      <alignment vertical="top" wrapText="1"/>
    </xf>
    <xf numFmtId="4" fontId="2" fillId="5" borderId="0" xfId="0" applyNumberFormat="1" applyFont="1" applyFill="1"/>
    <xf numFmtId="2" fontId="2" fillId="5" borderId="2" xfId="0" applyNumberFormat="1" applyFont="1" applyFill="1" applyBorder="1" applyAlignment="1">
      <alignment horizontal="left" vertical="top" wrapText="1"/>
    </xf>
    <xf numFmtId="1" fontId="2" fillId="5" borderId="7" xfId="0" applyNumberFormat="1" applyFont="1" applyFill="1" applyBorder="1" applyAlignment="1">
      <alignment horizontal="center" vertical="top" wrapText="1"/>
    </xf>
    <xf numFmtId="4" fontId="2" fillId="5" borderId="4" xfId="1" applyNumberFormat="1" applyFont="1" applyFill="1" applyBorder="1" applyAlignment="1">
      <alignment horizontal="center" vertical="top" wrapText="1"/>
    </xf>
    <xf numFmtId="4" fontId="2" fillId="5" borderId="4" xfId="0" applyNumberFormat="1" applyFont="1" applyFill="1" applyBorder="1" applyAlignment="1">
      <alignment vertical="top" wrapText="1"/>
    </xf>
    <xf numFmtId="2" fontId="2" fillId="0" borderId="4" xfId="0" applyNumberFormat="1" applyFont="1" applyFill="1" applyBorder="1" applyAlignment="1">
      <alignment horizontal="center" vertical="top" wrapText="1"/>
    </xf>
    <xf numFmtId="4" fontId="2" fillId="5" borderId="2" xfId="0" applyNumberFormat="1" applyFont="1" applyFill="1" applyBorder="1" applyAlignment="1">
      <alignment vertical="top" wrapText="1"/>
    </xf>
    <xf numFmtId="2" fontId="2" fillId="0" borderId="2" xfId="0" applyNumberFormat="1" applyFont="1" applyFill="1" applyBorder="1" applyAlignment="1">
      <alignment horizontal="center" vertical="top" wrapText="1"/>
    </xf>
    <xf numFmtId="49" fontId="2" fillId="0" borderId="7" xfId="0" applyNumberFormat="1" applyFont="1" applyFill="1" applyBorder="1" applyAlignment="1">
      <alignment horizontal="center" vertical="top"/>
    </xf>
    <xf numFmtId="4" fontId="2" fillId="0" borderId="2" xfId="1" applyNumberFormat="1" applyFont="1" applyFill="1" applyBorder="1" applyAlignment="1">
      <alignment horizontal="center" vertical="top" wrapText="1"/>
    </xf>
    <xf numFmtId="0" fontId="2" fillId="0" borderId="7" xfId="0" applyFont="1" applyFill="1" applyBorder="1" applyAlignment="1">
      <alignment horizontal="center" vertical="top"/>
    </xf>
    <xf numFmtId="4" fontId="2" fillId="0" borderId="2" xfId="0" applyNumberFormat="1" applyFont="1" applyFill="1" applyBorder="1" applyAlignment="1">
      <alignment vertical="top"/>
    </xf>
    <xf numFmtId="4" fontId="2" fillId="0" borderId="18" xfId="1" applyNumberFormat="1" applyFont="1" applyFill="1" applyBorder="1" applyAlignment="1">
      <alignment horizontal="center" vertical="top" wrapText="1"/>
    </xf>
    <xf numFmtId="4" fontId="2" fillId="0" borderId="18" xfId="1" applyNumberFormat="1" applyFont="1" applyFill="1" applyBorder="1" applyAlignment="1">
      <alignment vertical="top" wrapText="1"/>
    </xf>
    <xf numFmtId="0" fontId="2" fillId="0" borderId="19" xfId="0" applyFont="1" applyFill="1" applyBorder="1" applyAlignment="1">
      <alignment horizontal="center" vertical="top"/>
    </xf>
    <xf numFmtId="49" fontId="2" fillId="5" borderId="4" xfId="0" applyNumberFormat="1" applyFont="1" applyFill="1" applyBorder="1" applyAlignment="1">
      <alignment horizontal="center" vertical="top" wrapText="1"/>
    </xf>
    <xf numFmtId="1" fontId="2" fillId="5" borderId="5" xfId="0" applyNumberFormat="1" applyFont="1" applyFill="1" applyBorder="1" applyAlignment="1">
      <alignment horizontal="center" vertical="top" wrapText="1"/>
    </xf>
    <xf numFmtId="49" fontId="2" fillId="5" borderId="18" xfId="0" applyNumberFormat="1" applyFont="1" applyFill="1" applyBorder="1" applyAlignment="1">
      <alignment horizontal="center" vertical="top" wrapText="1"/>
    </xf>
    <xf numFmtId="1" fontId="2" fillId="5" borderId="19" xfId="0" applyNumberFormat="1" applyFont="1" applyFill="1" applyBorder="1" applyAlignment="1">
      <alignment horizontal="center" vertical="top" wrapText="1"/>
    </xf>
    <xf numFmtId="0" fontId="2" fillId="0" borderId="0" xfId="0" applyFont="1" applyAlignment="1">
      <alignment vertical="top"/>
    </xf>
    <xf numFmtId="164" fontId="2" fillId="0" borderId="0" xfId="0" applyNumberFormat="1" applyFont="1"/>
    <xf numFmtId="0" fontId="2" fillId="0" borderId="0" xfId="0" applyFont="1" applyFill="1" applyBorder="1" applyAlignment="1">
      <alignment horizontal="left" vertical="top" wrapText="1"/>
    </xf>
    <xf numFmtId="0" fontId="22" fillId="0" borderId="12" xfId="0" applyFont="1" applyFill="1" applyBorder="1" applyAlignment="1">
      <alignment vertical="top" wrapText="1"/>
    </xf>
    <xf numFmtId="2" fontId="22" fillId="0" borderId="13" xfId="0" applyNumberFormat="1" applyFont="1" applyFill="1" applyBorder="1" applyAlignment="1">
      <alignment vertical="top" wrapText="1"/>
    </xf>
    <xf numFmtId="0" fontId="22" fillId="0" borderId="9" xfId="0" applyFont="1" applyFill="1" applyBorder="1" applyAlignment="1">
      <alignment vertical="top" wrapText="1"/>
    </xf>
    <xf numFmtId="0" fontId="22" fillId="0" borderId="13" xfId="0" applyFont="1" applyFill="1" applyBorder="1" applyAlignment="1">
      <alignment vertical="top" wrapText="1"/>
    </xf>
    <xf numFmtId="43" fontId="22" fillId="0" borderId="13" xfId="1" applyFont="1" applyFill="1" applyBorder="1" applyAlignment="1">
      <alignment vertical="top" wrapText="1"/>
    </xf>
    <xf numFmtId="43" fontId="22" fillId="0" borderId="11" xfId="1" applyFont="1" applyFill="1" applyBorder="1" applyAlignment="1">
      <alignment vertical="top" wrapText="1"/>
    </xf>
    <xf numFmtId="4" fontId="22" fillId="0" borderId="0" xfId="0" applyNumberFormat="1" applyFont="1" applyFill="1" applyBorder="1"/>
    <xf numFmtId="0" fontId="22" fillId="0" borderId="0" xfId="0" applyFont="1" applyFill="1" applyBorder="1"/>
    <xf numFmtId="0" fontId="22" fillId="0" borderId="0" xfId="0" applyFont="1" applyFill="1"/>
    <xf numFmtId="0" fontId="22" fillId="0" borderId="6" xfId="0" applyFont="1" applyBorder="1" applyAlignment="1">
      <alignment vertical="top" wrapText="1"/>
    </xf>
    <xf numFmtId="0" fontId="22" fillId="0" borderId="2" xfId="0" applyFont="1" applyBorder="1" applyAlignment="1">
      <alignment vertical="top" wrapText="1"/>
    </xf>
    <xf numFmtId="49" fontId="22" fillId="0" borderId="2" xfId="0" applyNumberFormat="1" applyFont="1" applyBorder="1" applyAlignment="1">
      <alignment vertical="top" wrapText="1"/>
    </xf>
    <xf numFmtId="43" fontId="22" fillId="0" borderId="2" xfId="1" applyFont="1" applyBorder="1" applyAlignment="1">
      <alignment vertical="top" wrapText="1"/>
    </xf>
    <xf numFmtId="43" fontId="22" fillId="5" borderId="2" xfId="1" applyFont="1" applyFill="1" applyBorder="1" applyAlignment="1">
      <alignment vertical="top" wrapText="1"/>
    </xf>
    <xf numFmtId="0" fontId="22" fillId="5" borderId="7" xfId="0" applyFont="1" applyFill="1" applyBorder="1" applyAlignment="1">
      <alignment vertical="top" wrapText="1"/>
    </xf>
    <xf numFmtId="0" fontId="24" fillId="0" borderId="24" xfId="0" applyFont="1" applyBorder="1" applyAlignment="1">
      <alignment horizontal="center" vertical="center" wrapText="1"/>
    </xf>
    <xf numFmtId="0" fontId="24" fillId="0" borderId="54" xfId="0" applyFont="1" applyBorder="1" applyAlignment="1">
      <alignment vertical="center" wrapText="1"/>
    </xf>
    <xf numFmtId="0" fontId="24" fillId="0" borderId="24" xfId="0" applyFont="1" applyBorder="1" applyAlignment="1">
      <alignment vertical="top" wrapText="1"/>
    </xf>
    <xf numFmtId="0" fontId="24" fillId="0" borderId="54" xfId="0" applyFont="1" applyBorder="1" applyAlignment="1">
      <alignment vertical="top" wrapText="1"/>
    </xf>
    <xf numFmtId="0" fontId="23" fillId="5" borderId="54" xfId="0" applyFont="1" applyFill="1" applyBorder="1" applyAlignment="1">
      <alignment horizontal="center" vertical="top" wrapText="1"/>
    </xf>
    <xf numFmtId="0" fontId="23" fillId="5" borderId="24" xfId="0" applyFont="1" applyFill="1" applyBorder="1" applyAlignment="1">
      <alignment vertical="top" wrapText="1"/>
    </xf>
    <xf numFmtId="0" fontId="23" fillId="5" borderId="24" xfId="0" applyFont="1" applyFill="1" applyBorder="1" applyAlignment="1">
      <alignment horizontal="center" vertical="top" wrapText="1"/>
    </xf>
    <xf numFmtId="2" fontId="22" fillId="0" borderId="2" xfId="0" applyNumberFormat="1" applyFont="1" applyFill="1" applyBorder="1" applyAlignment="1">
      <alignment vertical="top" wrapText="1"/>
    </xf>
    <xf numFmtId="43" fontId="22" fillId="0" borderId="2" xfId="1" applyFont="1" applyFill="1" applyBorder="1" applyAlignment="1">
      <alignment vertical="top" wrapText="1"/>
    </xf>
    <xf numFmtId="49" fontId="22" fillId="0" borderId="2" xfId="0" applyNumberFormat="1" applyFont="1" applyFill="1" applyBorder="1" applyAlignment="1">
      <alignment vertical="top" wrapText="1"/>
    </xf>
    <xf numFmtId="0" fontId="9" fillId="0" borderId="90" xfId="0" applyFont="1" applyFill="1" applyBorder="1" applyAlignment="1">
      <alignment wrapText="1"/>
    </xf>
    <xf numFmtId="166" fontId="7" fillId="0" borderId="24" xfId="1" applyNumberFormat="1" applyFont="1" applyFill="1" applyBorder="1" applyAlignment="1">
      <alignment horizontal="center" vertical="center" wrapText="1"/>
    </xf>
    <xf numFmtId="43" fontId="9" fillId="0" borderId="54" xfId="1" applyFont="1" applyFill="1" applyBorder="1" applyAlignment="1">
      <alignment horizontal="center" vertical="center"/>
    </xf>
    <xf numFmtId="0" fontId="7" fillId="0" borderId="53" xfId="0" applyFont="1" applyBorder="1" applyAlignment="1">
      <alignment vertical="center" wrapText="1"/>
    </xf>
    <xf numFmtId="0" fontId="2" fillId="0" borderId="0" xfId="0" applyFont="1" applyAlignment="1">
      <alignment vertical="top" wrapText="1"/>
    </xf>
    <xf numFmtId="2" fontId="7" fillId="5" borderId="2" xfId="0" applyNumberFormat="1" applyFont="1" applyFill="1" applyBorder="1" applyAlignment="1">
      <alignment horizontal="left" vertical="top" wrapText="1"/>
    </xf>
    <xf numFmtId="0" fontId="7" fillId="0" borderId="2" xfId="0" applyFont="1" applyBorder="1" applyAlignment="1">
      <alignment horizontal="left" vertical="top" wrapText="1"/>
    </xf>
    <xf numFmtId="0" fontId="7" fillId="0" borderId="0" xfId="0" applyFont="1" applyAlignment="1">
      <alignment vertical="top" wrapText="1"/>
    </xf>
    <xf numFmtId="0" fontId="7" fillId="5" borderId="95" xfId="0" applyFont="1" applyFill="1" applyBorder="1" applyAlignment="1">
      <alignment vertical="center" wrapText="1"/>
    </xf>
    <xf numFmtId="2" fontId="7" fillId="5" borderId="2" xfId="0" applyNumberFormat="1" applyFont="1" applyFill="1" applyBorder="1" applyAlignment="1">
      <alignment vertical="center" wrapText="1"/>
    </xf>
    <xf numFmtId="0" fontId="7" fillId="0" borderId="2" xfId="0" applyFont="1" applyBorder="1" applyAlignment="1">
      <alignment horizontal="left" vertical="center" wrapText="1"/>
    </xf>
    <xf numFmtId="0" fontId="7" fillId="0" borderId="9" xfId="0" applyFont="1" applyBorder="1" applyAlignment="1">
      <alignment vertical="center" wrapText="1"/>
    </xf>
    <xf numFmtId="0" fontId="2" fillId="0" borderId="2" xfId="0" applyFont="1" applyBorder="1" applyAlignment="1">
      <alignment horizontal="left" vertical="center" wrapText="1"/>
    </xf>
    <xf numFmtId="2" fontId="7" fillId="5" borderId="2" xfId="0" applyNumberFormat="1" applyFont="1" applyFill="1" applyBorder="1" applyAlignment="1">
      <alignment horizontal="left" vertical="center" wrapText="1"/>
    </xf>
    <xf numFmtId="0" fontId="2" fillId="0" borderId="96" xfId="0" applyFont="1" applyBorder="1" applyAlignment="1">
      <alignment vertical="center" wrapText="1"/>
    </xf>
    <xf numFmtId="0" fontId="2" fillId="0" borderId="97" xfId="0" applyFont="1" applyBorder="1" applyAlignment="1">
      <alignment vertical="center" wrapText="1"/>
    </xf>
    <xf numFmtId="43" fontId="7" fillId="0" borderId="13" xfId="1" applyFont="1" applyFill="1" applyBorder="1" applyAlignment="1">
      <alignment vertical="top" wrapText="1"/>
    </xf>
    <xf numFmtId="4" fontId="9" fillId="0" borderId="2" xfId="0" applyNumberFormat="1" applyFont="1" applyFill="1" applyBorder="1" applyAlignment="1">
      <alignment horizontal="center" vertical="center" wrapText="1"/>
    </xf>
    <xf numFmtId="49" fontId="2" fillId="5" borderId="2" xfId="0" quotePrefix="1" applyNumberFormat="1" applyFont="1" applyFill="1" applyBorder="1" applyAlignment="1">
      <alignment vertical="top" wrapText="1"/>
    </xf>
    <xf numFmtId="0" fontId="25" fillId="0" borderId="24" xfId="0" applyFont="1" applyBorder="1" applyAlignment="1">
      <alignment vertical="center" wrapText="1"/>
    </xf>
    <xf numFmtId="0" fontId="25" fillId="0" borderId="24" xfId="0" applyFont="1" applyBorder="1" applyAlignment="1">
      <alignment horizontal="center" vertical="center" wrapText="1"/>
    </xf>
    <xf numFmtId="0" fontId="25" fillId="0" borderId="54" xfId="0" applyFont="1" applyBorder="1" applyAlignment="1">
      <alignment horizontal="center" vertical="center" wrapText="1"/>
    </xf>
    <xf numFmtId="43" fontId="7" fillId="0" borderId="2" xfId="1" applyFont="1" applyBorder="1" applyAlignment="1">
      <alignment wrapText="1"/>
    </xf>
    <xf numFmtId="43" fontId="7" fillId="0" borderId="7" xfId="1" applyFont="1" applyBorder="1" applyAlignment="1">
      <alignment wrapText="1"/>
    </xf>
    <xf numFmtId="0" fontId="2" fillId="8" borderId="6" xfId="0" applyFont="1" applyFill="1" applyBorder="1" applyAlignment="1">
      <alignment vertical="top" wrapText="1"/>
    </xf>
    <xf numFmtId="0" fontId="2" fillId="8" borderId="9" xfId="0" applyFont="1" applyFill="1" applyBorder="1" applyAlignment="1">
      <alignment vertical="top" wrapText="1"/>
    </xf>
    <xf numFmtId="0" fontId="2" fillId="8" borderId="2" xfId="0" applyFont="1" applyFill="1" applyBorder="1" applyAlignment="1">
      <alignment vertical="top" wrapText="1"/>
    </xf>
    <xf numFmtId="49" fontId="2" fillId="8" borderId="2" xfId="0" applyNumberFormat="1" applyFont="1" applyFill="1" applyBorder="1" applyAlignment="1">
      <alignment vertical="top" wrapText="1"/>
    </xf>
    <xf numFmtId="0" fontId="2" fillId="8" borderId="7" xfId="0" applyFont="1" applyFill="1" applyBorder="1" applyAlignment="1">
      <alignment vertical="top" wrapText="1"/>
    </xf>
    <xf numFmtId="2" fontId="2" fillId="8" borderId="2" xfId="0" applyNumberFormat="1" applyFont="1" applyFill="1" applyBorder="1" applyAlignment="1">
      <alignment vertical="top" wrapText="1"/>
    </xf>
    <xf numFmtId="1" fontId="2" fillId="8" borderId="7" xfId="0" applyNumberFormat="1" applyFont="1" applyFill="1" applyBorder="1" applyAlignment="1">
      <alignment vertical="top" wrapText="1"/>
    </xf>
    <xf numFmtId="4" fontId="2" fillId="8" borderId="2" xfId="1" applyNumberFormat="1" applyFont="1" applyFill="1" applyBorder="1" applyAlignment="1">
      <alignment horizontal="center" vertical="top" wrapText="1"/>
    </xf>
    <xf numFmtId="0" fontId="2" fillId="8" borderId="12" xfId="0" applyFont="1" applyFill="1" applyBorder="1" applyAlignment="1">
      <alignment vertical="top" wrapText="1"/>
    </xf>
    <xf numFmtId="2" fontId="2" fillId="8" borderId="13" xfId="0" applyNumberFormat="1" applyFont="1" applyFill="1" applyBorder="1" applyAlignment="1">
      <alignment vertical="top" wrapText="1"/>
    </xf>
    <xf numFmtId="0" fontId="2" fillId="8" borderId="44" xfId="0" applyFont="1" applyFill="1" applyBorder="1" applyAlignment="1">
      <alignment vertical="top" wrapText="1"/>
    </xf>
    <xf numFmtId="0" fontId="2" fillId="8" borderId="13" xfId="0" applyFont="1" applyFill="1" applyBorder="1" applyAlignment="1">
      <alignment vertical="top" wrapText="1"/>
    </xf>
    <xf numFmtId="4" fontId="2" fillId="8" borderId="13" xfId="1" applyNumberFormat="1" applyFont="1" applyFill="1" applyBorder="1" applyAlignment="1">
      <alignment horizontal="center" vertical="top" wrapText="1"/>
    </xf>
    <xf numFmtId="43" fontId="2" fillId="8" borderId="13" xfId="1" applyFont="1" applyFill="1" applyBorder="1" applyAlignment="1">
      <alignment vertical="top" wrapText="1"/>
    </xf>
    <xf numFmtId="0" fontId="2" fillId="8" borderId="11" xfId="0" applyFont="1" applyFill="1" applyBorder="1" applyAlignment="1">
      <alignment vertical="top" wrapText="1"/>
    </xf>
    <xf numFmtId="43" fontId="2" fillId="5" borderId="0" xfId="1" applyFont="1" applyFill="1" applyBorder="1" applyAlignment="1">
      <alignment vertical="top" wrapText="1"/>
    </xf>
    <xf numFmtId="49" fontId="2" fillId="5" borderId="9" xfId="0" applyNumberFormat="1" applyFont="1" applyFill="1" applyBorder="1" applyAlignment="1">
      <alignment vertical="top" wrapText="1"/>
    </xf>
    <xf numFmtId="49" fontId="2" fillId="5" borderId="10" xfId="0" applyNumberFormat="1" applyFont="1" applyFill="1" applyBorder="1" applyAlignment="1">
      <alignment vertical="top" wrapText="1"/>
    </xf>
    <xf numFmtId="0" fontId="4" fillId="5" borderId="25" xfId="0" applyFont="1" applyFill="1" applyBorder="1" applyAlignment="1">
      <alignment vertical="top" wrapText="1"/>
    </xf>
    <xf numFmtId="0" fontId="25" fillId="0" borderId="53" xfId="0" applyFont="1" applyBorder="1" applyAlignment="1">
      <alignment vertical="center" wrapText="1"/>
    </xf>
    <xf numFmtId="2" fontId="25" fillId="0" borderId="24" xfId="0" applyNumberFormat="1" applyFont="1" applyBorder="1" applyAlignment="1">
      <alignment vertical="center" wrapText="1"/>
    </xf>
    <xf numFmtId="0" fontId="28" fillId="0" borderId="54" xfId="0" applyFont="1" applyBorder="1" applyAlignment="1">
      <alignment horizontal="center" vertical="top" wrapText="1"/>
    </xf>
    <xf numFmtId="0" fontId="25" fillId="0" borderId="54" xfId="0" applyFont="1" applyBorder="1" applyAlignment="1">
      <alignment vertical="center" wrapText="1"/>
    </xf>
    <xf numFmtId="0" fontId="28" fillId="0" borderId="24" xfId="0" applyFont="1" applyBorder="1" applyAlignment="1">
      <alignment horizontal="center" vertical="center" wrapText="1"/>
    </xf>
    <xf numFmtId="0" fontId="28" fillId="0" borderId="54" xfId="0" applyFont="1" applyBorder="1" applyAlignment="1">
      <alignment vertical="center" wrapText="1"/>
    </xf>
    <xf numFmtId="0" fontId="28" fillId="0" borderId="24" xfId="0" applyFont="1" applyBorder="1" applyAlignment="1">
      <alignment vertical="top" wrapText="1"/>
    </xf>
    <xf numFmtId="0" fontId="28" fillId="0" borderId="54" xfId="0" applyFont="1" applyBorder="1" applyAlignment="1">
      <alignment vertical="top" wrapText="1"/>
    </xf>
    <xf numFmtId="0" fontId="28" fillId="0" borderId="92" xfId="0" applyFont="1" applyBorder="1" applyAlignment="1">
      <alignment vertical="top" wrapText="1"/>
    </xf>
    <xf numFmtId="0" fontId="0" fillId="0" borderId="0" xfId="0" applyBorder="1"/>
    <xf numFmtId="0" fontId="28" fillId="0" borderId="24" xfId="0" applyFont="1" applyBorder="1" applyAlignment="1">
      <alignment horizontal="center" vertical="top" wrapText="1"/>
    </xf>
    <xf numFmtId="0" fontId="28" fillId="5" borderId="54" xfId="0" applyFont="1" applyFill="1" applyBorder="1" applyAlignment="1">
      <alignment horizontal="center" vertical="top" wrapText="1"/>
    </xf>
    <xf numFmtId="0" fontId="25" fillId="5" borderId="24" xfId="0" applyFont="1" applyFill="1" applyBorder="1" applyAlignment="1">
      <alignment horizontal="center" vertical="center" wrapText="1"/>
    </xf>
    <xf numFmtId="0" fontId="25" fillId="5" borderId="24" xfId="0" applyFont="1" applyFill="1" applyBorder="1" applyAlignment="1">
      <alignment vertical="center" wrapText="1"/>
    </xf>
    <xf numFmtId="0" fontId="0" fillId="0" borderId="0" xfId="0" applyFont="1"/>
    <xf numFmtId="0" fontId="25" fillId="5" borderId="54" xfId="0" applyFont="1" applyFill="1" applyBorder="1" applyAlignment="1">
      <alignment horizontal="center" vertical="center" wrapText="1"/>
    </xf>
    <xf numFmtId="0" fontId="25" fillId="0" borderId="24" xfId="0" applyFont="1" applyFill="1" applyBorder="1" applyAlignment="1">
      <alignment horizontal="center" vertical="center" wrapText="1"/>
    </xf>
    <xf numFmtId="0" fontId="25" fillId="0" borderId="24" xfId="0" applyFont="1" applyFill="1" applyBorder="1" applyAlignment="1">
      <alignment vertical="center" wrapText="1"/>
    </xf>
    <xf numFmtId="0" fontId="25" fillId="0" borderId="54" xfId="0" applyFont="1" applyFill="1" applyBorder="1" applyAlignment="1">
      <alignment horizontal="center" vertical="center" wrapText="1"/>
    </xf>
    <xf numFmtId="0" fontId="29" fillId="0" borderId="24" xfId="0" applyFont="1" applyFill="1" applyBorder="1" applyAlignment="1">
      <alignment vertical="center" wrapText="1"/>
    </xf>
    <xf numFmtId="0" fontId="29" fillId="0" borderId="54" xfId="0" applyFont="1" applyFill="1" applyBorder="1" applyAlignment="1">
      <alignment horizontal="center" vertical="center" wrapText="1"/>
    </xf>
    <xf numFmtId="0" fontId="27" fillId="0" borderId="43" xfId="0" applyFont="1" applyBorder="1" applyAlignment="1">
      <alignment vertical="center" wrapText="1"/>
    </xf>
    <xf numFmtId="0" fontId="27" fillId="0" borderId="90" xfId="0" applyFont="1" applyBorder="1" applyAlignment="1">
      <alignment vertical="center" wrapText="1"/>
    </xf>
    <xf numFmtId="0" fontId="27" fillId="0" borderId="0" xfId="0" applyFont="1"/>
    <xf numFmtId="0" fontId="7" fillId="0" borderId="8" xfId="0" applyFont="1" applyFill="1" applyBorder="1"/>
    <xf numFmtId="0" fontId="7" fillId="0" borderId="9" xfId="0" applyFont="1" applyFill="1" applyBorder="1"/>
    <xf numFmtId="43" fontId="23" fillId="0" borderId="2" xfId="1" applyFont="1" applyFill="1" applyBorder="1" applyAlignment="1">
      <alignment wrapText="1"/>
    </xf>
    <xf numFmtId="0" fontId="26" fillId="0" borderId="0" xfId="0" applyFont="1" applyFill="1"/>
    <xf numFmtId="0" fontId="7" fillId="0" borderId="9" xfId="0" applyFont="1" applyFill="1" applyBorder="1" applyAlignment="1">
      <alignment wrapText="1"/>
    </xf>
    <xf numFmtId="0" fontId="30" fillId="0" borderId="0" xfId="0" applyFont="1" applyFill="1"/>
    <xf numFmtId="0" fontId="2" fillId="6" borderId="0" xfId="0" applyFont="1" applyFill="1" applyBorder="1"/>
    <xf numFmtId="0" fontId="2" fillId="6" borderId="0" xfId="0" applyFont="1" applyFill="1"/>
    <xf numFmtId="0" fontId="2" fillId="5" borderId="5" xfId="0" applyFont="1" applyFill="1" applyBorder="1" applyAlignment="1">
      <alignment vertical="top" wrapText="1"/>
    </xf>
    <xf numFmtId="1" fontId="2" fillId="5" borderId="7" xfId="0" applyNumberFormat="1" applyFont="1" applyFill="1" applyBorder="1" applyAlignment="1">
      <alignment vertical="top" wrapText="1"/>
    </xf>
    <xf numFmtId="0" fontId="26" fillId="5" borderId="0" xfId="0" applyFont="1" applyFill="1"/>
    <xf numFmtId="0" fontId="24" fillId="5" borderId="24" xfId="0" applyFont="1" applyFill="1" applyBorder="1" applyAlignment="1">
      <alignment horizontal="center" vertical="center" wrapText="1"/>
    </xf>
    <xf numFmtId="0" fontId="24" fillId="5" borderId="54" xfId="0" applyFont="1" applyFill="1" applyBorder="1" applyAlignment="1">
      <alignment vertical="center" wrapText="1"/>
    </xf>
    <xf numFmtId="0" fontId="24" fillId="5" borderId="24" xfId="0" applyFont="1" applyFill="1" applyBorder="1" applyAlignment="1">
      <alignment vertical="top" wrapText="1"/>
    </xf>
    <xf numFmtId="0" fontId="24" fillId="5" borderId="54" xfId="0" applyFont="1" applyFill="1" applyBorder="1" applyAlignment="1">
      <alignment vertical="top" wrapText="1"/>
    </xf>
    <xf numFmtId="0" fontId="24" fillId="5" borderId="92" xfId="0" applyFont="1" applyFill="1" applyBorder="1" applyAlignment="1">
      <alignment vertical="top" wrapText="1"/>
    </xf>
    <xf numFmtId="0" fontId="31" fillId="5" borderId="0" xfId="0" applyFont="1" applyFill="1" applyBorder="1"/>
    <xf numFmtId="0" fontId="31" fillId="5" borderId="0" xfId="0" applyFont="1" applyFill="1"/>
    <xf numFmtId="0" fontId="23" fillId="5" borderId="54" xfId="0" applyFont="1" applyFill="1" applyBorder="1" applyAlignment="1">
      <alignment horizontal="center" vertical="center" wrapText="1"/>
    </xf>
    <xf numFmtId="49" fontId="2" fillId="8" borderId="13" xfId="0" applyNumberFormat="1" applyFont="1" applyFill="1" applyBorder="1" applyAlignment="1">
      <alignment vertical="top" wrapText="1"/>
    </xf>
    <xf numFmtId="4" fontId="2" fillId="5" borderId="13" xfId="0" applyNumberFormat="1" applyFont="1" applyFill="1" applyBorder="1" applyAlignment="1">
      <alignment horizontal="center" vertical="top" wrapText="1"/>
    </xf>
    <xf numFmtId="43" fontId="2" fillId="5" borderId="13" xfId="1" applyFont="1" applyFill="1" applyBorder="1" applyAlignment="1">
      <alignment vertical="top" wrapText="1"/>
    </xf>
    <xf numFmtId="49" fontId="2" fillId="5" borderId="13" xfId="0" applyNumberFormat="1" applyFont="1" applyFill="1" applyBorder="1" applyAlignment="1">
      <alignment vertical="top" wrapText="1"/>
    </xf>
    <xf numFmtId="0" fontId="2" fillId="5" borderId="11" xfId="0" applyFont="1" applyFill="1" applyBorder="1" applyAlignment="1">
      <alignment horizontal="right" vertical="top" wrapText="1"/>
    </xf>
    <xf numFmtId="2" fontId="7" fillId="5" borderId="24" xfId="0" applyNumberFormat="1" applyFont="1" applyFill="1" applyBorder="1" applyAlignment="1">
      <alignment vertical="center" wrapText="1"/>
    </xf>
    <xf numFmtId="0" fontId="9" fillId="5" borderId="54" xfId="0" applyFont="1" applyFill="1" applyBorder="1" applyAlignment="1">
      <alignment horizontal="center" vertical="top" wrapText="1"/>
    </xf>
    <xf numFmtId="0" fontId="7" fillId="5" borderId="54" xfId="0" applyFont="1" applyFill="1" applyBorder="1" applyAlignment="1">
      <alignment vertical="center" wrapText="1"/>
    </xf>
    <xf numFmtId="2" fontId="7" fillId="0" borderId="24" xfId="0" applyNumberFormat="1" applyFont="1" applyBorder="1" applyAlignment="1">
      <alignment vertical="center" wrapText="1"/>
    </xf>
    <xf numFmtId="0" fontId="32" fillId="0" borderId="24" xfId="0" applyFont="1" applyFill="1" applyBorder="1" applyAlignment="1">
      <alignment horizontal="center" vertical="center" wrapText="1"/>
    </xf>
    <xf numFmtId="166" fontId="2" fillId="0" borderId="32" xfId="1" applyNumberFormat="1" applyFont="1" applyBorder="1" applyAlignment="1">
      <alignment horizontal="center" vertical="center" wrapText="1"/>
    </xf>
    <xf numFmtId="43" fontId="7" fillId="0" borderId="9" xfId="1" applyFont="1" applyFill="1" applyBorder="1"/>
    <xf numFmtId="164" fontId="7" fillId="0" borderId="2" xfId="0" applyNumberFormat="1" applyFont="1" applyFill="1" applyBorder="1"/>
    <xf numFmtId="0" fontId="9" fillId="5" borderId="60" xfId="0" applyFont="1" applyFill="1" applyBorder="1" applyAlignment="1">
      <alignment horizontal="center" vertical="center" wrapText="1"/>
    </xf>
    <xf numFmtId="43" fontId="9" fillId="5" borderId="61" xfId="1" applyFont="1" applyFill="1" applyBorder="1" applyAlignment="1">
      <alignment horizontal="center" vertical="center"/>
    </xf>
    <xf numFmtId="0" fontId="15" fillId="0" borderId="0" xfId="0" applyFont="1" applyBorder="1" applyAlignment="1">
      <alignment horizontal="center"/>
    </xf>
    <xf numFmtId="0" fontId="4" fillId="0" borderId="4" xfId="0" applyFont="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Fill="1" applyBorder="1" applyAlignment="1">
      <alignment vertical="top" wrapText="1"/>
    </xf>
    <xf numFmtId="0" fontId="4" fillId="0" borderId="0" xfId="0" applyFont="1" applyAlignment="1"/>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4" xfId="0" applyFont="1" applyFill="1" applyBorder="1" applyAlignment="1">
      <alignment vertical="top" wrapText="1"/>
    </xf>
    <xf numFmtId="0" fontId="2" fillId="0" borderId="15" xfId="0" applyFont="1" applyFill="1" applyBorder="1" applyAlignment="1">
      <alignment vertical="top" wrapText="1"/>
    </xf>
    <xf numFmtId="0" fontId="2" fillId="0" borderId="16" xfId="0" applyFont="1" applyFill="1" applyBorder="1" applyAlignment="1">
      <alignment vertical="top" wrapText="1"/>
    </xf>
    <xf numFmtId="0" fontId="4" fillId="0" borderId="9" xfId="0" applyFont="1" applyBorder="1" applyAlignment="1">
      <alignment horizontal="center" vertical="center"/>
    </xf>
    <xf numFmtId="0" fontId="2" fillId="0" borderId="0" xfId="0" applyFont="1" applyFill="1" applyBorder="1" applyAlignment="1">
      <alignment horizontal="left" vertical="top" wrapText="1"/>
    </xf>
    <xf numFmtId="0" fontId="4"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5" borderId="16" xfId="0" applyFont="1" applyFill="1" applyBorder="1" applyAlignment="1">
      <alignment horizontal="left" vertical="center" wrapText="1"/>
    </xf>
    <xf numFmtId="0" fontId="4" fillId="5" borderId="27" xfId="0" applyFont="1" applyFill="1" applyBorder="1" applyAlignment="1">
      <alignment horizontal="left" vertical="center" wrapText="1"/>
    </xf>
    <xf numFmtId="0" fontId="4" fillId="5" borderId="28" xfId="0" applyFont="1" applyFill="1" applyBorder="1" applyAlignment="1">
      <alignment horizontal="left" vertical="center" wrapText="1"/>
    </xf>
    <xf numFmtId="0" fontId="4" fillId="5" borderId="29" xfId="0" applyFont="1" applyFill="1" applyBorder="1" applyAlignment="1">
      <alignment horizontal="left" vertical="center" wrapText="1"/>
    </xf>
    <xf numFmtId="0" fontId="4" fillId="5" borderId="26" xfId="0" applyFont="1" applyFill="1" applyBorder="1" applyAlignment="1">
      <alignment horizontal="left" vertical="center" wrapText="1"/>
    </xf>
    <xf numFmtId="0" fontId="4" fillId="5" borderId="21" xfId="0" applyFont="1" applyFill="1" applyBorder="1" applyAlignment="1">
      <alignment horizontal="left" vertical="center" wrapText="1"/>
    </xf>
    <xf numFmtId="0" fontId="4" fillId="5" borderId="22" xfId="0" applyFont="1" applyFill="1" applyBorder="1" applyAlignment="1">
      <alignment horizontal="left" vertical="center" wrapText="1"/>
    </xf>
    <xf numFmtId="0" fontId="4" fillId="5" borderId="31" xfId="0" applyFont="1" applyFill="1" applyBorder="1" applyAlignment="1">
      <alignment horizontal="left" vertical="center" wrapText="1"/>
    </xf>
    <xf numFmtId="0" fontId="4" fillId="5" borderId="35" xfId="0" applyFont="1" applyFill="1" applyBorder="1" applyAlignment="1">
      <alignment horizontal="left" vertical="center" wrapText="1"/>
    </xf>
    <xf numFmtId="0" fontId="4" fillId="5" borderId="0" xfId="0" applyFont="1" applyFill="1" applyBorder="1" applyAlignment="1">
      <alignment horizontal="left" vertical="center" wrapText="1"/>
    </xf>
    <xf numFmtId="0" fontId="4" fillId="5" borderId="36" xfId="0" applyFont="1" applyFill="1" applyBorder="1" applyAlignment="1">
      <alignment horizontal="left" vertical="center" wrapText="1"/>
    </xf>
    <xf numFmtId="0" fontId="4" fillId="5" borderId="35" xfId="0" applyFont="1" applyFill="1" applyBorder="1" applyAlignment="1">
      <alignment vertical="center" wrapText="1"/>
    </xf>
    <xf numFmtId="0" fontId="4" fillId="5" borderId="0" xfId="0" applyFont="1" applyFill="1" applyBorder="1" applyAlignment="1">
      <alignment vertical="center" wrapText="1"/>
    </xf>
    <xf numFmtId="0" fontId="4" fillId="5" borderId="36" xfId="0" applyFont="1" applyFill="1" applyBorder="1" applyAlignment="1">
      <alignment vertical="center" wrapText="1"/>
    </xf>
    <xf numFmtId="0" fontId="4" fillId="5" borderId="27" xfId="0" applyFont="1" applyFill="1" applyBorder="1" applyAlignment="1">
      <alignment vertical="center" wrapText="1"/>
    </xf>
    <xf numFmtId="0" fontId="4" fillId="5" borderId="28" xfId="0" applyFont="1" applyFill="1" applyBorder="1" applyAlignment="1">
      <alignment vertical="center" wrapText="1"/>
    </xf>
    <xf numFmtId="0" fontId="4" fillId="5" borderId="29" xfId="0" applyFont="1" applyFill="1" applyBorder="1" applyAlignment="1">
      <alignment vertical="center" wrapText="1"/>
    </xf>
    <xf numFmtId="0" fontId="4" fillId="5" borderId="14" xfId="0" applyFont="1" applyFill="1" applyBorder="1" applyAlignment="1">
      <alignment vertical="center" wrapText="1"/>
    </xf>
    <xf numFmtId="0" fontId="4" fillId="5" borderId="15" xfId="0" applyFont="1" applyFill="1" applyBorder="1" applyAlignment="1">
      <alignment vertical="center" wrapText="1"/>
    </xf>
    <xf numFmtId="0" fontId="4" fillId="5" borderId="16" xfId="0" applyFont="1" applyFill="1" applyBorder="1" applyAlignment="1">
      <alignment vertical="center" wrapText="1"/>
    </xf>
    <xf numFmtId="0" fontId="4" fillId="5" borderId="30" xfId="0" applyFont="1" applyFill="1" applyBorder="1" applyAlignment="1">
      <alignment horizontal="left" vertical="center" wrapText="1"/>
    </xf>
    <xf numFmtId="0" fontId="4" fillId="5" borderId="32" xfId="0" applyFont="1" applyFill="1" applyBorder="1" applyAlignment="1">
      <alignment horizontal="left" vertical="center" wrapText="1"/>
    </xf>
    <xf numFmtId="0" fontId="3" fillId="5" borderId="20" xfId="0" applyFont="1" applyFill="1" applyBorder="1" applyAlignment="1">
      <alignment horizontal="left" wrapText="1"/>
    </xf>
    <xf numFmtId="0" fontId="3" fillId="5" borderId="21" xfId="0" applyFont="1" applyFill="1" applyBorder="1" applyAlignment="1">
      <alignment horizontal="left" wrapText="1"/>
    </xf>
    <xf numFmtId="0" fontId="3" fillId="5" borderId="22" xfId="0" applyFont="1" applyFill="1" applyBorder="1" applyAlignment="1">
      <alignment horizontal="left" wrapText="1"/>
    </xf>
    <xf numFmtId="0" fontId="4" fillId="5" borderId="20" xfId="0" applyFont="1" applyFill="1" applyBorder="1" applyAlignment="1">
      <alignment horizontal="center" vertical="center" wrapText="1"/>
    </xf>
    <xf numFmtId="0" fontId="4" fillId="5" borderId="21" xfId="0" applyFont="1" applyFill="1" applyBorder="1" applyAlignment="1">
      <alignment horizontal="center" vertical="center" wrapText="1"/>
    </xf>
    <xf numFmtId="0" fontId="4" fillId="5" borderId="22" xfId="0" applyFont="1" applyFill="1" applyBorder="1" applyAlignment="1">
      <alignment horizontal="center" vertical="center" wrapText="1"/>
    </xf>
    <xf numFmtId="0" fontId="12" fillId="0" borderId="0" xfId="4" applyFont="1" applyFill="1" applyBorder="1" applyAlignment="1">
      <alignment vertical="top" wrapText="1"/>
    </xf>
    <xf numFmtId="0" fontId="7" fillId="0" borderId="0" xfId="4" applyFont="1" applyFill="1" applyBorder="1" applyAlignment="1">
      <alignment vertical="top" wrapText="1"/>
    </xf>
    <xf numFmtId="2" fontId="12" fillId="7" borderId="0" xfId="4" applyNumberFormat="1" applyFont="1" applyFill="1" applyBorder="1" applyAlignment="1">
      <alignment horizontal="left" vertical="top" wrapText="1"/>
    </xf>
    <xf numFmtId="0" fontId="7" fillId="0" borderId="0" xfId="4" applyFont="1" applyBorder="1" applyAlignment="1">
      <alignment vertical="top" wrapText="1"/>
    </xf>
    <xf numFmtId="0" fontId="12" fillId="0" borderId="0" xfId="4" applyFont="1" applyBorder="1" applyAlignment="1">
      <alignment vertical="top" wrapText="1"/>
    </xf>
    <xf numFmtId="0" fontId="9" fillId="0" borderId="61" xfId="0" applyFont="1" applyBorder="1" applyAlignment="1">
      <alignment horizontal="center" vertical="top" wrapText="1"/>
    </xf>
    <xf numFmtId="0" fontId="9" fillId="0" borderId="62" xfId="0" applyFont="1" applyBorder="1" applyAlignment="1">
      <alignment horizontal="center" vertical="top" wrapText="1"/>
    </xf>
    <xf numFmtId="0" fontId="7" fillId="0" borderId="59"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60" xfId="0" applyFont="1" applyBorder="1" applyAlignment="1">
      <alignment vertical="center" wrapText="1"/>
    </xf>
    <xf numFmtId="0" fontId="7" fillId="0" borderId="23" xfId="0" applyFont="1" applyBorder="1" applyAlignment="1">
      <alignment vertical="center" wrapText="1"/>
    </xf>
    <xf numFmtId="0" fontId="7" fillId="0" borderId="61" xfId="0" applyFont="1" applyBorder="1" applyAlignment="1">
      <alignment horizontal="center" vertical="center" wrapText="1"/>
    </xf>
    <xf numFmtId="0" fontId="7" fillId="0" borderId="62" xfId="0" applyFont="1" applyBorder="1" applyAlignment="1">
      <alignment horizontal="center" vertical="center" wrapText="1"/>
    </xf>
    <xf numFmtId="0" fontId="9" fillId="0" borderId="59" xfId="0" applyFont="1" applyBorder="1" applyAlignment="1">
      <alignment horizontal="center" vertical="top" wrapText="1"/>
    </xf>
    <xf numFmtId="0" fontId="9" fillId="0" borderId="53" xfId="0" applyFont="1" applyBorder="1" applyAlignment="1">
      <alignment horizontal="center" vertical="top" wrapText="1"/>
    </xf>
    <xf numFmtId="0" fontId="9" fillId="0" borderId="60" xfId="0" applyFont="1" applyBorder="1" applyAlignment="1">
      <alignment vertical="top" wrapText="1"/>
    </xf>
    <xf numFmtId="0" fontId="9" fillId="0" borderId="23" xfId="0" applyFont="1" applyBorder="1" applyAlignment="1">
      <alignment vertical="top" wrapText="1"/>
    </xf>
    <xf numFmtId="0" fontId="7" fillId="0" borderId="59" xfId="0" applyFont="1" applyBorder="1" applyAlignment="1">
      <alignment vertical="center" wrapText="1"/>
    </xf>
    <xf numFmtId="0" fontId="7" fillId="0" borderId="53" xfId="0" applyFont="1" applyBorder="1" applyAlignment="1">
      <alignment vertical="center" wrapText="1"/>
    </xf>
    <xf numFmtId="0" fontId="7" fillId="0" borderId="60" xfId="0" applyFont="1" applyBorder="1" applyAlignment="1">
      <alignment horizontal="center" vertical="center" wrapText="1"/>
    </xf>
    <xf numFmtId="0" fontId="7" fillId="0" borderId="23" xfId="0" applyFont="1" applyBorder="1" applyAlignment="1">
      <alignment horizontal="center" vertical="center" wrapText="1"/>
    </xf>
    <xf numFmtId="0" fontId="9" fillId="0" borderId="60" xfId="0" applyFont="1" applyBorder="1" applyAlignment="1">
      <alignment horizontal="center" vertical="top" wrapText="1"/>
    </xf>
    <xf numFmtId="0" fontId="9" fillId="0" borderId="23" xfId="0" applyFont="1" applyBorder="1" applyAlignment="1">
      <alignment horizontal="center" vertical="top" wrapText="1"/>
    </xf>
    <xf numFmtId="0" fontId="12" fillId="0" borderId="67" xfId="0" applyFont="1" applyBorder="1" applyAlignment="1">
      <alignment horizontal="center" vertical="center" wrapText="1"/>
    </xf>
    <xf numFmtId="0" fontId="12" fillId="0" borderId="62" xfId="0" applyFont="1" applyBorder="1" applyAlignment="1">
      <alignment horizontal="center" vertical="center" wrapText="1"/>
    </xf>
    <xf numFmtId="0" fontId="12" fillId="0" borderId="65"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66" xfId="0" applyFont="1" applyBorder="1" applyAlignment="1">
      <alignment horizontal="center" vertical="center" wrapText="1"/>
    </xf>
    <xf numFmtId="0" fontId="12" fillId="0" borderId="23" xfId="0" applyFont="1" applyBorder="1" applyAlignment="1">
      <alignment horizontal="center" vertical="center" wrapText="1"/>
    </xf>
  </cellXfs>
  <cellStyles count="9">
    <cellStyle name="Comma" xfId="1" builtinId="3"/>
    <cellStyle name="Įprastas 2" xfId="4"/>
    <cellStyle name="Kablelis 2" xfId="3"/>
    <cellStyle name="Kablelis 2 2" xfId="8"/>
    <cellStyle name="Kablelis 2 3" xfId="7"/>
    <cellStyle name="Kablelis 3" xfId="5"/>
    <cellStyle name="Normal" xfId="0" builtinId="0"/>
    <cellStyle name="Paprastas 2" xfId="6"/>
    <cellStyle name="Paprastas 2 2" xfId="2"/>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19</xdr:row>
          <xdr:rowOff>0</xdr:rowOff>
        </xdr:from>
        <xdr:to>
          <xdr:col>7</xdr:col>
          <xdr:colOff>1076325</xdr:colOff>
          <xdr:row>20</xdr:row>
          <xdr:rowOff>9525</xdr:rowOff>
        </xdr:to>
        <xdr:sp macro="" textlink="">
          <xdr:nvSpPr>
            <xdr:cNvPr id="3074" name="Object 2" hidden="1">
              <a:extLst>
                <a:ext uri="{63B3BB69-23CF-44E3-9099-C40C66FF867C}">
                  <a14:compatExt spid="_x0000_s307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8</xdr:col>
          <xdr:colOff>962025</xdr:colOff>
          <xdr:row>20</xdr:row>
          <xdr:rowOff>9525</xdr:rowOff>
        </xdr:to>
        <xdr:sp macro="" textlink="">
          <xdr:nvSpPr>
            <xdr:cNvPr id="3075" name="Object 3" hidden="1">
              <a:extLst>
                <a:ext uri="{63B3BB69-23CF-44E3-9099-C40C66FF867C}">
                  <a14:compatExt spid="_x0000_s307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dvs6.vrm.lt/Users/m09154/Documents/RD_2014_KULTUROS%20PAVELDAS/planas%20derinimui%20su%20ministerija%202017%2005/20170328_513S-15_13_Priemoniu%20planas%202017-03-2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dvs6.vrm.lt/Users/Viktorija/Desktop/VRM%20derinti_20170904_galutinis/20170712%20pasirengimas%20plano%20keitimui,%20pakeitus%20Klaipedos%20ITVP/Priemoniu%20planas%202017-03-22_didz,%20miest_VS_AC_20170403_galutinis_201709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lietuvosregionai.lt/Users/m09154/Documents/REGIONO%20PLETROS%20PLANAS%202014-2020/Plano%20pakeitimas%20tarybai%2020161013/publikavimui/4.%20Klaipedos%20RPP%202014-2020%20priemoniu%20planas_2016.10.1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lietuvosregionai.lt/Users/m09154/Documents/REGIONO%20PLETROS%20TARYBA/Posedis%202016%2008%2004%20rasytine/Publikavimui/Klaipedos%20RPP%202014-2020%20priemoniu%20planas_VS_20160802%20-%20Galutin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lietuvosregionai.lt/Users/m09154/Documents/REGIONO%20PLETROS%20PLANAS%202014-2020/Plano%20pakeitimas%20tarybai%2020160830/Kopija%20Klaipedos%20RPP%202014-2020%20priemoniu%20planas_VS_20160808_201608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entelė"/>
      <sheetName val="2 lentelė"/>
      <sheetName val="3 lentelė"/>
      <sheetName val="4 lentelė"/>
      <sheetName val="5 lentelė"/>
      <sheetName val="6 lentelė"/>
      <sheetName val="7 lentelė"/>
      <sheetName val="8 lentelė"/>
    </sheetNames>
    <sheetDataSet>
      <sheetData sheetId="0"/>
      <sheetData sheetId="1">
        <row r="102">
          <cell r="J102">
            <v>1202078.68</v>
          </cell>
        </row>
        <row r="103">
          <cell r="J103">
            <v>46564.75</v>
          </cell>
        </row>
        <row r="104">
          <cell r="J104">
            <v>108849.48</v>
          </cell>
        </row>
        <row r="105">
          <cell r="J105">
            <v>228818.64</v>
          </cell>
        </row>
        <row r="106">
          <cell r="J106">
            <v>126517.39</v>
          </cell>
        </row>
        <row r="107">
          <cell r="J107">
            <v>157543.18</v>
          </cell>
        </row>
        <row r="108">
          <cell r="J108">
            <v>319165</v>
          </cell>
        </row>
        <row r="109">
          <cell r="J109">
            <v>452832</v>
          </cell>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entelė"/>
      <sheetName val="2 lentelė"/>
      <sheetName val="3 lentelė"/>
      <sheetName val="4 lentelė"/>
      <sheetName val="5 lentelė"/>
      <sheetName val="6 lentelė"/>
      <sheetName val="7 lentelė"/>
      <sheetName val="8 lentelė"/>
    </sheetNames>
    <sheetDataSet>
      <sheetData sheetId="0"/>
      <sheetData sheetId="1">
        <row r="7">
          <cell r="B7" t="str">
            <v>Naujo tilto su pakeliamu mechanizmu per Danę statyba ir prieigų sutvarkymas Danės pakrantėje</v>
          </cell>
        </row>
        <row r="8">
          <cell r="B8" t="str">
            <v>Danės upės krantinių rekonstrukcija (nuo Biržos tilto) ir prieigų (Danės skvero su fontanais) sutvarkymas</v>
          </cell>
        </row>
        <row r="9">
          <cell r="B9" t="str">
            <v>Turgaus aikštės su prieigomis sutvarkymas, pritaikant verslo, bendruomenės poreikiams</v>
          </cell>
        </row>
        <row r="10">
          <cell r="B10" t="str">
            <v>Atgimimo aikštės sutvarkymas, didinant patrauklumą investicijoms, skatinant lankytojų srautus</v>
          </cell>
        </row>
        <row r="11">
          <cell r="B11" t="str">
            <v>Bastionų komplekso (Jono kalnelio) ir jo prieigų sutvarkymas, sukuriant išskirtinį kultūros ir turizmo traukos centrą bei skatinant smulkųjį ir vidutinį verslą</v>
          </cell>
        </row>
        <row r="12">
          <cell r="B12" t="str">
            <v>Viešosios erdvės prie buvusio „Vaidilos“ kino teatro konversija</v>
          </cell>
        </row>
        <row r="13">
          <cell r="B13" t="str">
            <v>Pėsčiųjų tako sutvarkymas palei Taikos pr. nuo Sausio 15-osios iki Kauno g., paverčiant viešąja erdve, pritaikyta gyventojams bei smulkiajam ir vidutiniam verslui</v>
          </cell>
        </row>
        <row r="14">
          <cell r="B14" t="str">
            <v>Ąžuolyno giraitės sutvarkymas, gerinant gamtinę aplinką ir skatinant aktyvų laisvalaikį bei lankytojų srautus</v>
          </cell>
        </row>
        <row r="15">
          <cell r="B15" t="str">
            <v>Malūno parko teritorijos sutvarkymas, gerinant gamtinę aplinką ir skatinant lankytojų srautus</v>
          </cell>
        </row>
        <row r="16">
          <cell r="B16" t="str">
            <v>Klaipėdos daugiafunkcio sveikatingumo centro statyba</v>
          </cell>
        </row>
        <row r="17">
          <cell r="B17" t="str">
            <v>Futbolo mokyklos ir baseino pastato konversija, I etapas</v>
          </cell>
        </row>
        <row r="18">
          <cell r="B18" t="str">
            <v>Kompleksinis tikslinės teritorijos daugiabučių namų kiemų tvarkymas</v>
          </cell>
        </row>
        <row r="19">
          <cell r="B19" t="str">
            <v>Buvusios AB „Klaipėdos energija“ teritorijos dalies konversija, sudarant sąlygas vystyti komercines, rekreacines veiklas</v>
          </cell>
        </row>
      </sheetData>
      <sheetData sheetId="2"/>
      <sheetData sheetId="3">
        <row r="8">
          <cell r="L8">
            <v>5039</v>
          </cell>
        </row>
        <row r="9">
          <cell r="L9">
            <v>32121</v>
          </cell>
        </row>
        <row r="10">
          <cell r="L10">
            <v>8284</v>
          </cell>
        </row>
        <row r="11">
          <cell r="L11">
            <v>8573</v>
          </cell>
        </row>
        <row r="12">
          <cell r="L12">
            <v>33720</v>
          </cell>
        </row>
        <row r="13">
          <cell r="L13">
            <v>9075</v>
          </cell>
        </row>
        <row r="14">
          <cell r="L14">
            <v>25472</v>
          </cell>
        </row>
        <row r="15">
          <cell r="L15">
            <v>86027</v>
          </cell>
        </row>
        <row r="16">
          <cell r="L16">
            <v>155697</v>
          </cell>
        </row>
        <row r="17">
          <cell r="O17">
            <v>7413</v>
          </cell>
        </row>
        <row r="18">
          <cell r="O18">
            <v>1673</v>
          </cell>
        </row>
        <row r="19">
          <cell r="L19">
            <v>64668</v>
          </cell>
        </row>
        <row r="20">
          <cell r="L20">
            <v>26966</v>
          </cell>
        </row>
        <row r="22">
          <cell r="L22">
            <v>60000</v>
          </cell>
        </row>
        <row r="23">
          <cell r="L23">
            <v>65300</v>
          </cell>
        </row>
        <row r="24">
          <cell r="L24">
            <v>63500</v>
          </cell>
        </row>
        <row r="25">
          <cell r="L25">
            <v>690000</v>
          </cell>
        </row>
        <row r="26">
          <cell r="L26">
            <v>91700</v>
          </cell>
        </row>
        <row r="27">
          <cell r="O27">
            <v>2612</v>
          </cell>
        </row>
        <row r="29">
          <cell r="L29">
            <v>4296</v>
          </cell>
        </row>
        <row r="30">
          <cell r="L30">
            <v>2634</v>
          </cell>
        </row>
      </sheetData>
      <sheetData sheetId="4"/>
      <sheetData sheetId="5">
        <row r="16">
          <cell r="E16">
            <v>10110.799999999999</v>
          </cell>
          <cell r="F16">
            <v>9017.7411764705885</v>
          </cell>
          <cell r="G16">
            <v>2732.6470588235293</v>
          </cell>
          <cell r="H16">
            <v>2732.6470588235293</v>
          </cell>
          <cell r="I16">
            <v>2732.6470588235293</v>
          </cell>
          <cell r="J16">
            <v>27326.48235294117</v>
          </cell>
        </row>
      </sheetData>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entelė"/>
      <sheetName val="2 lentelė"/>
      <sheetName val="3 lentelė"/>
      <sheetName val="4 lentelė"/>
      <sheetName val="5 lentelė"/>
      <sheetName val="6 lentelė"/>
      <sheetName val="7 lentelė"/>
      <sheetName val="8 lentelė"/>
    </sheetNames>
    <sheetDataSet>
      <sheetData sheetId="0"/>
      <sheetData sheetId="1">
        <row r="70">
          <cell r="J70">
            <v>321559.76</v>
          </cell>
        </row>
        <row r="71">
          <cell r="J71">
            <v>518030.36</v>
          </cell>
        </row>
        <row r="72">
          <cell r="J72">
            <v>462736.24</v>
          </cell>
        </row>
        <row r="73">
          <cell r="J73">
            <v>554117.65</v>
          </cell>
        </row>
        <row r="74">
          <cell r="J74">
            <v>82353</v>
          </cell>
        </row>
        <row r="75">
          <cell r="J75">
            <v>268619</v>
          </cell>
        </row>
        <row r="76">
          <cell r="J76">
            <v>333324.46999999997</v>
          </cell>
        </row>
      </sheetData>
      <sheetData sheetId="2"/>
      <sheetData sheetId="3">
        <row r="73">
          <cell r="L73">
            <v>1</v>
          </cell>
        </row>
        <row r="74">
          <cell r="L74">
            <v>1</v>
          </cell>
          <cell r="X74">
            <v>4</v>
          </cell>
        </row>
        <row r="75">
          <cell r="L75">
            <v>1</v>
          </cell>
          <cell r="X75">
            <v>2</v>
          </cell>
        </row>
        <row r="76">
          <cell r="L76">
            <v>1</v>
          </cell>
          <cell r="X76">
            <v>15</v>
          </cell>
        </row>
        <row r="78">
          <cell r="L78">
            <v>1</v>
          </cell>
          <cell r="X78">
            <v>2</v>
          </cell>
        </row>
        <row r="79">
          <cell r="L79">
            <v>1</v>
          </cell>
          <cell r="X79">
            <v>2</v>
          </cell>
        </row>
      </sheetData>
      <sheetData sheetId="4"/>
      <sheetData sheetId="5">
        <row r="6">
          <cell r="E6">
            <v>0</v>
          </cell>
          <cell r="F6">
            <v>10918.538039999999</v>
          </cell>
          <cell r="G6">
            <v>0</v>
          </cell>
          <cell r="H6">
            <v>0</v>
          </cell>
          <cell r="I6">
            <v>0</v>
          </cell>
        </row>
      </sheetData>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entelė"/>
      <sheetName val="2 lentelė"/>
      <sheetName val="3 lentelė"/>
      <sheetName val="4 lentelė"/>
      <sheetName val="5 lentelė"/>
      <sheetName val="6 lentelė"/>
      <sheetName val="7 lentelė"/>
      <sheetName val="8 lentelė"/>
    </sheetNames>
    <sheetDataSet>
      <sheetData sheetId="0">
        <row r="24">
          <cell r="Q24">
            <v>1097905.8823529412</v>
          </cell>
        </row>
      </sheetData>
      <sheetData sheetId="1"/>
      <sheetData sheetId="2"/>
      <sheetData sheetId="3"/>
      <sheetData sheetId="4"/>
      <sheetData sheetId="5">
        <row r="8">
          <cell r="E8">
            <v>0</v>
          </cell>
          <cell r="F8">
            <v>1097905.8823529412</v>
          </cell>
          <cell r="G8">
            <v>0</v>
          </cell>
          <cell r="H8">
            <v>0</v>
          </cell>
          <cell r="I8">
            <v>0</v>
          </cell>
        </row>
      </sheetData>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entelė"/>
      <sheetName val="2 lentelė"/>
      <sheetName val="3 lentelė"/>
      <sheetName val="4 lentelė"/>
      <sheetName val="5 lentelė"/>
      <sheetName val="6 lentelė"/>
      <sheetName val="7 lentelė"/>
      <sheetName val="8 lentelė"/>
    </sheetNames>
    <sheetDataSet>
      <sheetData sheetId="0">
        <row r="45">
          <cell r="Q45">
            <v>2250571.7647058824</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7.bin"/><Relationship Id="rId6" Type="http://schemas.openxmlformats.org/officeDocument/2006/relationships/package" Target="../embeddings/Microsoft_Excel_Worksheet2.xlsx"/><Relationship Id="rId5" Type="http://schemas.openxmlformats.org/officeDocument/2006/relationships/image" Target="../media/image1.emf"/><Relationship Id="rId4" Type="http://schemas.openxmlformats.org/officeDocument/2006/relationships/package" Target="../embeddings/Microsoft_Excel_Worksheet1.xlsx"/></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51"/>
  <sheetViews>
    <sheetView tabSelected="1" view="pageBreakPreview" zoomScaleNormal="100" zoomScaleSheetLayoutView="100" workbookViewId="0">
      <selection activeCell="S9" sqref="S9"/>
    </sheetView>
  </sheetViews>
  <sheetFormatPr defaultColWidth="9.140625" defaultRowHeight="15" x14ac:dyDescent="0.25"/>
  <cols>
    <col min="1" max="1" width="7.140625" style="17" customWidth="1"/>
    <col min="2" max="2" width="22.28515625" style="17" customWidth="1"/>
    <col min="3" max="4" width="9.42578125" style="17" bestFit="1" customWidth="1"/>
    <col min="5" max="5" width="12.7109375" style="17" customWidth="1"/>
    <col min="6" max="6" width="13.28515625" style="17" customWidth="1"/>
    <col min="7" max="7" width="14.5703125" style="17" bestFit="1" customWidth="1"/>
    <col min="8" max="8" width="14.5703125" style="17" customWidth="1"/>
    <col min="9" max="10" width="14.7109375" style="17" customWidth="1"/>
    <col min="11" max="12" width="15.5703125" style="17" bestFit="1" customWidth="1"/>
    <col min="13" max="13" width="14.5703125" style="17" bestFit="1" customWidth="1"/>
    <col min="14" max="14" width="14.5703125" style="17" customWidth="1"/>
    <col min="15" max="16" width="14.5703125" style="17" bestFit="1" customWidth="1"/>
    <col min="17" max="17" width="15" style="17" customWidth="1"/>
    <col min="18" max="18" width="17.140625" style="17" customWidth="1"/>
    <col min="19" max="19" width="14.140625" style="136" bestFit="1" customWidth="1"/>
    <col min="20" max="20" width="16" style="136" customWidth="1"/>
    <col min="21" max="56" width="9.140625" style="136"/>
    <col min="57" max="16384" width="9.140625" style="17"/>
  </cols>
  <sheetData>
    <row r="1" spans="1:57" s="138" customFormat="1" ht="20.25" x14ac:dyDescent="0.3">
      <c r="A1" s="806" t="s">
        <v>0</v>
      </c>
      <c r="B1" s="806"/>
      <c r="C1" s="806"/>
      <c r="D1" s="806"/>
      <c r="E1" s="806"/>
      <c r="F1" s="806"/>
      <c r="G1" s="806"/>
      <c r="H1" s="806"/>
      <c r="I1" s="806"/>
      <c r="J1" s="806"/>
      <c r="K1" s="806"/>
      <c r="L1" s="806"/>
      <c r="M1" s="806"/>
      <c r="N1" s="80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7"/>
    </row>
    <row r="2" spans="1:57" s="138" customFormat="1" x14ac:dyDescent="0.25">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7"/>
    </row>
    <row r="3" spans="1:57" ht="18.75" x14ac:dyDescent="0.3">
      <c r="A3" s="139" t="s">
        <v>1</v>
      </c>
      <c r="B3" s="140"/>
      <c r="C3" s="140"/>
      <c r="D3" s="140"/>
      <c r="E3" s="140"/>
      <c r="F3" s="140"/>
      <c r="G3" s="140"/>
      <c r="H3" s="140"/>
    </row>
    <row r="4" spans="1:57" ht="15.75" thickBot="1" x14ac:dyDescent="0.3"/>
    <row r="5" spans="1:57" s="144" customFormat="1" ht="33.75" customHeight="1" x14ac:dyDescent="0.2">
      <c r="A5" s="141"/>
      <c r="B5" s="142"/>
      <c r="C5" s="807" t="s">
        <v>2</v>
      </c>
      <c r="D5" s="807"/>
      <c r="E5" s="807" t="s">
        <v>3</v>
      </c>
      <c r="F5" s="807"/>
      <c r="G5" s="807" t="s">
        <v>4</v>
      </c>
      <c r="H5" s="807"/>
      <c r="I5" s="807" t="s">
        <v>5</v>
      </c>
      <c r="J5" s="807"/>
      <c r="K5" s="807" t="s">
        <v>6</v>
      </c>
      <c r="L5" s="807"/>
      <c r="M5" s="807" t="s">
        <v>7</v>
      </c>
      <c r="N5" s="807"/>
      <c r="O5" s="807" t="s">
        <v>8</v>
      </c>
      <c r="P5" s="807"/>
      <c r="Q5" s="812" t="s">
        <v>9</v>
      </c>
      <c r="R5" s="81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c r="BC5" s="143"/>
      <c r="BD5" s="143"/>
    </row>
    <row r="6" spans="1:57" s="144" customFormat="1" ht="33.75" customHeight="1" x14ac:dyDescent="0.2">
      <c r="A6" s="145" t="s">
        <v>10</v>
      </c>
      <c r="B6" s="146" t="s">
        <v>11</v>
      </c>
      <c r="C6" s="147" t="s">
        <v>12</v>
      </c>
      <c r="D6" s="147" t="s">
        <v>13</v>
      </c>
      <c r="E6" s="147" t="s">
        <v>12</v>
      </c>
      <c r="F6" s="147" t="s">
        <v>13</v>
      </c>
      <c r="G6" s="147" t="s">
        <v>12</v>
      </c>
      <c r="H6" s="147" t="s">
        <v>13</v>
      </c>
      <c r="I6" s="147" t="s">
        <v>12</v>
      </c>
      <c r="J6" s="147" t="s">
        <v>13</v>
      </c>
      <c r="K6" s="147" t="s">
        <v>12</v>
      </c>
      <c r="L6" s="147" t="s">
        <v>13</v>
      </c>
      <c r="M6" s="147" t="s">
        <v>12</v>
      </c>
      <c r="N6" s="147" t="s">
        <v>13</v>
      </c>
      <c r="O6" s="147" t="s">
        <v>12</v>
      </c>
      <c r="P6" s="147" t="s">
        <v>13</v>
      </c>
      <c r="Q6" s="147" t="s">
        <v>12</v>
      </c>
      <c r="R6" s="148" t="s">
        <v>13</v>
      </c>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row>
    <row r="7" spans="1:57" s="10" customFormat="1" ht="67.5" customHeight="1" x14ac:dyDescent="0.2">
      <c r="A7" s="149" t="s">
        <v>14</v>
      </c>
      <c r="B7" s="150" t="s">
        <v>15</v>
      </c>
      <c r="C7" s="151">
        <v>0</v>
      </c>
      <c r="D7" s="151">
        <v>0</v>
      </c>
      <c r="E7" s="151">
        <v>0</v>
      </c>
      <c r="F7" s="151">
        <v>0</v>
      </c>
      <c r="G7" s="152"/>
      <c r="H7" s="152"/>
      <c r="I7" s="152"/>
      <c r="J7" s="151"/>
      <c r="K7" s="151"/>
      <c r="L7" s="151"/>
      <c r="M7" s="151"/>
      <c r="N7" s="151"/>
      <c r="O7" s="151"/>
      <c r="P7" s="152"/>
      <c r="Q7" s="152"/>
      <c r="R7" s="153"/>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row>
    <row r="8" spans="1:57" s="10" customFormat="1" ht="33" customHeight="1" x14ac:dyDescent="0.2">
      <c r="A8" s="4" t="s">
        <v>16</v>
      </c>
      <c r="B8" s="5" t="s">
        <v>17</v>
      </c>
      <c r="C8" s="154">
        <v>0</v>
      </c>
      <c r="D8" s="7">
        <v>0</v>
      </c>
      <c r="E8" s="154">
        <v>0</v>
      </c>
      <c r="F8" s="7">
        <v>0</v>
      </c>
      <c r="G8" s="6"/>
      <c r="H8" s="6"/>
      <c r="I8" s="6"/>
      <c r="J8" s="7"/>
      <c r="K8" s="7"/>
      <c r="L8" s="7"/>
      <c r="M8" s="7"/>
      <c r="N8" s="7"/>
      <c r="O8" s="7"/>
      <c r="P8" s="6"/>
      <c r="Q8" s="6"/>
      <c r="R8" s="8"/>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row>
    <row r="9" spans="1:57" s="779" customFormat="1" ht="51.75" customHeight="1" x14ac:dyDescent="0.2">
      <c r="A9" s="18" t="s">
        <v>18</v>
      </c>
      <c r="B9" s="28" t="s">
        <v>19</v>
      </c>
      <c r="C9" s="155">
        <v>0</v>
      </c>
      <c r="D9" s="1">
        <v>0</v>
      </c>
      <c r="E9" s="1">
        <v>0</v>
      </c>
      <c r="F9" s="1">
        <v>0</v>
      </c>
      <c r="G9" s="1">
        <f>H9*100/85</f>
        <v>273264.70588235295</v>
      </c>
      <c r="H9" s="562">
        <v>232275</v>
      </c>
      <c r="I9" s="562">
        <f>J9*100/85</f>
        <v>2186120</v>
      </c>
      <c r="J9" s="562">
        <v>1858202</v>
      </c>
      <c r="K9" s="562">
        <f>L9*100/85</f>
        <v>6011829.4117647056</v>
      </c>
      <c r="L9" s="1">
        <v>5110055</v>
      </c>
      <c r="M9" s="1">
        <f>N9*100/85</f>
        <v>7651420</v>
      </c>
      <c r="N9" s="1">
        <v>6503707</v>
      </c>
      <c r="O9" s="1">
        <f>P9*100/85</f>
        <v>11203865.882352941</v>
      </c>
      <c r="P9" s="1">
        <f>4180955+2322753+2090477+929101</f>
        <v>9523286</v>
      </c>
      <c r="Q9" s="1">
        <v>27326500</v>
      </c>
      <c r="R9" s="156">
        <f>H9+J9+L9+N9+P9</f>
        <v>23227525</v>
      </c>
      <c r="S9" s="778"/>
      <c r="T9" s="778"/>
      <c r="U9" s="778"/>
      <c r="V9" s="778"/>
      <c r="W9" s="778"/>
      <c r="X9" s="778"/>
      <c r="Y9" s="778"/>
      <c r="Z9" s="778"/>
      <c r="AA9" s="778"/>
      <c r="AB9" s="778"/>
      <c r="AC9" s="778"/>
      <c r="AD9" s="778"/>
      <c r="AE9" s="778"/>
      <c r="AF9" s="778"/>
      <c r="AG9" s="778"/>
      <c r="AH9" s="778"/>
      <c r="AI9" s="778"/>
      <c r="AJ9" s="778"/>
      <c r="AK9" s="778"/>
      <c r="AL9" s="778"/>
      <c r="AM9" s="778"/>
      <c r="AN9" s="778"/>
      <c r="AO9" s="778"/>
      <c r="AP9" s="778"/>
      <c r="AQ9" s="778"/>
      <c r="AR9" s="778"/>
      <c r="AS9" s="778"/>
      <c r="AT9" s="778"/>
      <c r="AU9" s="778"/>
      <c r="AV9" s="778"/>
      <c r="AW9" s="778"/>
      <c r="AX9" s="778"/>
      <c r="AY9" s="778"/>
      <c r="AZ9" s="778"/>
      <c r="BA9" s="778"/>
      <c r="BB9" s="778"/>
      <c r="BC9" s="778"/>
      <c r="BD9" s="778"/>
    </row>
    <row r="10" spans="1:57" s="10" customFormat="1" ht="41.25" customHeight="1" x14ac:dyDescent="0.2">
      <c r="A10" s="18" t="s">
        <v>20</v>
      </c>
      <c r="B10" s="28" t="s">
        <v>21</v>
      </c>
      <c r="C10" s="155">
        <v>0</v>
      </c>
      <c r="D10" s="1">
        <v>0</v>
      </c>
      <c r="E10" s="155">
        <v>824100</v>
      </c>
      <c r="F10" s="1">
        <v>700485</v>
      </c>
      <c r="G10" s="1">
        <v>2472300</v>
      </c>
      <c r="H10" s="1">
        <v>2101455</v>
      </c>
      <c r="I10" s="1">
        <v>2472300</v>
      </c>
      <c r="J10" s="1">
        <v>2101455</v>
      </c>
      <c r="K10" s="1">
        <v>824100</v>
      </c>
      <c r="L10" s="1">
        <v>700485</v>
      </c>
      <c r="M10" s="1">
        <v>824100</v>
      </c>
      <c r="N10" s="1">
        <v>700485</v>
      </c>
      <c r="O10" s="1">
        <v>824100</v>
      </c>
      <c r="P10" s="1">
        <v>700485</v>
      </c>
      <c r="Q10" s="1">
        <v>8241000</v>
      </c>
      <c r="R10" s="156">
        <v>7004850</v>
      </c>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row>
    <row r="11" spans="1:57" s="10" customFormat="1" ht="44.25" customHeight="1" x14ac:dyDescent="0.2">
      <c r="A11" s="18" t="s">
        <v>22</v>
      </c>
      <c r="B11" s="28" t="s">
        <v>23</v>
      </c>
      <c r="C11" s="155">
        <v>0</v>
      </c>
      <c r="D11" s="1">
        <v>0</v>
      </c>
      <c r="E11" s="155">
        <v>0</v>
      </c>
      <c r="F11" s="1">
        <v>0</v>
      </c>
      <c r="G11" s="1">
        <v>37799.15</v>
      </c>
      <c r="H11" s="1">
        <v>32129.279999999999</v>
      </c>
      <c r="I11" s="1">
        <v>160646.39999999999</v>
      </c>
      <c r="J11" s="1">
        <v>136549.44</v>
      </c>
      <c r="K11" s="1">
        <v>116547.39</v>
      </c>
      <c r="L11" s="1">
        <v>99065.279999999999</v>
      </c>
      <c r="M11" s="1">
        <v>0</v>
      </c>
      <c r="N11" s="1">
        <v>0</v>
      </c>
      <c r="O11" s="1">
        <v>0</v>
      </c>
      <c r="P11" s="1">
        <v>0</v>
      </c>
      <c r="Q11" s="1">
        <v>314992.94</v>
      </c>
      <c r="R11" s="157">
        <v>267744</v>
      </c>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row>
    <row r="12" spans="1:57" s="10" customFormat="1" ht="42.75" customHeight="1" x14ac:dyDescent="0.2">
      <c r="A12" s="4" t="s">
        <v>24</v>
      </c>
      <c r="B12" s="5" t="s">
        <v>25</v>
      </c>
      <c r="C12" s="154"/>
      <c r="D12" s="7"/>
      <c r="E12" s="154"/>
      <c r="F12" s="7"/>
      <c r="G12" s="6"/>
      <c r="H12" s="6"/>
      <c r="I12" s="6"/>
      <c r="J12" s="7"/>
      <c r="K12" s="7"/>
      <c r="L12" s="7"/>
      <c r="M12" s="7"/>
      <c r="N12" s="7"/>
      <c r="O12" s="7"/>
      <c r="P12" s="6"/>
      <c r="Q12" s="6"/>
      <c r="R12" s="8"/>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row>
    <row r="13" spans="1:57" s="10" customFormat="1" ht="43.5" customHeight="1" x14ac:dyDescent="0.2">
      <c r="A13" s="18" t="s">
        <v>26</v>
      </c>
      <c r="B13" s="28" t="s">
        <v>27</v>
      </c>
      <c r="C13" s="155">
        <v>0</v>
      </c>
      <c r="D13" s="1">
        <v>0</v>
      </c>
      <c r="E13" s="155">
        <v>0</v>
      </c>
      <c r="F13" s="1">
        <v>0</v>
      </c>
      <c r="G13" s="1">
        <v>73849.41</v>
      </c>
      <c r="H13" s="1">
        <v>62772</v>
      </c>
      <c r="I13" s="1">
        <v>590796.47</v>
      </c>
      <c r="J13" s="1">
        <v>502177</v>
      </c>
      <c r="K13" s="1">
        <v>1624689.41</v>
      </c>
      <c r="L13" s="1">
        <v>1380986</v>
      </c>
      <c r="M13" s="1">
        <v>2067785.88</v>
      </c>
      <c r="N13" s="1">
        <v>1757618</v>
      </c>
      <c r="O13" s="1">
        <v>2187606.75</v>
      </c>
      <c r="P13" s="1">
        <v>2573655</v>
      </c>
      <c r="Q13" s="1">
        <v>6544727.9199999999</v>
      </c>
      <c r="R13" s="156">
        <v>6277208</v>
      </c>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row>
    <row r="14" spans="1:57" s="10" customFormat="1" ht="94.5" customHeight="1" x14ac:dyDescent="0.2">
      <c r="A14" s="18" t="s">
        <v>28</v>
      </c>
      <c r="B14" s="28" t="s">
        <v>29</v>
      </c>
      <c r="C14" s="155">
        <v>0</v>
      </c>
      <c r="D14" s="155">
        <v>0</v>
      </c>
      <c r="E14" s="155">
        <v>0</v>
      </c>
      <c r="F14" s="155">
        <v>0</v>
      </c>
      <c r="G14" s="1">
        <v>500000</v>
      </c>
      <c r="H14" s="1">
        <v>400000</v>
      </c>
      <c r="I14" s="1">
        <v>1000000</v>
      </c>
      <c r="J14" s="1">
        <v>800000</v>
      </c>
      <c r="K14" s="1">
        <v>2000000</v>
      </c>
      <c r="L14" s="1">
        <v>1600000</v>
      </c>
      <c r="M14" s="1">
        <v>623510</v>
      </c>
      <c r="N14" s="1">
        <v>498808</v>
      </c>
      <c r="O14" s="1">
        <v>0</v>
      </c>
      <c r="P14" s="1">
        <v>0</v>
      </c>
      <c r="Q14" s="2">
        <v>4123510</v>
      </c>
      <c r="R14" s="3">
        <v>3298808</v>
      </c>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row>
    <row r="15" spans="1:57" s="10" customFormat="1" ht="40.5" customHeight="1" x14ac:dyDescent="0.2">
      <c r="A15" s="158" t="s">
        <v>30</v>
      </c>
      <c r="B15" s="159" t="s">
        <v>31</v>
      </c>
      <c r="C15" s="152"/>
      <c r="D15" s="160"/>
      <c r="E15" s="160"/>
      <c r="F15" s="160"/>
      <c r="G15" s="160"/>
      <c r="H15" s="160"/>
      <c r="I15" s="160"/>
      <c r="J15" s="161"/>
      <c r="K15" s="161"/>
      <c r="L15" s="161"/>
      <c r="M15" s="161"/>
      <c r="N15" s="161"/>
      <c r="O15" s="161"/>
      <c r="P15" s="160"/>
      <c r="Q15" s="160"/>
      <c r="R15" s="162"/>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row>
    <row r="16" spans="1:57" s="10" customFormat="1" ht="66.75" customHeight="1" x14ac:dyDescent="0.2">
      <c r="A16" s="4" t="s">
        <v>32</v>
      </c>
      <c r="B16" s="5" t="s">
        <v>33</v>
      </c>
      <c r="C16" s="163"/>
      <c r="D16" s="6"/>
      <c r="E16" s="6"/>
      <c r="F16" s="6"/>
      <c r="G16" s="6"/>
      <c r="H16" s="6"/>
      <c r="I16" s="6"/>
      <c r="J16" s="7"/>
      <c r="K16" s="7"/>
      <c r="L16" s="7"/>
      <c r="M16" s="7"/>
      <c r="N16" s="7"/>
      <c r="O16" s="7"/>
      <c r="P16" s="6"/>
      <c r="Q16" s="6"/>
      <c r="R16" s="8"/>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row>
    <row r="17" spans="1:56" s="10" customFormat="1" ht="36" customHeight="1" x14ac:dyDescent="0.2">
      <c r="A17" s="18" t="s">
        <v>34</v>
      </c>
      <c r="B17" s="28" t="s">
        <v>35</v>
      </c>
      <c r="C17" s="91"/>
      <c r="D17" s="19"/>
      <c r="E17" s="19"/>
      <c r="F17" s="19"/>
      <c r="G17" s="19"/>
      <c r="H17" s="19"/>
      <c r="I17" s="19"/>
      <c r="J17" s="1"/>
      <c r="K17" s="1"/>
      <c r="L17" s="1"/>
      <c r="M17" s="1"/>
      <c r="N17" s="1"/>
      <c r="O17" s="1"/>
      <c r="P17" s="19"/>
      <c r="Q17" s="19"/>
      <c r="R17" s="156">
        <v>3365000</v>
      </c>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row>
    <row r="18" spans="1:56" s="10" customFormat="1" ht="31.5" customHeight="1" x14ac:dyDescent="0.2">
      <c r="A18" s="22" t="s">
        <v>36</v>
      </c>
      <c r="B18" s="164" t="s">
        <v>37</v>
      </c>
      <c r="C18" s="91"/>
      <c r="D18" s="21"/>
      <c r="E18" s="21"/>
      <c r="F18" s="21"/>
      <c r="G18" s="21"/>
      <c r="H18" s="21"/>
      <c r="I18" s="21"/>
      <c r="J18" s="11"/>
      <c r="K18" s="11"/>
      <c r="L18" s="11"/>
      <c r="M18" s="11"/>
      <c r="N18" s="11"/>
      <c r="O18" s="11"/>
      <c r="P18" s="21"/>
      <c r="Q18" s="21"/>
      <c r="R18" s="13">
        <v>7234684</v>
      </c>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row>
    <row r="19" spans="1:56" s="10" customFormat="1" ht="51.75" customHeight="1" x14ac:dyDescent="0.2">
      <c r="A19" s="22" t="s">
        <v>38</v>
      </c>
      <c r="B19" s="120" t="s">
        <v>39</v>
      </c>
      <c r="C19" s="14"/>
      <c r="D19" s="165"/>
      <c r="E19" s="165"/>
      <c r="F19" s="165"/>
      <c r="G19" s="165"/>
      <c r="H19" s="165"/>
      <c r="I19" s="118">
        <v>1758230.59</v>
      </c>
      <c r="J19" s="119">
        <v>1494496</v>
      </c>
      <c r="K19" s="119"/>
      <c r="L19" s="166"/>
      <c r="M19" s="119"/>
      <c r="N19" s="166"/>
      <c r="O19" s="119"/>
      <c r="P19" s="166"/>
      <c r="Q19" s="119">
        <v>1758230.59</v>
      </c>
      <c r="R19" s="166">
        <v>1494496</v>
      </c>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row>
    <row r="20" spans="1:56" s="10" customFormat="1" ht="46.5" customHeight="1" x14ac:dyDescent="0.2">
      <c r="A20" s="22" t="s">
        <v>40</v>
      </c>
      <c r="B20" s="164" t="s">
        <v>41</v>
      </c>
      <c r="C20" s="91"/>
      <c r="D20" s="21"/>
      <c r="E20" s="21"/>
      <c r="F20" s="21"/>
      <c r="G20" s="21"/>
      <c r="H20" s="21"/>
      <c r="I20" s="21"/>
      <c r="J20" s="11"/>
      <c r="K20" s="11"/>
      <c r="L20" s="11"/>
      <c r="M20" s="11"/>
      <c r="N20" s="11"/>
      <c r="O20" s="11"/>
      <c r="P20" s="21"/>
      <c r="Q20" s="21"/>
      <c r="R20" s="13">
        <v>971000</v>
      </c>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row>
    <row r="21" spans="1:56" s="10" customFormat="1" ht="54.75" customHeight="1" x14ac:dyDescent="0.2">
      <c r="A21" s="22" t="s">
        <v>42</v>
      </c>
      <c r="B21" s="164" t="s">
        <v>244</v>
      </c>
      <c r="C21" s="155">
        <v>0</v>
      </c>
      <c r="D21" s="11">
        <v>0</v>
      </c>
      <c r="E21" s="11">
        <v>0</v>
      </c>
      <c r="F21" s="11">
        <v>0</v>
      </c>
      <c r="G21" s="11">
        <f>Q21*40/100</f>
        <v>11102071.572000001</v>
      </c>
      <c r="H21" s="11">
        <v>6087601.8700000001</v>
      </c>
      <c r="I21" s="11">
        <f>Q21*40/100</f>
        <v>11102071.572000001</v>
      </c>
      <c r="J21" s="11">
        <v>6087601.8700000001</v>
      </c>
      <c r="K21" s="11">
        <f>Q21-G21-I21</f>
        <v>5551035.7860000022</v>
      </c>
      <c r="L21" s="11">
        <v>3043800.94</v>
      </c>
      <c r="M21" s="11">
        <v>0</v>
      </c>
      <c r="N21" s="11">
        <v>0</v>
      </c>
      <c r="O21" s="11">
        <v>0</v>
      </c>
      <c r="P21" s="11">
        <v>0</v>
      </c>
      <c r="Q21" s="12">
        <v>27755178.930000003</v>
      </c>
      <c r="R21" s="13">
        <f>SUM(H21,J21,L21)</f>
        <v>15219004.68</v>
      </c>
      <c r="S21" s="167"/>
      <c r="T21" s="168"/>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row>
    <row r="22" spans="1:56" s="10" customFormat="1" ht="37.5" customHeight="1" x14ac:dyDescent="0.2">
      <c r="A22" s="18" t="s">
        <v>43</v>
      </c>
      <c r="B22" s="28" t="s">
        <v>45</v>
      </c>
      <c r="C22" s="1">
        <v>0</v>
      </c>
      <c r="D22" s="1">
        <v>0</v>
      </c>
      <c r="E22" s="1">
        <v>0</v>
      </c>
      <c r="F22" s="1">
        <v>0</v>
      </c>
      <c r="G22" s="1">
        <v>0</v>
      </c>
      <c r="H22" s="1">
        <v>0</v>
      </c>
      <c r="I22" s="169">
        <v>2962753.31</v>
      </c>
      <c r="J22" s="169">
        <v>2481123.46</v>
      </c>
      <c r="K22" s="169">
        <v>2962753.31</v>
      </c>
      <c r="L22" s="169">
        <v>2481123.46</v>
      </c>
      <c r="M22" s="1">
        <v>1481376.65</v>
      </c>
      <c r="N22" s="1">
        <v>1240561.3700000001</v>
      </c>
      <c r="O22" s="1">
        <v>0</v>
      </c>
      <c r="P22" s="1">
        <v>0</v>
      </c>
      <c r="Q22" s="1">
        <v>7406883.2699999996</v>
      </c>
      <c r="R22" s="156">
        <v>6202808.6500000004</v>
      </c>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row>
    <row r="23" spans="1:56" s="10" customFormat="1" ht="57.75" customHeight="1" x14ac:dyDescent="0.2">
      <c r="A23" s="22" t="s">
        <v>276</v>
      </c>
      <c r="B23" s="164" t="s">
        <v>47</v>
      </c>
      <c r="C23" s="155">
        <v>0</v>
      </c>
      <c r="D23" s="11">
        <v>0</v>
      </c>
      <c r="E23" s="11">
        <v>0</v>
      </c>
      <c r="F23" s="11">
        <v>0</v>
      </c>
      <c r="G23" s="11">
        <v>0</v>
      </c>
      <c r="H23" s="11">
        <v>0</v>
      </c>
      <c r="I23" s="11">
        <v>3821488.3139999993</v>
      </c>
      <c r="J23" s="11">
        <v>3096745.04</v>
      </c>
      <c r="K23" s="11">
        <v>6114381.3024000004</v>
      </c>
      <c r="L23" s="11">
        <v>4954792.0599999996</v>
      </c>
      <c r="M23" s="11">
        <v>982668.4235999994</v>
      </c>
      <c r="N23" s="11">
        <v>796305.86</v>
      </c>
      <c r="O23" s="11">
        <v>0</v>
      </c>
      <c r="P23" s="11">
        <v>0</v>
      </c>
      <c r="Q23" s="11">
        <v>10918538.039999999</v>
      </c>
      <c r="R23" s="13">
        <v>8847842.9600000009</v>
      </c>
      <c r="S23" s="170"/>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row>
    <row r="24" spans="1:56" s="10" customFormat="1" ht="69.75" customHeight="1" x14ac:dyDescent="0.2">
      <c r="A24" s="22" t="s">
        <v>46</v>
      </c>
      <c r="B24" s="164" t="s">
        <v>48</v>
      </c>
      <c r="C24" s="91"/>
      <c r="D24" s="21"/>
      <c r="E24" s="21"/>
      <c r="F24" s="21"/>
      <c r="G24" s="21"/>
      <c r="H24" s="21"/>
      <c r="I24" s="11">
        <v>454532.9411764706</v>
      </c>
      <c r="J24" s="11">
        <v>386353</v>
      </c>
      <c r="K24" s="11">
        <v>303022.35294117645</v>
      </c>
      <c r="L24" s="11">
        <v>257569</v>
      </c>
      <c r="M24" s="11"/>
      <c r="N24" s="11"/>
      <c r="O24" s="11">
        <v>340350.5882352941</v>
      </c>
      <c r="P24" s="12">
        <v>289298</v>
      </c>
      <c r="Q24" s="11">
        <v>1097905.8823529412</v>
      </c>
      <c r="R24" s="13">
        <v>933220</v>
      </c>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row>
    <row r="25" spans="1:56" s="10" customFormat="1" ht="90.75" customHeight="1" x14ac:dyDescent="0.2">
      <c r="A25" s="171" t="s">
        <v>49</v>
      </c>
      <c r="B25" s="172" t="s">
        <v>50</v>
      </c>
      <c r="C25" s="163"/>
      <c r="D25" s="173"/>
      <c r="E25" s="173"/>
      <c r="F25" s="173"/>
      <c r="G25" s="173"/>
      <c r="H25" s="173"/>
      <c r="I25" s="173"/>
      <c r="J25" s="174"/>
      <c r="K25" s="174"/>
      <c r="L25" s="174"/>
      <c r="M25" s="174"/>
      <c r="N25" s="174"/>
      <c r="O25" s="174"/>
      <c r="P25" s="173"/>
      <c r="Q25" s="173"/>
      <c r="R25" s="175"/>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row>
    <row r="26" spans="1:56" s="10" customFormat="1" ht="60" customHeight="1" x14ac:dyDescent="0.2">
      <c r="A26" s="22" t="s">
        <v>51</v>
      </c>
      <c r="B26" s="164" t="s">
        <v>52</v>
      </c>
      <c r="C26" s="91"/>
      <c r="D26" s="21"/>
      <c r="E26" s="21"/>
      <c r="F26" s="21"/>
      <c r="G26" s="21"/>
      <c r="H26" s="21"/>
      <c r="I26" s="21"/>
      <c r="J26" s="11"/>
      <c r="K26" s="11"/>
      <c r="L26" s="11"/>
      <c r="M26" s="11"/>
      <c r="N26" s="11"/>
      <c r="O26" s="11"/>
      <c r="P26" s="21"/>
      <c r="Q26" s="21"/>
      <c r="R26" s="13"/>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row>
    <row r="27" spans="1:56" s="10" customFormat="1" ht="51" customHeight="1" x14ac:dyDescent="0.2">
      <c r="A27" s="22" t="s">
        <v>53</v>
      </c>
      <c r="B27" s="164" t="s">
        <v>54</v>
      </c>
      <c r="C27" s="91"/>
      <c r="D27" s="21"/>
      <c r="E27" s="21"/>
      <c r="F27" s="21"/>
      <c r="G27" s="21"/>
      <c r="H27" s="21"/>
      <c r="I27" s="21"/>
      <c r="J27" s="11"/>
      <c r="K27" s="11"/>
      <c r="L27" s="11"/>
      <c r="M27" s="11"/>
      <c r="N27" s="11"/>
      <c r="O27" s="11"/>
      <c r="P27" s="21"/>
      <c r="Q27" s="21"/>
      <c r="R27" s="13"/>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row>
    <row r="28" spans="1:56" s="10" customFormat="1" ht="51" customHeight="1" x14ac:dyDescent="0.2">
      <c r="A28" s="22" t="s">
        <v>55</v>
      </c>
      <c r="B28" s="164" t="s">
        <v>56</v>
      </c>
      <c r="C28" s="91"/>
      <c r="D28" s="21"/>
      <c r="E28" s="21"/>
      <c r="F28" s="21"/>
      <c r="G28" s="21"/>
      <c r="H28" s="21"/>
      <c r="I28" s="21">
        <v>635185.11999999988</v>
      </c>
      <c r="J28" s="11">
        <v>539907.25</v>
      </c>
      <c r="K28" s="11">
        <v>736814.73919999984</v>
      </c>
      <c r="L28" s="11">
        <v>626292.41</v>
      </c>
      <c r="M28" s="11">
        <v>279481.45279999997</v>
      </c>
      <c r="N28" s="11">
        <v>237559.19</v>
      </c>
      <c r="O28" s="11">
        <v>889259.16799999971</v>
      </c>
      <c r="P28" s="21">
        <v>755870.15</v>
      </c>
      <c r="Q28" s="21">
        <v>2540740.4799999995</v>
      </c>
      <c r="R28" s="13">
        <v>2159629</v>
      </c>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row>
    <row r="29" spans="1:56" s="10" customFormat="1" ht="66.75" customHeight="1" x14ac:dyDescent="0.2">
      <c r="A29" s="171" t="s">
        <v>57</v>
      </c>
      <c r="B29" s="172" t="s">
        <v>58</v>
      </c>
      <c r="C29" s="163"/>
      <c r="D29" s="173"/>
      <c r="E29" s="173"/>
      <c r="F29" s="173"/>
      <c r="G29" s="173"/>
      <c r="H29" s="173"/>
      <c r="I29" s="173"/>
      <c r="J29" s="174"/>
      <c r="K29" s="174"/>
      <c r="L29" s="174"/>
      <c r="M29" s="174"/>
      <c r="N29" s="174"/>
      <c r="O29" s="174"/>
      <c r="P29" s="173"/>
      <c r="Q29" s="173"/>
      <c r="R29" s="175"/>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row>
    <row r="30" spans="1:56" s="688" customFormat="1" ht="45.75" customHeight="1" x14ac:dyDescent="0.2">
      <c r="A30" s="680" t="s">
        <v>59</v>
      </c>
      <c r="B30" s="681" t="s">
        <v>60</v>
      </c>
      <c r="C30" s="682"/>
      <c r="D30" s="683"/>
      <c r="E30" s="683"/>
      <c r="F30" s="683"/>
      <c r="G30" s="683"/>
      <c r="H30" s="683"/>
      <c r="I30" s="684">
        <f>Q30*0.05</f>
        <v>132118.45599999998</v>
      </c>
      <c r="J30" s="684">
        <v>110410</v>
      </c>
      <c r="K30" s="684">
        <f>Q30*0.2</f>
        <v>528473.82399999991</v>
      </c>
      <c r="L30" s="684">
        <v>441635.18</v>
      </c>
      <c r="M30" s="684">
        <f>Q30*0.35</f>
        <v>924829.19199999981</v>
      </c>
      <c r="N30" s="684">
        <v>772855.52</v>
      </c>
      <c r="O30" s="684">
        <f>Q30*0.4</f>
        <v>1056947.6479999998</v>
      </c>
      <c r="P30" s="684">
        <v>883251.06</v>
      </c>
      <c r="Q30" s="684">
        <f>SUM('[1]2 lentelė'!J102:J109)</f>
        <v>2642369.1199999996</v>
      </c>
      <c r="R30" s="685">
        <f>SUM(J30,L30,N30,P30)</f>
        <v>2208151.7599999998</v>
      </c>
      <c r="S30" s="686"/>
      <c r="T30" s="686"/>
      <c r="U30" s="687"/>
      <c r="V30" s="687"/>
      <c r="W30" s="687"/>
      <c r="X30" s="687"/>
      <c r="Y30" s="687"/>
      <c r="Z30" s="687"/>
      <c r="AA30" s="687"/>
      <c r="AB30" s="687"/>
      <c r="AC30" s="687"/>
      <c r="AD30" s="687"/>
      <c r="AE30" s="687"/>
      <c r="AF30" s="687"/>
      <c r="AG30" s="687"/>
      <c r="AH30" s="687"/>
      <c r="AI30" s="687"/>
      <c r="AJ30" s="687"/>
      <c r="AK30" s="687"/>
      <c r="AL30" s="687"/>
      <c r="AM30" s="687"/>
      <c r="AN30" s="687"/>
      <c r="AO30" s="687"/>
      <c r="AP30" s="687"/>
      <c r="AQ30" s="687"/>
      <c r="AR30" s="687"/>
      <c r="AS30" s="687"/>
      <c r="AT30" s="687"/>
      <c r="AU30" s="687"/>
      <c r="AV30" s="687"/>
      <c r="AW30" s="687"/>
      <c r="AX30" s="687"/>
      <c r="AY30" s="687"/>
      <c r="AZ30" s="687"/>
      <c r="BA30" s="687"/>
      <c r="BB30" s="687"/>
      <c r="BC30" s="687"/>
      <c r="BD30" s="687"/>
    </row>
    <row r="31" spans="1:56" s="10" customFormat="1" ht="45.75" customHeight="1" x14ac:dyDescent="0.2">
      <c r="A31" s="22" t="s">
        <v>61</v>
      </c>
      <c r="B31" s="164" t="s">
        <v>62</v>
      </c>
      <c r="C31" s="91"/>
      <c r="D31" s="21"/>
      <c r="E31" s="21"/>
      <c r="F31" s="11"/>
      <c r="G31" s="11">
        <f>Q31*0.05</f>
        <v>140609.432</v>
      </c>
      <c r="H31" s="11">
        <v>119510</v>
      </c>
      <c r="I31" s="11">
        <f>Q31*0.07</f>
        <v>196853.20480000004</v>
      </c>
      <c r="J31" s="11">
        <v>172959.84</v>
      </c>
      <c r="K31" s="11">
        <f>Q31*0.45</f>
        <v>1265484.888</v>
      </c>
      <c r="L31" s="11">
        <v>1075654.18</v>
      </c>
      <c r="M31" s="11">
        <f>Q31*0.43</f>
        <v>1209241.1152000001</v>
      </c>
      <c r="N31" s="11">
        <v>597630.23</v>
      </c>
      <c r="O31" s="11"/>
      <c r="P31" s="12"/>
      <c r="Q31" s="11">
        <v>2812188.64</v>
      </c>
      <c r="R31" s="13">
        <v>2390360.34</v>
      </c>
      <c r="S31" s="9"/>
      <c r="T31" s="176"/>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row>
    <row r="32" spans="1:56" s="10" customFormat="1" ht="36.75" customHeight="1" x14ac:dyDescent="0.2">
      <c r="A32" s="177" t="s">
        <v>63</v>
      </c>
      <c r="B32" s="178" t="s">
        <v>64</v>
      </c>
      <c r="C32" s="152"/>
      <c r="D32" s="179"/>
      <c r="E32" s="179"/>
      <c r="F32" s="179"/>
      <c r="G32" s="179"/>
      <c r="H32" s="179"/>
      <c r="I32" s="179" t="s">
        <v>65</v>
      </c>
      <c r="J32" s="180"/>
      <c r="K32" s="180"/>
      <c r="L32" s="180"/>
      <c r="M32" s="180"/>
      <c r="N32" s="180"/>
      <c r="O32" s="180"/>
      <c r="P32" s="179"/>
      <c r="Q32" s="179"/>
      <c r="R32" s="162"/>
      <c r="S32" s="9"/>
      <c r="T32" s="176"/>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row>
    <row r="33" spans="1:56" s="10" customFormat="1" ht="64.5" customHeight="1" x14ac:dyDescent="0.2">
      <c r="A33" s="171" t="s">
        <v>66</v>
      </c>
      <c r="B33" s="172" t="s">
        <v>67</v>
      </c>
      <c r="C33" s="163"/>
      <c r="D33" s="173"/>
      <c r="E33" s="173"/>
      <c r="F33" s="173"/>
      <c r="G33" s="173"/>
      <c r="H33" s="173"/>
      <c r="I33" s="173"/>
      <c r="J33" s="174"/>
      <c r="K33" s="174"/>
      <c r="L33" s="174"/>
      <c r="M33" s="174"/>
      <c r="N33" s="174"/>
      <c r="O33" s="174"/>
      <c r="P33" s="173"/>
      <c r="Q33" s="173"/>
      <c r="R33" s="175"/>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row>
    <row r="34" spans="1:56" s="10" customFormat="1" ht="108" customHeight="1" x14ac:dyDescent="0.2">
      <c r="A34" s="22" t="s">
        <v>68</v>
      </c>
      <c r="B34" s="164" t="s">
        <v>69</v>
      </c>
      <c r="C34" s="91"/>
      <c r="D34" s="21"/>
      <c r="E34" s="21"/>
      <c r="F34" s="21"/>
      <c r="G34" s="21"/>
      <c r="H34" s="21"/>
      <c r="I34" s="21"/>
      <c r="J34" s="11"/>
      <c r="K34" s="11"/>
      <c r="L34" s="11"/>
      <c r="M34" s="11"/>
      <c r="N34" s="11"/>
      <c r="O34" s="11"/>
      <c r="P34" s="21"/>
      <c r="Q34" s="21"/>
      <c r="R34" s="13"/>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row>
    <row r="35" spans="1:56" s="10" customFormat="1" ht="51" customHeight="1" x14ac:dyDescent="0.2">
      <c r="A35" s="22" t="s">
        <v>70</v>
      </c>
      <c r="B35" s="164" t="s">
        <v>71</v>
      </c>
      <c r="C35" s="91"/>
      <c r="D35" s="21"/>
      <c r="E35" s="21"/>
      <c r="F35" s="21"/>
      <c r="G35" s="21"/>
      <c r="H35" s="21"/>
      <c r="I35" s="21"/>
      <c r="J35" s="11"/>
      <c r="K35" s="11"/>
      <c r="L35" s="11"/>
      <c r="M35" s="11"/>
      <c r="N35" s="11"/>
      <c r="O35" s="11"/>
      <c r="P35" s="21"/>
      <c r="Q35" s="21"/>
      <c r="R35" s="13">
        <v>1739290</v>
      </c>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row>
    <row r="36" spans="1:56" s="10" customFormat="1" ht="44.25" customHeight="1" x14ac:dyDescent="0.2">
      <c r="A36" s="177" t="s">
        <v>72</v>
      </c>
      <c r="B36" s="178" t="s">
        <v>73</v>
      </c>
      <c r="C36" s="152"/>
      <c r="D36" s="179"/>
      <c r="E36" s="179"/>
      <c r="F36" s="179"/>
      <c r="G36" s="179"/>
      <c r="H36" s="179"/>
      <c r="I36" s="179"/>
      <c r="J36" s="180"/>
      <c r="K36" s="180"/>
      <c r="L36" s="180"/>
      <c r="M36" s="180"/>
      <c r="N36" s="180"/>
      <c r="O36" s="180"/>
      <c r="P36" s="179"/>
      <c r="Q36" s="179"/>
      <c r="R36" s="162"/>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row>
    <row r="37" spans="1:56" s="10" customFormat="1" ht="44.25" customHeight="1" x14ac:dyDescent="0.2">
      <c r="A37" s="171" t="s">
        <v>74</v>
      </c>
      <c r="B37" s="172" t="s">
        <v>75</v>
      </c>
      <c r="C37" s="163"/>
      <c r="D37" s="173"/>
      <c r="E37" s="173"/>
      <c r="F37" s="173"/>
      <c r="G37" s="173"/>
      <c r="H37" s="173"/>
      <c r="I37" s="173"/>
      <c r="J37" s="174"/>
      <c r="K37" s="174"/>
      <c r="L37" s="174"/>
      <c r="M37" s="174"/>
      <c r="N37" s="174"/>
      <c r="O37" s="174"/>
      <c r="P37" s="173"/>
      <c r="Q37" s="173"/>
      <c r="R37" s="175"/>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row>
    <row r="38" spans="1:56" s="10" customFormat="1" ht="44.25" customHeight="1" x14ac:dyDescent="0.2">
      <c r="A38" s="18" t="s">
        <v>76</v>
      </c>
      <c r="B38" s="28" t="s">
        <v>77</v>
      </c>
      <c r="C38" s="19"/>
      <c r="D38" s="19"/>
      <c r="E38" s="19"/>
      <c r="F38" s="19"/>
      <c r="G38" s="19"/>
      <c r="H38" s="19"/>
      <c r="I38" s="605">
        <v>3224076.47</v>
      </c>
      <c r="J38" s="1">
        <v>2740465</v>
      </c>
      <c r="K38" s="1"/>
      <c r="L38" s="1"/>
      <c r="M38" s="1"/>
      <c r="N38" s="1"/>
      <c r="O38" s="1"/>
      <c r="P38" s="19"/>
      <c r="Q38" s="605">
        <v>3224076.47</v>
      </c>
      <c r="R38" s="156">
        <v>2740465</v>
      </c>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row>
    <row r="39" spans="1:56" s="10" customFormat="1" ht="57" customHeight="1" x14ac:dyDescent="0.2">
      <c r="A39" s="22" t="s">
        <v>78</v>
      </c>
      <c r="B39" s="164" t="s">
        <v>79</v>
      </c>
      <c r="C39" s="91"/>
      <c r="D39" s="21"/>
      <c r="E39" s="21"/>
      <c r="F39" s="21"/>
      <c r="G39" s="21"/>
      <c r="H39" s="21"/>
      <c r="I39" s="21"/>
      <c r="J39" s="11"/>
      <c r="K39" s="11"/>
      <c r="L39" s="11"/>
      <c r="M39" s="11"/>
      <c r="N39" s="11"/>
      <c r="O39" s="11"/>
      <c r="P39" s="21"/>
      <c r="Q39" s="21"/>
      <c r="R39" s="13">
        <v>1958700.18</v>
      </c>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row>
    <row r="40" spans="1:56" s="10" customFormat="1" ht="44.25" customHeight="1" x14ac:dyDescent="0.2">
      <c r="A40" s="22" t="s">
        <v>80</v>
      </c>
      <c r="B40" s="164" t="s">
        <v>81</v>
      </c>
      <c r="C40" s="91"/>
      <c r="D40" s="21"/>
      <c r="E40" s="21"/>
      <c r="F40" s="21"/>
      <c r="G40" s="11">
        <v>339877.65</v>
      </c>
      <c r="H40" s="11">
        <v>288896</v>
      </c>
      <c r="I40" s="11">
        <v>475828.24</v>
      </c>
      <c r="J40" s="11">
        <v>404454</v>
      </c>
      <c r="K40" s="11">
        <v>419334.12</v>
      </c>
      <c r="L40" s="11">
        <v>356434</v>
      </c>
      <c r="M40" s="11"/>
      <c r="N40" s="11"/>
      <c r="O40" s="11"/>
      <c r="P40" s="11"/>
      <c r="Q40" s="11">
        <v>1235040.01</v>
      </c>
      <c r="R40" s="13">
        <v>1049784</v>
      </c>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row>
    <row r="41" spans="1:56" s="10" customFormat="1" ht="69.75" customHeight="1" x14ac:dyDescent="0.2">
      <c r="A41" s="171" t="s">
        <v>82</v>
      </c>
      <c r="B41" s="172" t="s">
        <v>83</v>
      </c>
      <c r="C41" s="163"/>
      <c r="D41" s="173"/>
      <c r="E41" s="173"/>
      <c r="F41" s="173"/>
      <c r="G41" s="173"/>
      <c r="H41" s="173"/>
      <c r="I41" s="173"/>
      <c r="J41" s="174"/>
      <c r="K41" s="174"/>
      <c r="L41" s="174"/>
      <c r="M41" s="174"/>
      <c r="N41" s="174"/>
      <c r="O41" s="174"/>
      <c r="P41" s="173"/>
      <c r="Q41" s="173"/>
      <c r="R41" s="175">
        <v>3475440.22</v>
      </c>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row>
    <row r="42" spans="1:56" s="10" customFormat="1" ht="55.5" customHeight="1" x14ac:dyDescent="0.2">
      <c r="A42" s="22" t="s">
        <v>84</v>
      </c>
      <c r="B42" s="164" t="s">
        <v>85</v>
      </c>
      <c r="C42" s="91"/>
      <c r="D42" s="21"/>
      <c r="E42" s="21"/>
      <c r="F42" s="21"/>
      <c r="G42" s="21"/>
      <c r="H42" s="21"/>
      <c r="I42" s="21"/>
      <c r="J42" s="11"/>
      <c r="K42" s="11"/>
      <c r="L42" s="11"/>
      <c r="M42" s="11"/>
      <c r="N42" s="11"/>
      <c r="O42" s="11"/>
      <c r="P42" s="21"/>
      <c r="Q42" s="21"/>
      <c r="R42" s="13"/>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row>
    <row r="43" spans="1:56" s="10" customFormat="1" ht="78" customHeight="1" x14ac:dyDescent="0.2">
      <c r="A43" s="22" t="s">
        <v>86</v>
      </c>
      <c r="B43" s="164" t="s">
        <v>87</v>
      </c>
      <c r="C43" s="91"/>
      <c r="D43" s="21"/>
      <c r="E43" s="21"/>
      <c r="F43" s="21"/>
      <c r="G43" s="21"/>
      <c r="H43" s="21"/>
      <c r="I43" s="21"/>
      <c r="J43" s="11"/>
      <c r="K43" s="11"/>
      <c r="L43" s="11"/>
      <c r="M43" s="11"/>
      <c r="N43" s="11"/>
      <c r="O43" s="11"/>
      <c r="P43" s="21"/>
      <c r="Q43" s="21"/>
      <c r="R43" s="13"/>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row>
    <row r="44" spans="1:56" s="10" customFormat="1" ht="69.75" customHeight="1" x14ac:dyDescent="0.2">
      <c r="A44" s="171" t="s">
        <v>88</v>
      </c>
      <c r="B44" s="172" t="s">
        <v>89</v>
      </c>
      <c r="C44" s="163"/>
      <c r="D44" s="173"/>
      <c r="E44" s="173"/>
      <c r="F44" s="173"/>
      <c r="G44" s="173"/>
      <c r="H44" s="173"/>
      <c r="I44" s="173"/>
      <c r="J44" s="174"/>
      <c r="K44" s="174"/>
      <c r="L44" s="174"/>
      <c r="M44" s="174"/>
      <c r="N44" s="174"/>
      <c r="O44" s="174"/>
      <c r="P44" s="173"/>
      <c r="Q44" s="173"/>
      <c r="R44" s="175"/>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row>
    <row r="45" spans="1:56" s="10" customFormat="1" ht="39" customHeight="1" x14ac:dyDescent="0.2">
      <c r="A45" s="22" t="s">
        <v>90</v>
      </c>
      <c r="B45" s="164" t="s">
        <v>91</v>
      </c>
      <c r="C45" s="91"/>
      <c r="D45" s="21"/>
      <c r="E45" s="21"/>
      <c r="F45" s="21"/>
      <c r="G45" s="21"/>
      <c r="H45" s="21"/>
      <c r="I45" s="21">
        <v>67517.647058823524</v>
      </c>
      <c r="J45" s="11">
        <v>57390</v>
      </c>
      <c r="K45" s="11">
        <v>180045.88235294117</v>
      </c>
      <c r="L45" s="11">
        <v>153039</v>
      </c>
      <c r="M45" s="11">
        <v>450114.1176470588</v>
      </c>
      <c r="N45" s="11">
        <v>382597</v>
      </c>
      <c r="O45" s="11">
        <v>1552894.1176470588</v>
      </c>
      <c r="P45" s="21">
        <v>1319960</v>
      </c>
      <c r="Q45" s="12">
        <v>2250571.7647058824</v>
      </c>
      <c r="R45" s="13">
        <v>1912986</v>
      </c>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row>
    <row r="46" spans="1:56" s="10" customFormat="1" ht="42.75" customHeight="1" x14ac:dyDescent="0.2">
      <c r="A46" s="22" t="s">
        <v>92</v>
      </c>
      <c r="B46" s="164" t="s">
        <v>93</v>
      </c>
      <c r="C46" s="91"/>
      <c r="D46" s="21"/>
      <c r="E46" s="21"/>
      <c r="F46" s="21"/>
      <c r="G46" s="11">
        <v>214451.76</v>
      </c>
      <c r="H46" s="11">
        <v>182284</v>
      </c>
      <c r="I46" s="11">
        <v>1286705.8799999999</v>
      </c>
      <c r="J46" s="11">
        <v>1093700</v>
      </c>
      <c r="K46" s="11">
        <v>1787091.77</v>
      </c>
      <c r="L46" s="11">
        <v>1519028</v>
      </c>
      <c r="M46" s="11">
        <v>1429672.94</v>
      </c>
      <c r="N46" s="11">
        <v>1215222</v>
      </c>
      <c r="O46" s="11">
        <v>2430445.89</v>
      </c>
      <c r="P46" s="11">
        <v>2065879</v>
      </c>
      <c r="Q46" s="11">
        <v>7148368.2400000002</v>
      </c>
      <c r="R46" s="13">
        <v>6076113</v>
      </c>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row>
    <row r="47" spans="1:56" s="10" customFormat="1" ht="18.75" customHeight="1" x14ac:dyDescent="0.2">
      <c r="A47" s="18"/>
      <c r="B47" s="28"/>
      <c r="C47" s="814" t="s">
        <v>94</v>
      </c>
      <c r="D47" s="815"/>
      <c r="E47" s="815"/>
      <c r="F47" s="815"/>
      <c r="G47" s="815"/>
      <c r="H47" s="815"/>
      <c r="I47" s="815"/>
      <c r="J47" s="815"/>
      <c r="K47" s="815"/>
      <c r="L47" s="815"/>
      <c r="M47" s="815"/>
      <c r="N47" s="815"/>
      <c r="O47" s="815"/>
      <c r="P47" s="815"/>
      <c r="Q47" s="815"/>
      <c r="R47" s="816"/>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row>
    <row r="48" spans="1:56" s="144" customFormat="1" ht="30" customHeight="1" x14ac:dyDescent="0.2">
      <c r="A48" s="181"/>
      <c r="B48" s="182"/>
      <c r="C48" s="817" t="s">
        <v>2</v>
      </c>
      <c r="D48" s="817"/>
      <c r="E48" s="817" t="s">
        <v>3</v>
      </c>
      <c r="F48" s="817"/>
      <c r="G48" s="817" t="s">
        <v>4</v>
      </c>
      <c r="H48" s="817"/>
      <c r="I48" s="817" t="s">
        <v>5</v>
      </c>
      <c r="J48" s="817"/>
      <c r="K48" s="817" t="s">
        <v>6</v>
      </c>
      <c r="L48" s="817"/>
      <c r="M48" s="817" t="s">
        <v>7</v>
      </c>
      <c r="N48" s="817"/>
      <c r="O48" s="817" t="s">
        <v>8</v>
      </c>
      <c r="P48" s="817"/>
      <c r="Q48" s="808" t="s">
        <v>9</v>
      </c>
      <c r="R48" s="809"/>
      <c r="S48" s="143"/>
      <c r="T48" s="143"/>
      <c r="U48" s="143"/>
      <c r="V48" s="143"/>
      <c r="W48" s="143"/>
      <c r="X48" s="143"/>
      <c r="Y48" s="143"/>
      <c r="Z48" s="143"/>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row>
    <row r="49" spans="1:56" s="144" customFormat="1" ht="23.25" customHeight="1" x14ac:dyDescent="0.2">
      <c r="A49" s="183"/>
      <c r="B49" s="146"/>
      <c r="C49" s="147" t="s">
        <v>12</v>
      </c>
      <c r="D49" s="147" t="s">
        <v>13</v>
      </c>
      <c r="E49" s="147" t="s">
        <v>12</v>
      </c>
      <c r="F49" s="147" t="s">
        <v>13</v>
      </c>
      <c r="G49" s="147" t="s">
        <v>12</v>
      </c>
      <c r="H49" s="147" t="s">
        <v>13</v>
      </c>
      <c r="I49" s="147" t="s">
        <v>12</v>
      </c>
      <c r="J49" s="147" t="s">
        <v>13</v>
      </c>
      <c r="K49" s="147" t="s">
        <v>12</v>
      </c>
      <c r="L49" s="147" t="s">
        <v>13</v>
      </c>
      <c r="M49" s="147" t="s">
        <v>12</v>
      </c>
      <c r="N49" s="147" t="s">
        <v>13</v>
      </c>
      <c r="O49" s="147" t="s">
        <v>12</v>
      </c>
      <c r="P49" s="147" t="s">
        <v>13</v>
      </c>
      <c r="Q49" s="147" t="s">
        <v>12</v>
      </c>
      <c r="R49" s="148" t="s">
        <v>13</v>
      </c>
      <c r="S49" s="143"/>
      <c r="T49" s="143"/>
      <c r="U49" s="143"/>
      <c r="V49" s="143"/>
      <c r="W49" s="143"/>
      <c r="X49" s="143"/>
      <c r="Y49" s="143"/>
      <c r="Z49" s="143"/>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row>
    <row r="50" spans="1:56" s="10" customFormat="1" ht="29.25" customHeight="1" thickBot="1" x14ac:dyDescent="0.25">
      <c r="A50" s="23"/>
      <c r="B50" s="184"/>
      <c r="C50" s="25">
        <v>0</v>
      </c>
      <c r="D50" s="25">
        <v>0</v>
      </c>
      <c r="E50" s="24"/>
      <c r="F50" s="24"/>
      <c r="G50" s="24"/>
      <c r="H50" s="24"/>
      <c r="I50" s="24"/>
      <c r="J50" s="25"/>
      <c r="K50" s="25"/>
      <c r="L50" s="25"/>
      <c r="M50" s="25"/>
      <c r="N50" s="25"/>
      <c r="O50" s="25"/>
      <c r="P50" s="24"/>
      <c r="Q50" s="24"/>
      <c r="R50" s="185">
        <f>SUM(R9:R11,R13,R17:R24,R28,R30:R31,R35,R38:R41,R45:R46)</f>
        <v>106756302.79000001</v>
      </c>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row>
    <row r="51" spans="1:56" s="16" customFormat="1" ht="14.25" customHeight="1" x14ac:dyDescent="0.2">
      <c r="A51" s="810"/>
      <c r="B51" s="811"/>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c r="AZ51" s="186"/>
      <c r="BA51" s="186"/>
      <c r="BB51" s="186"/>
      <c r="BC51" s="186"/>
      <c r="BD51" s="186"/>
    </row>
  </sheetData>
  <mergeCells count="19">
    <mergeCell ref="Q48:R48"/>
    <mergeCell ref="A51:B51"/>
    <mergeCell ref="O5:P5"/>
    <mergeCell ref="Q5:R5"/>
    <mergeCell ref="C47:R47"/>
    <mergeCell ref="C48:D48"/>
    <mergeCell ref="E48:F48"/>
    <mergeCell ref="G48:H48"/>
    <mergeCell ref="I48:J48"/>
    <mergeCell ref="K48:L48"/>
    <mergeCell ref="M48:N48"/>
    <mergeCell ref="O48:P48"/>
    <mergeCell ref="A1:N1"/>
    <mergeCell ref="C5:D5"/>
    <mergeCell ref="E5:F5"/>
    <mergeCell ref="G5:H5"/>
    <mergeCell ref="I5:J5"/>
    <mergeCell ref="K5:L5"/>
    <mergeCell ref="M5:N5"/>
  </mergeCell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80"/>
  <sheetViews>
    <sheetView view="pageBreakPreview" topLeftCell="A115" zoomScaleNormal="100" zoomScaleSheetLayoutView="100" workbookViewId="0">
      <selection activeCell="U125" sqref="U125"/>
    </sheetView>
  </sheetViews>
  <sheetFormatPr defaultColWidth="9.140625" defaultRowHeight="12.75" x14ac:dyDescent="0.2"/>
  <cols>
    <col min="1" max="1" width="9.42578125" style="677" customWidth="1"/>
    <col min="2" max="2" width="43.85546875" style="16" customWidth="1"/>
    <col min="3" max="3" width="12" style="16" customWidth="1"/>
    <col min="4" max="4" width="6.140625" style="16" customWidth="1"/>
    <col min="5" max="5" width="10" style="16" customWidth="1"/>
    <col min="6" max="6" width="6.5703125" style="16" customWidth="1"/>
    <col min="7" max="7" width="2.85546875" style="16" customWidth="1"/>
    <col min="8" max="8" width="4.28515625" style="16" customWidth="1"/>
    <col min="9" max="9" width="3.7109375" style="16" customWidth="1"/>
    <col min="10" max="10" width="14.5703125" style="16" customWidth="1"/>
    <col min="11" max="11" width="14.7109375" style="16" customWidth="1"/>
    <col min="12" max="12" width="13.140625" style="16" customWidth="1"/>
    <col min="13" max="13" width="12.85546875" style="16" customWidth="1"/>
    <col min="14" max="14" width="14" style="16" customWidth="1"/>
    <col min="15" max="15" width="15.7109375" style="16" customWidth="1"/>
    <col min="16" max="16" width="7.85546875" style="16" customWidth="1"/>
    <col min="17" max="17" width="8.28515625" style="16" customWidth="1"/>
    <col min="18" max="18" width="8.42578125" style="16" customWidth="1"/>
    <col min="19" max="19" width="7" style="16" customWidth="1"/>
    <col min="20" max="20" width="15.140625" style="611" bestFit="1" customWidth="1"/>
    <col min="21" max="21" width="12.28515625" style="611" bestFit="1" customWidth="1"/>
    <col min="22" max="22" width="13.42578125" style="611" bestFit="1" customWidth="1"/>
    <col min="23" max="24" width="9.28515625" style="611" bestFit="1" customWidth="1"/>
    <col min="25" max="25" width="10.85546875" style="611" bestFit="1" customWidth="1"/>
    <col min="26" max="58" width="9.140625" style="611"/>
    <col min="59" max="16384" width="9.140625" style="16"/>
  </cols>
  <sheetData>
    <row r="1" spans="1:20" s="447" customFormat="1" ht="33" customHeight="1" thickBot="1" x14ac:dyDescent="0.3">
      <c r="A1" s="843" t="s">
        <v>95</v>
      </c>
      <c r="B1" s="844"/>
      <c r="C1" s="844"/>
      <c r="D1" s="844"/>
      <c r="E1" s="844"/>
      <c r="F1" s="844"/>
      <c r="G1" s="844"/>
      <c r="H1" s="844"/>
      <c r="I1" s="844"/>
      <c r="J1" s="844"/>
      <c r="K1" s="844"/>
      <c r="L1" s="844"/>
      <c r="M1" s="844"/>
      <c r="N1" s="844"/>
      <c r="O1" s="844"/>
      <c r="P1" s="844"/>
      <c r="Q1" s="844"/>
      <c r="R1" s="844"/>
      <c r="S1" s="845"/>
    </row>
    <row r="2" spans="1:20" s="447" customFormat="1" ht="42" customHeight="1" thickBot="1" x14ac:dyDescent="0.25">
      <c r="A2" s="846" t="s">
        <v>96</v>
      </c>
      <c r="B2" s="847"/>
      <c r="C2" s="847"/>
      <c r="D2" s="847"/>
      <c r="E2" s="847"/>
      <c r="F2" s="847"/>
      <c r="G2" s="847"/>
      <c r="H2" s="847"/>
      <c r="I2" s="848"/>
      <c r="J2" s="846" t="s">
        <v>97</v>
      </c>
      <c r="K2" s="847"/>
      <c r="L2" s="847"/>
      <c r="M2" s="847"/>
      <c r="N2" s="847"/>
      <c r="O2" s="848"/>
      <c r="P2" s="846" t="s">
        <v>98</v>
      </c>
      <c r="Q2" s="847"/>
      <c r="R2" s="847"/>
      <c r="S2" s="848"/>
    </row>
    <row r="3" spans="1:20" s="447" customFormat="1" ht="180" customHeight="1" thickBot="1" x14ac:dyDescent="0.25">
      <c r="A3" s="448" t="s">
        <v>10</v>
      </c>
      <c r="B3" s="449" t="s">
        <v>99</v>
      </c>
      <c r="C3" s="450" t="s">
        <v>100</v>
      </c>
      <c r="D3" s="450" t="s">
        <v>101</v>
      </c>
      <c r="E3" s="450" t="s">
        <v>102</v>
      </c>
      <c r="F3" s="450" t="s">
        <v>103</v>
      </c>
      <c r="G3" s="450" t="s">
        <v>104</v>
      </c>
      <c r="H3" s="450" t="s">
        <v>105</v>
      </c>
      <c r="I3" s="450" t="s">
        <v>106</v>
      </c>
      <c r="J3" s="450" t="s">
        <v>107</v>
      </c>
      <c r="K3" s="450" t="s">
        <v>108</v>
      </c>
      <c r="L3" s="450" t="s">
        <v>109</v>
      </c>
      <c r="M3" s="450" t="s">
        <v>110</v>
      </c>
      <c r="N3" s="450" t="s">
        <v>111</v>
      </c>
      <c r="O3" s="450" t="s">
        <v>13</v>
      </c>
      <c r="P3" s="451" t="s">
        <v>112</v>
      </c>
      <c r="Q3" s="450" t="s">
        <v>113</v>
      </c>
      <c r="R3" s="450" t="s">
        <v>114</v>
      </c>
      <c r="S3" s="450" t="s">
        <v>115</v>
      </c>
    </row>
    <row r="4" spans="1:20" s="453" customFormat="1" ht="21.75" customHeight="1" thickBot="1" x14ac:dyDescent="0.3">
      <c r="A4" s="452" t="s">
        <v>14</v>
      </c>
      <c r="B4" s="825" t="s">
        <v>15</v>
      </c>
      <c r="C4" s="826"/>
      <c r="D4" s="826"/>
      <c r="E4" s="826"/>
      <c r="F4" s="826"/>
      <c r="G4" s="826"/>
      <c r="H4" s="826"/>
      <c r="I4" s="826"/>
      <c r="J4" s="826"/>
      <c r="K4" s="826"/>
      <c r="L4" s="826"/>
      <c r="M4" s="826"/>
      <c r="N4" s="826"/>
      <c r="O4" s="826"/>
      <c r="P4" s="826"/>
      <c r="Q4" s="826"/>
      <c r="R4" s="826"/>
      <c r="S4" s="827"/>
    </row>
    <row r="5" spans="1:20" s="453" customFormat="1" ht="21.75" customHeight="1" x14ac:dyDescent="0.25">
      <c r="A5" s="454" t="s">
        <v>16</v>
      </c>
      <c r="B5" s="822" t="s">
        <v>17</v>
      </c>
      <c r="C5" s="823"/>
      <c r="D5" s="823"/>
      <c r="E5" s="823"/>
      <c r="F5" s="823"/>
      <c r="G5" s="823"/>
      <c r="H5" s="823"/>
      <c r="I5" s="823"/>
      <c r="J5" s="823"/>
      <c r="K5" s="823"/>
      <c r="L5" s="823"/>
      <c r="M5" s="823"/>
      <c r="N5" s="823"/>
      <c r="O5" s="823"/>
      <c r="P5" s="823"/>
      <c r="Q5" s="823"/>
      <c r="R5" s="823"/>
      <c r="S5" s="824"/>
    </row>
    <row r="6" spans="1:20" s="453" customFormat="1" ht="21.75" customHeight="1" thickBot="1" x14ac:dyDescent="0.3">
      <c r="A6" s="455" t="s">
        <v>116</v>
      </c>
      <c r="B6" s="841" t="s">
        <v>19</v>
      </c>
      <c r="C6" s="828"/>
      <c r="D6" s="828"/>
      <c r="E6" s="828"/>
      <c r="F6" s="828"/>
      <c r="G6" s="828"/>
      <c r="H6" s="828"/>
      <c r="I6" s="828"/>
      <c r="J6" s="828"/>
      <c r="K6" s="828"/>
      <c r="L6" s="828"/>
      <c r="M6" s="828"/>
      <c r="N6" s="828"/>
      <c r="O6" s="828"/>
      <c r="P6" s="828"/>
      <c r="Q6" s="828"/>
      <c r="R6" s="828"/>
      <c r="S6" s="842"/>
    </row>
    <row r="7" spans="1:20" s="447" customFormat="1" ht="45" customHeight="1" x14ac:dyDescent="0.2">
      <c r="A7" s="456" t="s">
        <v>117</v>
      </c>
      <c r="B7" s="457" t="s">
        <v>118</v>
      </c>
      <c r="C7" s="458" t="s">
        <v>119</v>
      </c>
      <c r="D7" s="458" t="s">
        <v>120</v>
      </c>
      <c r="E7" s="458" t="s">
        <v>121</v>
      </c>
      <c r="F7" s="458" t="s">
        <v>122</v>
      </c>
      <c r="G7" s="458" t="s">
        <v>123</v>
      </c>
      <c r="H7" s="458" t="s">
        <v>124</v>
      </c>
      <c r="I7" s="458"/>
      <c r="J7" s="464">
        <f>O7+L7+K7</f>
        <v>6053060</v>
      </c>
      <c r="K7" s="459">
        <v>453980</v>
      </c>
      <c r="L7" s="459">
        <v>453980</v>
      </c>
      <c r="M7" s="459">
        <v>0</v>
      </c>
      <c r="N7" s="459">
        <v>0</v>
      </c>
      <c r="O7" s="459">
        <v>5145100</v>
      </c>
      <c r="P7" s="460" t="s">
        <v>204</v>
      </c>
      <c r="Q7" s="460" t="s">
        <v>129</v>
      </c>
      <c r="R7" s="460" t="s">
        <v>546</v>
      </c>
      <c r="S7" s="780">
        <v>2021</v>
      </c>
      <c r="T7" s="461"/>
    </row>
    <row r="8" spans="1:20" s="447" customFormat="1" ht="42.75" customHeight="1" x14ac:dyDescent="0.2">
      <c r="A8" s="462" t="s">
        <v>126</v>
      </c>
      <c r="B8" s="463" t="s">
        <v>127</v>
      </c>
      <c r="C8" s="14" t="s">
        <v>119</v>
      </c>
      <c r="D8" s="15" t="s">
        <v>120</v>
      </c>
      <c r="E8" s="14" t="s">
        <v>121</v>
      </c>
      <c r="F8" s="15" t="s">
        <v>122</v>
      </c>
      <c r="G8" s="15" t="s">
        <v>123</v>
      </c>
      <c r="H8" s="15" t="s">
        <v>124</v>
      </c>
      <c r="I8" s="15"/>
      <c r="J8" s="464">
        <v>4097270</v>
      </c>
      <c r="K8" s="464">
        <v>307300</v>
      </c>
      <c r="L8" s="464">
        <v>307300</v>
      </c>
      <c r="M8" s="464">
        <v>0</v>
      </c>
      <c r="N8" s="464">
        <v>0</v>
      </c>
      <c r="O8" s="464">
        <v>3482680</v>
      </c>
      <c r="P8" s="465" t="s">
        <v>259</v>
      </c>
      <c r="Q8" s="465" t="s">
        <v>153</v>
      </c>
      <c r="R8" s="465" t="s">
        <v>154</v>
      </c>
      <c r="S8" s="466">
        <v>2020</v>
      </c>
    </row>
    <row r="9" spans="1:20" s="447" customFormat="1" ht="42" customHeight="1" x14ac:dyDescent="0.2">
      <c r="A9" s="729" t="s">
        <v>130</v>
      </c>
      <c r="B9" s="463" t="s">
        <v>799</v>
      </c>
      <c r="C9" s="730" t="s">
        <v>119</v>
      </c>
      <c r="D9" s="731" t="s">
        <v>120</v>
      </c>
      <c r="E9" s="730" t="s">
        <v>121</v>
      </c>
      <c r="F9" s="731" t="s">
        <v>122</v>
      </c>
      <c r="G9" s="731" t="s">
        <v>123</v>
      </c>
      <c r="H9" s="731" t="s">
        <v>124</v>
      </c>
      <c r="I9" s="731"/>
      <c r="J9" s="464">
        <f>O9+L9+K9</f>
        <v>2768906</v>
      </c>
      <c r="K9" s="464">
        <v>207668</v>
      </c>
      <c r="L9" s="464">
        <v>207668</v>
      </c>
      <c r="M9" s="464">
        <v>0</v>
      </c>
      <c r="N9" s="464">
        <v>0</v>
      </c>
      <c r="O9" s="464">
        <v>2353570</v>
      </c>
      <c r="P9" s="732" t="s">
        <v>131</v>
      </c>
      <c r="Q9" s="732" t="s">
        <v>132</v>
      </c>
      <c r="R9" s="732" t="s">
        <v>800</v>
      </c>
      <c r="S9" s="733">
        <v>2021</v>
      </c>
    </row>
    <row r="10" spans="1:20" s="447" customFormat="1" ht="39" customHeight="1" x14ac:dyDescent="0.2">
      <c r="A10" s="729" t="s">
        <v>133</v>
      </c>
      <c r="B10" s="734" t="s">
        <v>134</v>
      </c>
      <c r="C10" s="730" t="s">
        <v>119</v>
      </c>
      <c r="D10" s="731" t="s">
        <v>120</v>
      </c>
      <c r="E10" s="730" t="s">
        <v>121</v>
      </c>
      <c r="F10" s="731" t="s">
        <v>122</v>
      </c>
      <c r="G10" s="731" t="s">
        <v>123</v>
      </c>
      <c r="H10" s="731" t="s">
        <v>124</v>
      </c>
      <c r="I10" s="731"/>
      <c r="J10" s="464">
        <f>O10+L10+K10</f>
        <v>1448110</v>
      </c>
      <c r="K10" s="648">
        <v>108610</v>
      </c>
      <c r="L10" s="648">
        <v>108610</v>
      </c>
      <c r="M10" s="648">
        <v>0</v>
      </c>
      <c r="N10" s="648">
        <v>0</v>
      </c>
      <c r="O10" s="648">
        <v>1230890</v>
      </c>
      <c r="P10" s="732" t="s">
        <v>131</v>
      </c>
      <c r="Q10" s="732" t="s">
        <v>132</v>
      </c>
      <c r="R10" s="732" t="s">
        <v>800</v>
      </c>
      <c r="S10" s="735">
        <v>2020</v>
      </c>
    </row>
    <row r="11" spans="1:20" s="447" customFormat="1" ht="40.5" customHeight="1" x14ac:dyDescent="0.2">
      <c r="A11" s="462" t="s">
        <v>138</v>
      </c>
      <c r="B11" s="463" t="s">
        <v>139</v>
      </c>
      <c r="C11" s="14" t="s">
        <v>119</v>
      </c>
      <c r="D11" s="15" t="s">
        <v>120</v>
      </c>
      <c r="E11" s="14" t="s">
        <v>121</v>
      </c>
      <c r="F11" s="15" t="s">
        <v>122</v>
      </c>
      <c r="G11" s="15" t="s">
        <v>123</v>
      </c>
      <c r="H11" s="15" t="s">
        <v>124</v>
      </c>
      <c r="I11" s="15"/>
      <c r="J11" s="464">
        <f>O11+L11+K11</f>
        <v>1362920</v>
      </c>
      <c r="K11" s="464">
        <v>102220</v>
      </c>
      <c r="L11" s="464">
        <v>102220</v>
      </c>
      <c r="M11" s="464">
        <v>0</v>
      </c>
      <c r="N11" s="464">
        <v>0</v>
      </c>
      <c r="O11" s="464">
        <v>1158480</v>
      </c>
      <c r="P11" s="465" t="s">
        <v>204</v>
      </c>
      <c r="Q11" s="465" t="s">
        <v>125</v>
      </c>
      <c r="R11" s="465" t="s">
        <v>229</v>
      </c>
      <c r="S11" s="781">
        <v>2019</v>
      </c>
    </row>
    <row r="12" spans="1:20" s="447" customFormat="1" ht="41.25" customHeight="1" x14ac:dyDescent="0.2">
      <c r="A12" s="729" t="s">
        <v>141</v>
      </c>
      <c r="B12" s="734" t="s">
        <v>142</v>
      </c>
      <c r="C12" s="730" t="s">
        <v>119</v>
      </c>
      <c r="D12" s="731" t="s">
        <v>120</v>
      </c>
      <c r="E12" s="730" t="s">
        <v>121</v>
      </c>
      <c r="F12" s="731" t="s">
        <v>122</v>
      </c>
      <c r="G12" s="731" t="s">
        <v>123</v>
      </c>
      <c r="H12" s="731" t="s">
        <v>124</v>
      </c>
      <c r="I12" s="731"/>
      <c r="J12" s="464">
        <f>O12+L12+K12</f>
        <v>1537550</v>
      </c>
      <c r="K12" s="648">
        <v>115320</v>
      </c>
      <c r="L12" s="648">
        <v>115320</v>
      </c>
      <c r="M12" s="648">
        <v>0</v>
      </c>
      <c r="N12" s="648">
        <v>0</v>
      </c>
      <c r="O12" s="648">
        <v>1306910</v>
      </c>
      <c r="P12" s="732" t="s">
        <v>143</v>
      </c>
      <c r="Q12" s="732" t="s">
        <v>136</v>
      </c>
      <c r="R12" s="732" t="s">
        <v>801</v>
      </c>
      <c r="S12" s="733">
        <v>2020</v>
      </c>
    </row>
    <row r="13" spans="1:20" s="447" customFormat="1" ht="54.75" customHeight="1" x14ac:dyDescent="0.2">
      <c r="A13" s="729" t="s">
        <v>145</v>
      </c>
      <c r="B13" s="734" t="s">
        <v>146</v>
      </c>
      <c r="C13" s="730" t="s">
        <v>119</v>
      </c>
      <c r="D13" s="731" t="s">
        <v>120</v>
      </c>
      <c r="E13" s="730" t="s">
        <v>121</v>
      </c>
      <c r="F13" s="731" t="s">
        <v>122</v>
      </c>
      <c r="G13" s="731" t="s">
        <v>123</v>
      </c>
      <c r="H13" s="731" t="s">
        <v>124</v>
      </c>
      <c r="I13" s="731"/>
      <c r="J13" s="464">
        <f>O13+L13+K13</f>
        <v>945520</v>
      </c>
      <c r="K13" s="648">
        <v>70910</v>
      </c>
      <c r="L13" s="648">
        <v>70910</v>
      </c>
      <c r="M13" s="648">
        <v>0</v>
      </c>
      <c r="N13" s="648">
        <v>0</v>
      </c>
      <c r="O13" s="648">
        <v>803700</v>
      </c>
      <c r="P13" s="732" t="s">
        <v>148</v>
      </c>
      <c r="Q13" s="732" t="s">
        <v>149</v>
      </c>
      <c r="R13" s="732" t="s">
        <v>137</v>
      </c>
      <c r="S13" s="733">
        <v>2020</v>
      </c>
    </row>
    <row r="14" spans="1:20" s="447" customFormat="1" ht="40.5" customHeight="1" x14ac:dyDescent="0.2">
      <c r="A14" s="729" t="s">
        <v>150</v>
      </c>
      <c r="B14" s="734" t="s">
        <v>151</v>
      </c>
      <c r="C14" s="730" t="s">
        <v>119</v>
      </c>
      <c r="D14" s="731" t="s">
        <v>120</v>
      </c>
      <c r="E14" s="730" t="s">
        <v>121</v>
      </c>
      <c r="F14" s="731" t="s">
        <v>122</v>
      </c>
      <c r="G14" s="731" t="s">
        <v>123</v>
      </c>
      <c r="H14" s="731" t="s">
        <v>124</v>
      </c>
      <c r="I14" s="731"/>
      <c r="J14" s="736">
        <v>1448935</v>
      </c>
      <c r="K14" s="736">
        <v>108670</v>
      </c>
      <c r="L14" s="736">
        <v>108670</v>
      </c>
      <c r="M14" s="648">
        <v>0</v>
      </c>
      <c r="N14" s="648">
        <v>0</v>
      </c>
      <c r="O14" s="736">
        <v>1231595</v>
      </c>
      <c r="P14" s="465" t="s">
        <v>153</v>
      </c>
      <c r="Q14" s="732" t="s">
        <v>129</v>
      </c>
      <c r="R14" s="732" t="s">
        <v>166</v>
      </c>
      <c r="S14" s="733">
        <v>2020</v>
      </c>
    </row>
    <row r="15" spans="1:20" s="447" customFormat="1" ht="43.5" customHeight="1" x14ac:dyDescent="0.2">
      <c r="A15" s="729" t="s">
        <v>155</v>
      </c>
      <c r="B15" s="734" t="s">
        <v>802</v>
      </c>
      <c r="C15" s="730" t="s">
        <v>119</v>
      </c>
      <c r="D15" s="731" t="s">
        <v>120</v>
      </c>
      <c r="E15" s="730" t="s">
        <v>121</v>
      </c>
      <c r="F15" s="731" t="s">
        <v>122</v>
      </c>
      <c r="G15" s="731" t="s">
        <v>123</v>
      </c>
      <c r="H15" s="731" t="s">
        <v>124</v>
      </c>
      <c r="I15" s="731"/>
      <c r="J15" s="736">
        <v>973820</v>
      </c>
      <c r="K15" s="736">
        <v>73040</v>
      </c>
      <c r="L15" s="736">
        <v>73040</v>
      </c>
      <c r="M15" s="648">
        <v>0</v>
      </c>
      <c r="N15" s="648">
        <v>0</v>
      </c>
      <c r="O15" s="736">
        <v>827740</v>
      </c>
      <c r="P15" s="465" t="s">
        <v>153</v>
      </c>
      <c r="Q15" s="465" t="s">
        <v>129</v>
      </c>
      <c r="R15" s="732" t="s">
        <v>546</v>
      </c>
      <c r="S15" s="733">
        <v>2021</v>
      </c>
    </row>
    <row r="16" spans="1:20" s="447" customFormat="1" ht="42.75" customHeight="1" x14ac:dyDescent="0.2">
      <c r="A16" s="462" t="s">
        <v>157</v>
      </c>
      <c r="B16" s="463" t="s">
        <v>808</v>
      </c>
      <c r="C16" s="15" t="s">
        <v>119</v>
      </c>
      <c r="D16" s="15" t="s">
        <v>120</v>
      </c>
      <c r="E16" s="14" t="s">
        <v>121</v>
      </c>
      <c r="F16" s="15" t="s">
        <v>158</v>
      </c>
      <c r="G16" s="15" t="s">
        <v>159</v>
      </c>
      <c r="H16" s="15" t="s">
        <v>124</v>
      </c>
      <c r="I16" s="15"/>
      <c r="J16" s="467">
        <f>O16+L16+K16</f>
        <v>15772939.59</v>
      </c>
      <c r="K16" s="467">
        <v>3188021.59</v>
      </c>
      <c r="L16" s="467">
        <v>1020399</v>
      </c>
      <c r="M16" s="464">
        <v>0</v>
      </c>
      <c r="N16" s="464">
        <v>0</v>
      </c>
      <c r="O16" s="467">
        <v>11564519</v>
      </c>
      <c r="P16" s="465" t="s">
        <v>161</v>
      </c>
      <c r="Q16" s="465" t="s">
        <v>125</v>
      </c>
      <c r="R16" s="465" t="s">
        <v>156</v>
      </c>
      <c r="S16" s="466">
        <v>2018</v>
      </c>
      <c r="T16" s="461"/>
    </row>
    <row r="17" spans="1:25" s="447" customFormat="1" ht="45.75" customHeight="1" x14ac:dyDescent="0.2">
      <c r="A17" s="729" t="s">
        <v>162</v>
      </c>
      <c r="B17" s="463" t="s">
        <v>803</v>
      </c>
      <c r="C17" s="730" t="s">
        <v>119</v>
      </c>
      <c r="D17" s="731" t="s">
        <v>120</v>
      </c>
      <c r="E17" s="730" t="s">
        <v>121</v>
      </c>
      <c r="F17" s="731" t="s">
        <v>122</v>
      </c>
      <c r="G17" s="731" t="s">
        <v>123</v>
      </c>
      <c r="H17" s="731" t="s">
        <v>124</v>
      </c>
      <c r="I17" s="731"/>
      <c r="J17" s="467">
        <f>O17+L17+K17</f>
        <v>1923892</v>
      </c>
      <c r="K17" s="467">
        <v>144292</v>
      </c>
      <c r="L17" s="467">
        <v>144292</v>
      </c>
      <c r="M17" s="648">
        <v>0</v>
      </c>
      <c r="N17" s="648">
        <v>0</v>
      </c>
      <c r="O17" s="467">
        <v>1635308</v>
      </c>
      <c r="P17" s="465" t="s">
        <v>153</v>
      </c>
      <c r="Q17" s="465" t="s">
        <v>233</v>
      </c>
      <c r="R17" s="732" t="s">
        <v>154</v>
      </c>
      <c r="S17" s="733">
        <v>2019</v>
      </c>
    </row>
    <row r="18" spans="1:25" s="447" customFormat="1" ht="41.25" customHeight="1" x14ac:dyDescent="0.2">
      <c r="A18" s="737" t="s">
        <v>163</v>
      </c>
      <c r="B18" s="738" t="s">
        <v>164</v>
      </c>
      <c r="C18" s="739" t="s">
        <v>119</v>
      </c>
      <c r="D18" s="740" t="s">
        <v>120</v>
      </c>
      <c r="E18" s="739" t="s">
        <v>121</v>
      </c>
      <c r="F18" s="740" t="s">
        <v>122</v>
      </c>
      <c r="G18" s="740" t="s">
        <v>123</v>
      </c>
      <c r="H18" s="740" t="s">
        <v>124</v>
      </c>
      <c r="I18" s="740"/>
      <c r="J18" s="741">
        <v>2891950</v>
      </c>
      <c r="K18" s="741">
        <v>216900</v>
      </c>
      <c r="L18" s="741">
        <v>216900</v>
      </c>
      <c r="M18" s="742">
        <v>0</v>
      </c>
      <c r="N18" s="742">
        <v>0</v>
      </c>
      <c r="O18" s="741">
        <v>2458150</v>
      </c>
      <c r="P18" s="791" t="s">
        <v>137</v>
      </c>
      <c r="Q18" s="791" t="s">
        <v>804</v>
      </c>
      <c r="R18" s="791" t="s">
        <v>801</v>
      </c>
      <c r="S18" s="743">
        <v>2023</v>
      </c>
    </row>
    <row r="19" spans="1:25" s="782" customFormat="1" ht="47.25" customHeight="1" thickBot="1" x14ac:dyDescent="0.25">
      <c r="A19" s="165" t="s">
        <v>805</v>
      </c>
      <c r="B19" s="120" t="s">
        <v>806</v>
      </c>
      <c r="C19" s="165" t="s">
        <v>119</v>
      </c>
      <c r="D19" s="165" t="s">
        <v>120</v>
      </c>
      <c r="E19" s="165" t="s">
        <v>121</v>
      </c>
      <c r="F19" s="165" t="s">
        <v>122</v>
      </c>
      <c r="G19" s="165" t="s">
        <v>123</v>
      </c>
      <c r="H19" s="165" t="s">
        <v>124</v>
      </c>
      <c r="I19" s="165"/>
      <c r="J19" s="792">
        <v>1874590</v>
      </c>
      <c r="K19" s="792">
        <v>140594</v>
      </c>
      <c r="L19" s="792">
        <v>140594</v>
      </c>
      <c r="M19" s="793">
        <v>0</v>
      </c>
      <c r="N19" s="793">
        <v>0</v>
      </c>
      <c r="O19" s="792">
        <v>1593402</v>
      </c>
      <c r="P19" s="794" t="s">
        <v>143</v>
      </c>
      <c r="Q19" s="794" t="s">
        <v>807</v>
      </c>
      <c r="R19" s="794" t="s">
        <v>804</v>
      </c>
      <c r="S19" s="795">
        <v>2022</v>
      </c>
    </row>
    <row r="20" spans="1:25" s="447" customFormat="1" ht="18" customHeight="1" thickBot="1" x14ac:dyDescent="0.25">
      <c r="A20" s="747" t="s">
        <v>167</v>
      </c>
      <c r="B20" s="825" t="s">
        <v>21</v>
      </c>
      <c r="C20" s="826"/>
      <c r="D20" s="826"/>
      <c r="E20" s="826"/>
      <c r="F20" s="826"/>
      <c r="G20" s="826"/>
      <c r="H20" s="826"/>
      <c r="I20" s="826"/>
      <c r="J20" s="826"/>
      <c r="K20" s="826"/>
      <c r="L20" s="826"/>
      <c r="M20" s="826"/>
      <c r="N20" s="826"/>
      <c r="O20" s="826"/>
      <c r="P20" s="826"/>
      <c r="Q20" s="826"/>
      <c r="R20" s="826"/>
      <c r="S20" s="827"/>
    </row>
    <row r="21" spans="1:25" s="476" customFormat="1" ht="43.5" customHeight="1" x14ac:dyDescent="0.2">
      <c r="A21" s="500" t="s">
        <v>168</v>
      </c>
      <c r="B21" s="14" t="s">
        <v>637</v>
      </c>
      <c r="C21" s="14" t="s">
        <v>169</v>
      </c>
      <c r="D21" s="14" t="s">
        <v>120</v>
      </c>
      <c r="E21" s="14" t="s">
        <v>170</v>
      </c>
      <c r="F21" s="14" t="s">
        <v>171</v>
      </c>
      <c r="G21" s="14" t="s">
        <v>123</v>
      </c>
      <c r="H21" s="14" t="s">
        <v>124</v>
      </c>
      <c r="I21" s="14"/>
      <c r="J21" s="506">
        <v>3185820</v>
      </c>
      <c r="K21" s="506">
        <v>238937</v>
      </c>
      <c r="L21" s="506">
        <v>238936</v>
      </c>
      <c r="M21" s="506">
        <v>0</v>
      </c>
      <c r="N21" s="744">
        <v>0</v>
      </c>
      <c r="O21" s="506">
        <v>2707947</v>
      </c>
      <c r="P21" s="14" t="s">
        <v>193</v>
      </c>
      <c r="Q21" s="14" t="s">
        <v>140</v>
      </c>
      <c r="R21" s="745" t="s">
        <v>128</v>
      </c>
      <c r="S21" s="746" t="s">
        <v>173</v>
      </c>
      <c r="T21" s="475"/>
    </row>
    <row r="22" spans="1:25" s="476" customFormat="1" ht="43.5" customHeight="1" x14ac:dyDescent="0.2">
      <c r="A22" s="477" t="s">
        <v>174</v>
      </c>
      <c r="B22" s="14" t="s">
        <v>175</v>
      </c>
      <c r="C22" s="14" t="s">
        <v>169</v>
      </c>
      <c r="D22" s="15" t="s">
        <v>120</v>
      </c>
      <c r="E22" s="14" t="s">
        <v>170</v>
      </c>
      <c r="F22" s="15" t="s">
        <v>171</v>
      </c>
      <c r="G22" s="15" t="s">
        <v>123</v>
      </c>
      <c r="H22" s="15" t="s">
        <v>124</v>
      </c>
      <c r="I22" s="15"/>
      <c r="J22" s="464">
        <v>289620</v>
      </c>
      <c r="K22" s="464">
        <v>21722</v>
      </c>
      <c r="L22" s="464">
        <v>21721</v>
      </c>
      <c r="M22" s="464">
        <v>0</v>
      </c>
      <c r="N22" s="464">
        <v>0</v>
      </c>
      <c r="O22" s="464">
        <v>246177</v>
      </c>
      <c r="P22" s="15" t="s">
        <v>193</v>
      </c>
      <c r="Q22" s="15" t="s">
        <v>140</v>
      </c>
      <c r="R22" s="465" t="s">
        <v>156</v>
      </c>
      <c r="S22" s="478" t="s">
        <v>173</v>
      </c>
      <c r="T22" s="479"/>
    </row>
    <row r="23" spans="1:25" s="476" customFormat="1" ht="43.5" customHeight="1" x14ac:dyDescent="0.2">
      <c r="A23" s="477" t="s">
        <v>176</v>
      </c>
      <c r="B23" s="480" t="s">
        <v>177</v>
      </c>
      <c r="C23" s="14" t="s">
        <v>169</v>
      </c>
      <c r="D23" s="15" t="s">
        <v>120</v>
      </c>
      <c r="E23" s="14" t="s">
        <v>170</v>
      </c>
      <c r="F23" s="15" t="s">
        <v>171</v>
      </c>
      <c r="G23" s="15" t="s">
        <v>123</v>
      </c>
      <c r="H23" s="15" t="s">
        <v>124</v>
      </c>
      <c r="I23" s="15"/>
      <c r="J23" s="464">
        <v>419949</v>
      </c>
      <c r="K23" s="464">
        <v>31497</v>
      </c>
      <c r="L23" s="464">
        <v>31496</v>
      </c>
      <c r="M23" s="464">
        <v>0</v>
      </c>
      <c r="N23" s="464">
        <v>0</v>
      </c>
      <c r="O23" s="464">
        <v>356956</v>
      </c>
      <c r="P23" s="465" t="s">
        <v>156</v>
      </c>
      <c r="Q23" s="465" t="s">
        <v>178</v>
      </c>
      <c r="R23" s="465" t="s">
        <v>165</v>
      </c>
      <c r="S23" s="478" t="s">
        <v>179</v>
      </c>
    </row>
    <row r="24" spans="1:25" s="476" customFormat="1" ht="56.25" customHeight="1" x14ac:dyDescent="0.2">
      <c r="A24" s="477" t="s">
        <v>180</v>
      </c>
      <c r="B24" s="15" t="s">
        <v>181</v>
      </c>
      <c r="C24" s="14" t="s">
        <v>169</v>
      </c>
      <c r="D24" s="15" t="s">
        <v>120</v>
      </c>
      <c r="E24" s="14" t="s">
        <v>170</v>
      </c>
      <c r="F24" s="15" t="s">
        <v>171</v>
      </c>
      <c r="G24" s="15" t="s">
        <v>123</v>
      </c>
      <c r="H24" s="15" t="s">
        <v>124</v>
      </c>
      <c r="I24" s="15"/>
      <c r="J24" s="464">
        <v>2693466</v>
      </c>
      <c r="K24" s="464">
        <v>202011</v>
      </c>
      <c r="L24" s="464">
        <v>202009</v>
      </c>
      <c r="M24" s="464">
        <v>0</v>
      </c>
      <c r="N24" s="464">
        <v>0</v>
      </c>
      <c r="O24" s="464">
        <v>2289446</v>
      </c>
      <c r="P24" s="465" t="s">
        <v>128</v>
      </c>
      <c r="Q24" s="465" t="s">
        <v>156</v>
      </c>
      <c r="R24" s="465" t="s">
        <v>152</v>
      </c>
      <c r="S24" s="478" t="s">
        <v>179</v>
      </c>
    </row>
    <row r="25" spans="1:25" s="476" customFormat="1" ht="39.75" customHeight="1" x14ac:dyDescent="0.2">
      <c r="A25" s="477" t="s">
        <v>182</v>
      </c>
      <c r="B25" s="480" t="s">
        <v>183</v>
      </c>
      <c r="C25" s="14" t="s">
        <v>169</v>
      </c>
      <c r="D25" s="15" t="s">
        <v>120</v>
      </c>
      <c r="E25" s="14" t="s">
        <v>170</v>
      </c>
      <c r="F25" s="15" t="s">
        <v>171</v>
      </c>
      <c r="G25" s="15" t="s">
        <v>123</v>
      </c>
      <c r="H25" s="15" t="s">
        <v>124</v>
      </c>
      <c r="I25" s="15"/>
      <c r="J25" s="464">
        <v>347544</v>
      </c>
      <c r="K25" s="464">
        <v>26067</v>
      </c>
      <c r="L25" s="464">
        <v>26065</v>
      </c>
      <c r="M25" s="464">
        <v>0</v>
      </c>
      <c r="N25" s="464">
        <v>0</v>
      </c>
      <c r="O25" s="464">
        <v>295412</v>
      </c>
      <c r="P25" s="465" t="s">
        <v>229</v>
      </c>
      <c r="Q25" s="465" t="s">
        <v>128</v>
      </c>
      <c r="R25" s="465" t="s">
        <v>135</v>
      </c>
      <c r="S25" s="478" t="s">
        <v>173</v>
      </c>
    </row>
    <row r="26" spans="1:25" s="476" customFormat="1" ht="45.75" customHeight="1" thickBot="1" x14ac:dyDescent="0.25">
      <c r="A26" s="481" t="s">
        <v>184</v>
      </c>
      <c r="B26" s="471" t="s">
        <v>185</v>
      </c>
      <c r="C26" s="470" t="s">
        <v>169</v>
      </c>
      <c r="D26" s="471" t="s">
        <v>120</v>
      </c>
      <c r="E26" s="470" t="s">
        <v>170</v>
      </c>
      <c r="F26" s="471" t="s">
        <v>171</v>
      </c>
      <c r="G26" s="471" t="s">
        <v>123</v>
      </c>
      <c r="H26" s="471" t="s">
        <v>124</v>
      </c>
      <c r="I26" s="471"/>
      <c r="J26" s="482">
        <v>1304600</v>
      </c>
      <c r="K26" s="482">
        <v>97845</v>
      </c>
      <c r="L26" s="482">
        <v>97845</v>
      </c>
      <c r="M26" s="482">
        <v>0</v>
      </c>
      <c r="N26" s="482">
        <v>0</v>
      </c>
      <c r="O26" s="482">
        <v>1108910</v>
      </c>
      <c r="P26" s="471" t="s">
        <v>140</v>
      </c>
      <c r="Q26" s="472" t="s">
        <v>229</v>
      </c>
      <c r="R26" s="472" t="s">
        <v>178</v>
      </c>
      <c r="S26" s="483" t="s">
        <v>173</v>
      </c>
    </row>
    <row r="27" spans="1:25" s="447" customFormat="1" ht="18" customHeight="1" thickBot="1" x14ac:dyDescent="0.25">
      <c r="A27" s="484" t="s">
        <v>186</v>
      </c>
      <c r="B27" s="829" t="s">
        <v>23</v>
      </c>
      <c r="C27" s="830"/>
      <c r="D27" s="830"/>
      <c r="E27" s="830"/>
      <c r="F27" s="830"/>
      <c r="G27" s="830"/>
      <c r="H27" s="830"/>
      <c r="I27" s="830"/>
      <c r="J27" s="830"/>
      <c r="K27" s="830"/>
      <c r="L27" s="830"/>
      <c r="M27" s="830"/>
      <c r="N27" s="830"/>
      <c r="O27" s="830"/>
      <c r="P27" s="830"/>
      <c r="Q27" s="830"/>
      <c r="R27" s="830"/>
      <c r="S27" s="831"/>
    </row>
    <row r="28" spans="1:25" s="476" customFormat="1" ht="46.5" customHeight="1" x14ac:dyDescent="0.2">
      <c r="A28" s="473" t="s">
        <v>187</v>
      </c>
      <c r="B28" s="485" t="s">
        <v>188</v>
      </c>
      <c r="C28" s="458" t="s">
        <v>189</v>
      </c>
      <c r="D28" s="458" t="s">
        <v>120</v>
      </c>
      <c r="E28" s="458" t="s">
        <v>190</v>
      </c>
      <c r="F28" s="458" t="s">
        <v>191</v>
      </c>
      <c r="G28" s="458" t="s">
        <v>123</v>
      </c>
      <c r="H28" s="458" t="s">
        <v>124</v>
      </c>
      <c r="I28" s="458"/>
      <c r="J28" s="459">
        <v>173776.48</v>
      </c>
      <c r="K28" s="459">
        <v>13033.24</v>
      </c>
      <c r="L28" s="459">
        <v>13033.24</v>
      </c>
      <c r="M28" s="486">
        <v>0</v>
      </c>
      <c r="N28" s="459">
        <v>0</v>
      </c>
      <c r="O28" s="459">
        <v>147710</v>
      </c>
      <c r="P28" s="487" t="s">
        <v>160</v>
      </c>
      <c r="Q28" s="487" t="s">
        <v>192</v>
      </c>
      <c r="R28" s="460" t="s">
        <v>193</v>
      </c>
      <c r="S28" s="488">
        <v>2018</v>
      </c>
    </row>
    <row r="29" spans="1:25" s="476" customFormat="1" ht="47.25" customHeight="1" thickBot="1" x14ac:dyDescent="0.25">
      <c r="A29" s="481" t="s">
        <v>194</v>
      </c>
      <c r="B29" s="489" t="s">
        <v>195</v>
      </c>
      <c r="C29" s="470" t="s">
        <v>189</v>
      </c>
      <c r="D29" s="471" t="s">
        <v>120</v>
      </c>
      <c r="E29" s="471" t="s">
        <v>190</v>
      </c>
      <c r="F29" s="471" t="s">
        <v>191</v>
      </c>
      <c r="G29" s="471" t="s">
        <v>123</v>
      </c>
      <c r="H29" s="471" t="s">
        <v>124</v>
      </c>
      <c r="I29" s="471"/>
      <c r="J29" s="482">
        <v>141215.29999999999</v>
      </c>
      <c r="K29" s="482">
        <v>10591.15</v>
      </c>
      <c r="L29" s="482">
        <v>10591.15</v>
      </c>
      <c r="M29" s="490">
        <v>0</v>
      </c>
      <c r="N29" s="482">
        <v>0</v>
      </c>
      <c r="O29" s="482">
        <v>120033</v>
      </c>
      <c r="P29" s="472" t="s">
        <v>160</v>
      </c>
      <c r="Q29" s="472" t="s">
        <v>192</v>
      </c>
      <c r="R29" s="472" t="s">
        <v>193</v>
      </c>
      <c r="S29" s="491">
        <v>2018</v>
      </c>
    </row>
    <row r="30" spans="1:25" s="476" customFormat="1" ht="21.75" customHeight="1" x14ac:dyDescent="0.2">
      <c r="A30" s="492" t="s">
        <v>196</v>
      </c>
      <c r="B30" s="822" t="s">
        <v>25</v>
      </c>
      <c r="C30" s="823"/>
      <c r="D30" s="823"/>
      <c r="E30" s="823"/>
      <c r="F30" s="823"/>
      <c r="G30" s="823"/>
      <c r="H30" s="823"/>
      <c r="I30" s="823"/>
      <c r="J30" s="823"/>
      <c r="K30" s="823"/>
      <c r="L30" s="823"/>
      <c r="M30" s="823"/>
      <c r="N30" s="823"/>
      <c r="O30" s="823"/>
      <c r="P30" s="823"/>
      <c r="Q30" s="823"/>
      <c r="R30" s="823"/>
      <c r="S30" s="824"/>
    </row>
    <row r="31" spans="1:25" s="476" customFormat="1" ht="21.75" customHeight="1" thickBot="1" x14ac:dyDescent="0.25">
      <c r="A31" s="493" t="s">
        <v>197</v>
      </c>
      <c r="B31" s="829" t="s">
        <v>27</v>
      </c>
      <c r="C31" s="830"/>
      <c r="D31" s="830"/>
      <c r="E31" s="830"/>
      <c r="F31" s="830"/>
      <c r="G31" s="830"/>
      <c r="H31" s="830"/>
      <c r="I31" s="830"/>
      <c r="J31" s="830"/>
      <c r="K31" s="830"/>
      <c r="L31" s="830"/>
      <c r="M31" s="830"/>
      <c r="N31" s="830"/>
      <c r="O31" s="830"/>
      <c r="P31" s="830"/>
      <c r="Q31" s="830"/>
      <c r="R31" s="830"/>
      <c r="S31" s="831"/>
      <c r="U31" s="479"/>
    </row>
    <row r="32" spans="1:25" s="476" customFormat="1" ht="45.75" customHeight="1" thickBot="1" x14ac:dyDescent="0.25">
      <c r="A32" s="473" t="s">
        <v>198</v>
      </c>
      <c r="B32" s="485" t="s">
        <v>199</v>
      </c>
      <c r="C32" s="458" t="s">
        <v>200</v>
      </c>
      <c r="D32" s="458" t="s">
        <v>120</v>
      </c>
      <c r="E32" s="458" t="s">
        <v>201</v>
      </c>
      <c r="F32" s="460" t="s">
        <v>202</v>
      </c>
      <c r="G32" s="458" t="s">
        <v>123</v>
      </c>
      <c r="H32" s="458"/>
      <c r="I32" s="458"/>
      <c r="J32" s="494">
        <f>K32+O32+L32</f>
        <v>804352.95</v>
      </c>
      <c r="K32" s="494">
        <v>60326.48</v>
      </c>
      <c r="L32" s="495">
        <v>60326.47</v>
      </c>
      <c r="M32" s="486">
        <v>0</v>
      </c>
      <c r="N32" s="459">
        <v>0</v>
      </c>
      <c r="O32" s="459">
        <v>683700</v>
      </c>
      <c r="P32" s="460" t="s">
        <v>546</v>
      </c>
      <c r="Q32" s="460" t="s">
        <v>143</v>
      </c>
      <c r="R32" s="460" t="s">
        <v>615</v>
      </c>
      <c r="S32" s="474" t="s">
        <v>173</v>
      </c>
      <c r="T32" s="496"/>
      <c r="U32" s="496"/>
      <c r="V32" s="496"/>
      <c r="W32" s="496"/>
      <c r="X32" s="496"/>
      <c r="Y32" s="496"/>
    </row>
    <row r="33" spans="1:20" s="476" customFormat="1" ht="45.75" customHeight="1" x14ac:dyDescent="0.2">
      <c r="A33" s="497" t="s">
        <v>206</v>
      </c>
      <c r="B33" s="498" t="s">
        <v>207</v>
      </c>
      <c r="C33" s="15" t="s">
        <v>200</v>
      </c>
      <c r="D33" s="15" t="s">
        <v>120</v>
      </c>
      <c r="E33" s="15" t="s">
        <v>208</v>
      </c>
      <c r="F33" s="465" t="s">
        <v>202</v>
      </c>
      <c r="G33" s="15" t="s">
        <v>123</v>
      </c>
      <c r="H33" s="15"/>
      <c r="I33" s="15"/>
      <c r="J33" s="464">
        <f>K33+O33+L33</f>
        <v>804352.95</v>
      </c>
      <c r="K33" s="464">
        <v>60326.48</v>
      </c>
      <c r="L33" s="464">
        <v>60326.47</v>
      </c>
      <c r="M33" s="499">
        <v>0</v>
      </c>
      <c r="N33" s="464">
        <v>0</v>
      </c>
      <c r="O33" s="464">
        <v>683700</v>
      </c>
      <c r="P33" s="460" t="s">
        <v>546</v>
      </c>
      <c r="Q33" s="460" t="s">
        <v>143</v>
      </c>
      <c r="R33" s="460" t="s">
        <v>615</v>
      </c>
      <c r="S33" s="474" t="s">
        <v>173</v>
      </c>
    </row>
    <row r="34" spans="1:20" s="476" customFormat="1" ht="43.5" customHeight="1" x14ac:dyDescent="0.2">
      <c r="A34" s="497" t="s">
        <v>209</v>
      </c>
      <c r="B34" s="498" t="s">
        <v>210</v>
      </c>
      <c r="C34" s="15" t="s">
        <v>211</v>
      </c>
      <c r="D34" s="15" t="s">
        <v>120</v>
      </c>
      <c r="E34" s="15" t="s">
        <v>212</v>
      </c>
      <c r="F34" s="465" t="s">
        <v>202</v>
      </c>
      <c r="G34" s="15" t="s">
        <v>123</v>
      </c>
      <c r="H34" s="15"/>
      <c r="I34" s="15"/>
      <c r="J34" s="464">
        <v>804352.95</v>
      </c>
      <c r="K34" s="499">
        <v>60326.48</v>
      </c>
      <c r="L34" s="499">
        <v>60326.47</v>
      </c>
      <c r="M34" s="499">
        <v>0</v>
      </c>
      <c r="N34" s="464">
        <v>0</v>
      </c>
      <c r="O34" s="464">
        <v>683700</v>
      </c>
      <c r="P34" s="465" t="s">
        <v>153</v>
      </c>
      <c r="Q34" s="465" t="s">
        <v>233</v>
      </c>
      <c r="R34" s="465" t="s">
        <v>147</v>
      </c>
      <c r="S34" s="478" t="s">
        <v>179</v>
      </c>
      <c r="T34" s="479"/>
    </row>
    <row r="35" spans="1:20" s="476" customFormat="1" ht="43.5" customHeight="1" x14ac:dyDescent="0.2">
      <c r="A35" s="497" t="s">
        <v>213</v>
      </c>
      <c r="B35" s="498" t="s">
        <v>214</v>
      </c>
      <c r="C35" s="15" t="s">
        <v>211</v>
      </c>
      <c r="D35" s="15" t="s">
        <v>120</v>
      </c>
      <c r="E35" s="15" t="s">
        <v>215</v>
      </c>
      <c r="F35" s="465" t="s">
        <v>202</v>
      </c>
      <c r="G35" s="15" t="s">
        <v>123</v>
      </c>
      <c r="H35" s="15"/>
      <c r="I35" s="15"/>
      <c r="J35" s="464">
        <v>804352.95</v>
      </c>
      <c r="K35" s="499">
        <v>60326.48</v>
      </c>
      <c r="L35" s="499">
        <v>60326.47</v>
      </c>
      <c r="M35" s="499">
        <v>0</v>
      </c>
      <c r="N35" s="464">
        <v>0</v>
      </c>
      <c r="O35" s="464">
        <v>683700</v>
      </c>
      <c r="P35" s="465" t="s">
        <v>153</v>
      </c>
      <c r="Q35" s="465" t="s">
        <v>546</v>
      </c>
      <c r="R35" s="465" t="s">
        <v>147</v>
      </c>
      <c r="S35" s="478" t="s">
        <v>179</v>
      </c>
      <c r="T35" s="479"/>
    </row>
    <row r="36" spans="1:20" s="476" customFormat="1" ht="43.5" customHeight="1" x14ac:dyDescent="0.2">
      <c r="A36" s="497" t="s">
        <v>216</v>
      </c>
      <c r="B36" s="498" t="s">
        <v>217</v>
      </c>
      <c r="C36" s="15" t="s">
        <v>211</v>
      </c>
      <c r="D36" s="15" t="s">
        <v>120</v>
      </c>
      <c r="E36" s="15" t="s">
        <v>218</v>
      </c>
      <c r="F36" s="465" t="s">
        <v>202</v>
      </c>
      <c r="G36" s="15" t="s">
        <v>123</v>
      </c>
      <c r="H36" s="15"/>
      <c r="I36" s="15"/>
      <c r="J36" s="464">
        <v>852941.18</v>
      </c>
      <c r="K36" s="464">
        <v>63970.59</v>
      </c>
      <c r="L36" s="499">
        <v>63970.59</v>
      </c>
      <c r="M36" s="499">
        <v>0</v>
      </c>
      <c r="N36" s="464">
        <v>0</v>
      </c>
      <c r="O36" s="464">
        <v>725000</v>
      </c>
      <c r="P36" s="465" t="s">
        <v>153</v>
      </c>
      <c r="Q36" s="465" t="s">
        <v>546</v>
      </c>
      <c r="R36" s="465" t="s">
        <v>147</v>
      </c>
      <c r="S36" s="478" t="s">
        <v>179</v>
      </c>
    </row>
    <row r="37" spans="1:20" s="476" customFormat="1" ht="43.5" customHeight="1" x14ac:dyDescent="0.2">
      <c r="A37" s="500" t="s">
        <v>219</v>
      </c>
      <c r="B37" s="501" t="s">
        <v>220</v>
      </c>
      <c r="C37" s="502" t="s">
        <v>221</v>
      </c>
      <c r="D37" s="502" t="s">
        <v>120</v>
      </c>
      <c r="E37" s="502" t="s">
        <v>222</v>
      </c>
      <c r="F37" s="503" t="s">
        <v>202</v>
      </c>
      <c r="G37" s="502" t="s">
        <v>123</v>
      </c>
      <c r="H37" s="502"/>
      <c r="I37" s="502"/>
      <c r="J37" s="504">
        <v>804352.95</v>
      </c>
      <c r="K37" s="504">
        <v>60326.48</v>
      </c>
      <c r="L37" s="505">
        <v>60326.47</v>
      </c>
      <c r="M37" s="505">
        <v>0</v>
      </c>
      <c r="N37" s="506">
        <v>0</v>
      </c>
      <c r="O37" s="504">
        <v>683700</v>
      </c>
      <c r="P37" s="503" t="s">
        <v>546</v>
      </c>
      <c r="Q37" s="503" t="s">
        <v>148</v>
      </c>
      <c r="R37" s="503" t="s">
        <v>615</v>
      </c>
      <c r="S37" s="507" t="s">
        <v>173</v>
      </c>
      <c r="T37" s="479"/>
    </row>
    <row r="38" spans="1:20" s="476" customFormat="1" ht="43.5" customHeight="1" x14ac:dyDescent="0.2">
      <c r="A38" s="497" t="s">
        <v>223</v>
      </c>
      <c r="B38" s="15" t="s">
        <v>224</v>
      </c>
      <c r="C38" s="15" t="s">
        <v>169</v>
      </c>
      <c r="D38" s="15" t="s">
        <v>120</v>
      </c>
      <c r="E38" s="15" t="s">
        <v>225</v>
      </c>
      <c r="F38" s="15" t="s">
        <v>202</v>
      </c>
      <c r="G38" s="15" t="s">
        <v>123</v>
      </c>
      <c r="H38" s="15"/>
      <c r="I38" s="15"/>
      <c r="J38" s="464">
        <v>852941.18</v>
      </c>
      <c r="K38" s="464">
        <v>63970.59</v>
      </c>
      <c r="L38" s="499">
        <v>63970.59</v>
      </c>
      <c r="M38" s="505">
        <v>0</v>
      </c>
      <c r="N38" s="508">
        <v>0</v>
      </c>
      <c r="O38" s="464">
        <v>725000</v>
      </c>
      <c r="P38" s="465" t="s">
        <v>546</v>
      </c>
      <c r="Q38" s="723" t="s">
        <v>147</v>
      </c>
      <c r="R38" s="465" t="s">
        <v>148</v>
      </c>
      <c r="S38" s="478" t="s">
        <v>179</v>
      </c>
      <c r="T38" s="479"/>
    </row>
    <row r="39" spans="1:20" s="476" customFormat="1" ht="43.5" customHeight="1" x14ac:dyDescent="0.2">
      <c r="A39" s="497" t="s">
        <v>226</v>
      </c>
      <c r="B39" s="15" t="s">
        <v>227</v>
      </c>
      <c r="C39" s="15" t="s">
        <v>169</v>
      </c>
      <c r="D39" s="15" t="s">
        <v>120</v>
      </c>
      <c r="E39" s="15" t="s">
        <v>228</v>
      </c>
      <c r="F39" s="15" t="s">
        <v>202</v>
      </c>
      <c r="G39" s="15" t="s">
        <v>123</v>
      </c>
      <c r="H39" s="15"/>
      <c r="I39" s="15"/>
      <c r="J39" s="464">
        <v>804362.36</v>
      </c>
      <c r="K39" s="464">
        <v>60327.18</v>
      </c>
      <c r="L39" s="499">
        <v>60327.18</v>
      </c>
      <c r="M39" s="505">
        <v>0</v>
      </c>
      <c r="N39" s="508">
        <v>0</v>
      </c>
      <c r="O39" s="464">
        <v>683708</v>
      </c>
      <c r="P39" s="465" t="s">
        <v>165</v>
      </c>
      <c r="Q39" s="465" t="s">
        <v>153</v>
      </c>
      <c r="R39" s="465" t="s">
        <v>233</v>
      </c>
      <c r="S39" s="478" t="s">
        <v>179</v>
      </c>
    </row>
    <row r="40" spans="1:20" s="476" customFormat="1" ht="43.5" customHeight="1" x14ac:dyDescent="0.2">
      <c r="A40" s="497" t="s">
        <v>230</v>
      </c>
      <c r="B40" s="15" t="s">
        <v>231</v>
      </c>
      <c r="C40" s="15" t="s">
        <v>169</v>
      </c>
      <c r="D40" s="15" t="s">
        <v>120</v>
      </c>
      <c r="E40" s="15" t="s">
        <v>232</v>
      </c>
      <c r="F40" s="15" t="s">
        <v>202</v>
      </c>
      <c r="G40" s="15" t="s">
        <v>123</v>
      </c>
      <c r="H40" s="15"/>
      <c r="I40" s="15"/>
      <c r="J40" s="464">
        <v>852941.18</v>
      </c>
      <c r="K40" s="464">
        <v>63970.59</v>
      </c>
      <c r="L40" s="499">
        <v>63970.59</v>
      </c>
      <c r="M40" s="505">
        <v>0</v>
      </c>
      <c r="N40" s="508">
        <v>0</v>
      </c>
      <c r="O40" s="464">
        <v>725000</v>
      </c>
      <c r="P40" s="465" t="s">
        <v>154</v>
      </c>
      <c r="Q40" s="465" t="s">
        <v>147</v>
      </c>
      <c r="R40" s="465" t="s">
        <v>178</v>
      </c>
      <c r="S40" s="478" t="s">
        <v>179</v>
      </c>
      <c r="T40" s="479"/>
    </row>
    <row r="41" spans="1:20" s="453" customFormat="1" ht="39.75" customHeight="1" x14ac:dyDescent="0.25">
      <c r="A41" s="497" t="s">
        <v>234</v>
      </c>
      <c r="B41" s="498" t="s">
        <v>235</v>
      </c>
      <c r="C41" s="15" t="s">
        <v>200</v>
      </c>
      <c r="D41" s="15" t="s">
        <v>120</v>
      </c>
      <c r="E41" s="15" t="s">
        <v>201</v>
      </c>
      <c r="F41" s="465" t="s">
        <v>202</v>
      </c>
      <c r="G41" s="15" t="s">
        <v>123</v>
      </c>
      <c r="H41" s="15"/>
      <c r="I41" s="15" t="s">
        <v>236</v>
      </c>
      <c r="J41" s="464">
        <v>580000</v>
      </c>
      <c r="K41" s="464">
        <v>43500</v>
      </c>
      <c r="L41" s="499">
        <v>43500</v>
      </c>
      <c r="M41" s="499"/>
      <c r="N41" s="464"/>
      <c r="O41" s="464">
        <v>493000</v>
      </c>
      <c r="P41" s="465" t="s">
        <v>203</v>
      </c>
      <c r="Q41" s="465" t="s">
        <v>125</v>
      </c>
      <c r="R41" s="465" t="s">
        <v>128</v>
      </c>
      <c r="S41" s="478" t="s">
        <v>173</v>
      </c>
    </row>
    <row r="42" spans="1:20" s="453" customFormat="1" ht="44.25" customHeight="1" thickBot="1" x14ac:dyDescent="0.3">
      <c r="A42" s="509" t="s">
        <v>237</v>
      </c>
      <c r="B42" s="489" t="s">
        <v>238</v>
      </c>
      <c r="C42" s="471" t="s">
        <v>211</v>
      </c>
      <c r="D42" s="471" t="s">
        <v>120</v>
      </c>
      <c r="E42" s="471" t="s">
        <v>239</v>
      </c>
      <c r="F42" s="472" t="s">
        <v>202</v>
      </c>
      <c r="G42" s="471" t="s">
        <v>123</v>
      </c>
      <c r="H42" s="471"/>
      <c r="I42" s="471" t="s">
        <v>236</v>
      </c>
      <c r="J42" s="482">
        <v>852941.18</v>
      </c>
      <c r="K42" s="482">
        <v>63970.59</v>
      </c>
      <c r="L42" s="490">
        <v>63970.59</v>
      </c>
      <c r="M42" s="490">
        <v>0</v>
      </c>
      <c r="N42" s="510">
        <v>0</v>
      </c>
      <c r="O42" s="482">
        <v>725000</v>
      </c>
      <c r="P42" s="472" t="s">
        <v>240</v>
      </c>
      <c r="Q42" s="472" t="s">
        <v>192</v>
      </c>
      <c r="R42" s="472" t="s">
        <v>204</v>
      </c>
      <c r="S42" s="483" t="s">
        <v>205</v>
      </c>
    </row>
    <row r="43" spans="1:20" s="447" customFormat="1" ht="21.75" customHeight="1" thickBot="1" x14ac:dyDescent="0.25">
      <c r="A43" s="511" t="s">
        <v>28</v>
      </c>
      <c r="B43" s="822" t="s">
        <v>29</v>
      </c>
      <c r="C43" s="823"/>
      <c r="D43" s="823"/>
      <c r="E43" s="823"/>
      <c r="F43" s="823"/>
      <c r="G43" s="823"/>
      <c r="H43" s="823"/>
      <c r="I43" s="823"/>
      <c r="J43" s="823"/>
      <c r="K43" s="823"/>
      <c r="L43" s="823"/>
      <c r="M43" s="823"/>
      <c r="N43" s="823"/>
      <c r="O43" s="823"/>
      <c r="P43" s="823"/>
      <c r="Q43" s="823"/>
      <c r="R43" s="823"/>
      <c r="S43" s="824"/>
    </row>
    <row r="44" spans="1:20" s="453" customFormat="1" ht="21.75" customHeight="1" thickBot="1" x14ac:dyDescent="0.3">
      <c r="A44" s="452" t="s">
        <v>30</v>
      </c>
      <c r="B44" s="825" t="s">
        <v>31</v>
      </c>
      <c r="C44" s="826"/>
      <c r="D44" s="826"/>
      <c r="E44" s="826"/>
      <c r="F44" s="826"/>
      <c r="G44" s="826"/>
      <c r="H44" s="826"/>
      <c r="I44" s="826"/>
      <c r="J44" s="826"/>
      <c r="K44" s="826"/>
      <c r="L44" s="826"/>
      <c r="M44" s="826"/>
      <c r="N44" s="826"/>
      <c r="O44" s="826"/>
      <c r="P44" s="826"/>
      <c r="Q44" s="826"/>
      <c r="R44" s="826"/>
      <c r="S44" s="827"/>
    </row>
    <row r="45" spans="1:20" s="453" customFormat="1" ht="21.75" customHeight="1" x14ac:dyDescent="0.25">
      <c r="A45" s="454" t="s">
        <v>32</v>
      </c>
      <c r="B45" s="822" t="s">
        <v>33</v>
      </c>
      <c r="C45" s="823"/>
      <c r="D45" s="823"/>
      <c r="E45" s="823"/>
      <c r="F45" s="823"/>
      <c r="G45" s="823"/>
      <c r="H45" s="823"/>
      <c r="I45" s="823"/>
      <c r="J45" s="823"/>
      <c r="K45" s="823"/>
      <c r="L45" s="823"/>
      <c r="M45" s="823"/>
      <c r="N45" s="823"/>
      <c r="O45" s="823"/>
      <c r="P45" s="823"/>
      <c r="Q45" s="823"/>
      <c r="R45" s="823"/>
      <c r="S45" s="824"/>
    </row>
    <row r="46" spans="1:20" s="453" customFormat="1" ht="21.75" customHeight="1" x14ac:dyDescent="0.25">
      <c r="A46" s="512" t="s">
        <v>34</v>
      </c>
      <c r="B46" s="819" t="s">
        <v>35</v>
      </c>
      <c r="C46" s="820"/>
      <c r="D46" s="820"/>
      <c r="E46" s="820"/>
      <c r="F46" s="820"/>
      <c r="G46" s="820"/>
      <c r="H46" s="820"/>
      <c r="I46" s="820"/>
      <c r="J46" s="820"/>
      <c r="K46" s="820"/>
      <c r="L46" s="820"/>
      <c r="M46" s="820"/>
      <c r="N46" s="820"/>
      <c r="O46" s="820"/>
      <c r="P46" s="820"/>
      <c r="Q46" s="820"/>
      <c r="R46" s="820"/>
      <c r="S46" s="821"/>
    </row>
    <row r="47" spans="1:20" s="453" customFormat="1" ht="21.75" customHeight="1" x14ac:dyDescent="0.25">
      <c r="A47" s="512" t="s">
        <v>241</v>
      </c>
      <c r="B47" s="819" t="s">
        <v>242</v>
      </c>
      <c r="C47" s="820"/>
      <c r="D47" s="820"/>
      <c r="E47" s="820"/>
      <c r="F47" s="820"/>
      <c r="G47" s="820"/>
      <c r="H47" s="820"/>
      <c r="I47" s="820"/>
      <c r="J47" s="820"/>
      <c r="K47" s="820"/>
      <c r="L47" s="820"/>
      <c r="M47" s="820"/>
      <c r="N47" s="820"/>
      <c r="O47" s="820"/>
      <c r="P47" s="820"/>
      <c r="Q47" s="820"/>
      <c r="R47" s="820"/>
      <c r="S47" s="821"/>
    </row>
    <row r="48" spans="1:20" s="453" customFormat="1" ht="50.25" customHeight="1" x14ac:dyDescent="0.25">
      <c r="A48" s="513" t="s">
        <v>684</v>
      </c>
      <c r="B48" s="19" t="s">
        <v>685</v>
      </c>
      <c r="C48" s="91" t="s">
        <v>119</v>
      </c>
      <c r="D48" s="19" t="s">
        <v>686</v>
      </c>
      <c r="E48" s="514" t="s">
        <v>121</v>
      </c>
      <c r="F48" s="19" t="s">
        <v>687</v>
      </c>
      <c r="G48" s="19" t="s">
        <v>123</v>
      </c>
      <c r="H48" s="19" t="s">
        <v>124</v>
      </c>
      <c r="I48" s="19"/>
      <c r="J48" s="515">
        <v>2200440</v>
      </c>
      <c r="K48" s="515">
        <v>211242</v>
      </c>
      <c r="L48" s="516"/>
      <c r="M48" s="516"/>
      <c r="N48" s="515">
        <v>231050</v>
      </c>
      <c r="O48" s="515">
        <v>1758148</v>
      </c>
      <c r="P48" s="517" t="s">
        <v>140</v>
      </c>
      <c r="Q48" s="517" t="s">
        <v>615</v>
      </c>
      <c r="R48" s="517" t="s">
        <v>688</v>
      </c>
      <c r="S48" s="517" t="s">
        <v>689</v>
      </c>
    </row>
    <row r="49" spans="1:22" s="447" customFormat="1" ht="37.5" customHeight="1" x14ac:dyDescent="0.2">
      <c r="A49" s="513" t="s">
        <v>690</v>
      </c>
      <c r="B49" s="77" t="s">
        <v>691</v>
      </c>
      <c r="C49" s="91" t="s">
        <v>119</v>
      </c>
      <c r="D49" s="19" t="s">
        <v>686</v>
      </c>
      <c r="E49" s="514" t="s">
        <v>121</v>
      </c>
      <c r="F49" s="19" t="s">
        <v>687</v>
      </c>
      <c r="G49" s="19" t="s">
        <v>123</v>
      </c>
      <c r="H49" s="19" t="s">
        <v>124</v>
      </c>
      <c r="I49" s="518"/>
      <c r="J49" s="519">
        <v>6380846.1699999999</v>
      </c>
      <c r="K49" s="519">
        <v>555179.04</v>
      </c>
      <c r="L49" s="519"/>
      <c r="M49" s="519"/>
      <c r="N49" s="519">
        <v>3845065.88</v>
      </c>
      <c r="O49" s="519">
        <v>1980601.25</v>
      </c>
      <c r="P49" s="517" t="s">
        <v>140</v>
      </c>
      <c r="Q49" s="517" t="s">
        <v>156</v>
      </c>
      <c r="R49" s="517" t="s">
        <v>152</v>
      </c>
      <c r="S49" s="517" t="s">
        <v>173</v>
      </c>
    </row>
    <row r="50" spans="1:22" s="447" customFormat="1" ht="54.75" customHeight="1" x14ac:dyDescent="0.2">
      <c r="A50" s="92" t="s">
        <v>775</v>
      </c>
      <c r="B50" s="93" t="s">
        <v>726</v>
      </c>
      <c r="C50" s="520" t="s">
        <v>200</v>
      </c>
      <c r="D50" s="19" t="s">
        <v>686</v>
      </c>
      <c r="E50" s="521" t="s">
        <v>253</v>
      </c>
      <c r="F50" s="19" t="s">
        <v>687</v>
      </c>
      <c r="G50" s="19" t="s">
        <v>123</v>
      </c>
      <c r="H50" s="19"/>
      <c r="I50" s="518"/>
      <c r="J50" s="519">
        <v>503648.53</v>
      </c>
      <c r="K50" s="519">
        <v>75547.28</v>
      </c>
      <c r="L50" s="519"/>
      <c r="M50" s="519"/>
      <c r="N50" s="519"/>
      <c r="O50" s="519">
        <v>428101.25</v>
      </c>
      <c r="P50" s="522" t="s">
        <v>140</v>
      </c>
      <c r="Q50" s="522" t="s">
        <v>178</v>
      </c>
      <c r="R50" s="522" t="s">
        <v>152</v>
      </c>
      <c r="S50" s="523" t="s">
        <v>205</v>
      </c>
    </row>
    <row r="51" spans="1:22" s="10" customFormat="1" ht="42.75" customHeight="1" x14ac:dyDescent="0.2">
      <c r="A51" s="92" t="s">
        <v>692</v>
      </c>
      <c r="B51" s="93" t="s">
        <v>727</v>
      </c>
      <c r="C51" s="520" t="s">
        <v>694</v>
      </c>
      <c r="D51" s="521" t="s">
        <v>686</v>
      </c>
      <c r="E51" s="521" t="s">
        <v>269</v>
      </c>
      <c r="F51" s="521" t="s">
        <v>695</v>
      </c>
      <c r="G51" s="521" t="s">
        <v>123</v>
      </c>
      <c r="H51" s="521"/>
      <c r="I51" s="521"/>
      <c r="J51" s="524">
        <v>327724.74</v>
      </c>
      <c r="K51" s="524">
        <v>61290.26</v>
      </c>
      <c r="L51" s="524"/>
      <c r="M51" s="524"/>
      <c r="N51" s="524">
        <v>24579.35</v>
      </c>
      <c r="O51" s="524">
        <v>241855.13</v>
      </c>
      <c r="P51" s="517" t="s">
        <v>140</v>
      </c>
      <c r="Q51" s="517" t="s">
        <v>135</v>
      </c>
      <c r="R51" s="517" t="s">
        <v>165</v>
      </c>
      <c r="S51" s="525">
        <v>2018</v>
      </c>
    </row>
    <row r="52" spans="1:22" s="10" customFormat="1" ht="40.5" customHeight="1" x14ac:dyDescent="0.2">
      <c r="A52" s="92" t="s">
        <v>693</v>
      </c>
      <c r="B52" s="95" t="s">
        <v>697</v>
      </c>
      <c r="C52" s="15" t="s">
        <v>698</v>
      </c>
      <c r="D52" s="15" t="s">
        <v>686</v>
      </c>
      <c r="E52" s="15" t="s">
        <v>699</v>
      </c>
      <c r="F52" s="15" t="s">
        <v>695</v>
      </c>
      <c r="G52" s="15" t="s">
        <v>123</v>
      </c>
      <c r="H52" s="15"/>
      <c r="I52" s="15"/>
      <c r="J52" s="526">
        <v>123639.22</v>
      </c>
      <c r="K52" s="526">
        <v>18546.73</v>
      </c>
      <c r="L52" s="526"/>
      <c r="M52" s="526"/>
      <c r="N52" s="526"/>
      <c r="O52" s="526">
        <v>105092.49</v>
      </c>
      <c r="P52" s="527" t="s">
        <v>140</v>
      </c>
      <c r="Q52" s="522" t="s">
        <v>178</v>
      </c>
      <c r="R52" s="522" t="s">
        <v>165</v>
      </c>
      <c r="S52" s="528" t="s">
        <v>205</v>
      </c>
      <c r="U52" s="529"/>
    </row>
    <row r="53" spans="1:22" s="10" customFormat="1" ht="60.75" customHeight="1" x14ac:dyDescent="0.2">
      <c r="A53" s="92" t="s">
        <v>696</v>
      </c>
      <c r="B53" s="77" t="s">
        <v>728</v>
      </c>
      <c r="C53" s="15" t="s">
        <v>701</v>
      </c>
      <c r="D53" s="15" t="s">
        <v>686</v>
      </c>
      <c r="E53" s="15" t="s">
        <v>190</v>
      </c>
      <c r="F53" s="15" t="s">
        <v>687</v>
      </c>
      <c r="G53" s="15" t="s">
        <v>123</v>
      </c>
      <c r="H53" s="15" t="s">
        <v>124</v>
      </c>
      <c r="I53" s="15"/>
      <c r="J53" s="530">
        <v>478233</v>
      </c>
      <c r="K53" s="530">
        <v>71735</v>
      </c>
      <c r="L53" s="530"/>
      <c r="M53" s="530"/>
      <c r="N53" s="530"/>
      <c r="O53" s="530">
        <v>406498</v>
      </c>
      <c r="P53" s="517" t="s">
        <v>140</v>
      </c>
      <c r="Q53" s="517" t="s">
        <v>156</v>
      </c>
      <c r="R53" s="517" t="s">
        <v>152</v>
      </c>
      <c r="S53" s="531">
        <v>2018</v>
      </c>
      <c r="T53" s="532"/>
      <c r="U53" s="533"/>
      <c r="V53" s="533"/>
    </row>
    <row r="54" spans="1:22" s="10" customFormat="1" ht="33.75" customHeight="1" x14ac:dyDescent="0.2">
      <c r="A54" s="92" t="s">
        <v>700</v>
      </c>
      <c r="B54" s="463" t="s">
        <v>729</v>
      </c>
      <c r="C54" s="15" t="s">
        <v>701</v>
      </c>
      <c r="D54" s="15" t="s">
        <v>686</v>
      </c>
      <c r="E54" s="15" t="s">
        <v>190</v>
      </c>
      <c r="F54" s="15" t="s">
        <v>687</v>
      </c>
      <c r="G54" s="15" t="s">
        <v>123</v>
      </c>
      <c r="H54" s="15"/>
      <c r="I54" s="15"/>
      <c r="J54" s="526">
        <v>176224</v>
      </c>
      <c r="K54" s="526">
        <v>26434</v>
      </c>
      <c r="L54" s="526"/>
      <c r="M54" s="526"/>
      <c r="N54" s="526"/>
      <c r="O54" s="526">
        <v>149790</v>
      </c>
      <c r="P54" s="517" t="s">
        <v>140</v>
      </c>
      <c r="Q54" s="522" t="s">
        <v>152</v>
      </c>
      <c r="R54" s="522" t="s">
        <v>129</v>
      </c>
      <c r="S54" s="528" t="s">
        <v>173</v>
      </c>
      <c r="T54" s="532"/>
    </row>
    <row r="55" spans="1:22" s="10" customFormat="1" ht="43.5" customHeight="1" x14ac:dyDescent="0.2">
      <c r="A55" s="97" t="s">
        <v>702</v>
      </c>
      <c r="B55" s="94" t="s">
        <v>704</v>
      </c>
      <c r="C55" s="96" t="s">
        <v>169</v>
      </c>
      <c r="D55" s="94" t="s">
        <v>686</v>
      </c>
      <c r="E55" s="94" t="s">
        <v>170</v>
      </c>
      <c r="F55" s="94" t="s">
        <v>695</v>
      </c>
      <c r="G55" s="94" t="s">
        <v>123</v>
      </c>
      <c r="H55" s="94" t="s">
        <v>124</v>
      </c>
      <c r="I55" s="94"/>
      <c r="J55" s="534">
        <v>1708758</v>
      </c>
      <c r="K55" s="534">
        <v>343461</v>
      </c>
      <c r="L55" s="534"/>
      <c r="M55" s="534"/>
      <c r="N55" s="534"/>
      <c r="O55" s="535">
        <v>1365297</v>
      </c>
      <c r="P55" s="517" t="s">
        <v>140</v>
      </c>
      <c r="Q55" s="517" t="s">
        <v>165</v>
      </c>
      <c r="R55" s="517" t="s">
        <v>129</v>
      </c>
      <c r="S55" s="536" t="s">
        <v>173</v>
      </c>
      <c r="T55" s="532"/>
      <c r="U55" s="537"/>
    </row>
    <row r="56" spans="1:22" s="10" customFormat="1" ht="51" customHeight="1" x14ac:dyDescent="0.2">
      <c r="A56" s="97" t="s">
        <v>703</v>
      </c>
      <c r="B56" s="521" t="s">
        <v>707</v>
      </c>
      <c r="C56" s="520" t="s">
        <v>169</v>
      </c>
      <c r="D56" s="521" t="s">
        <v>686</v>
      </c>
      <c r="E56" s="521" t="s">
        <v>170</v>
      </c>
      <c r="F56" s="521" t="s">
        <v>695</v>
      </c>
      <c r="G56" s="521" t="s">
        <v>123</v>
      </c>
      <c r="H56" s="521" t="s">
        <v>706</v>
      </c>
      <c r="I56" s="521"/>
      <c r="J56" s="524">
        <v>429669.26</v>
      </c>
      <c r="K56" s="524">
        <v>64450.39</v>
      </c>
      <c r="L56" s="524"/>
      <c r="M56" s="524"/>
      <c r="N56" s="524"/>
      <c r="O56" s="524">
        <v>365218.87</v>
      </c>
      <c r="P56" s="517" t="s">
        <v>140</v>
      </c>
      <c r="Q56" s="517" t="s">
        <v>156</v>
      </c>
      <c r="R56" s="517" t="s">
        <v>135</v>
      </c>
      <c r="S56" s="536" t="s">
        <v>173</v>
      </c>
    </row>
    <row r="57" spans="1:22" s="10" customFormat="1" ht="27.75" customHeight="1" x14ac:dyDescent="0.2">
      <c r="A57" s="512" t="s">
        <v>38</v>
      </c>
      <c r="B57" s="819" t="s">
        <v>243</v>
      </c>
      <c r="C57" s="820"/>
      <c r="D57" s="820"/>
      <c r="E57" s="820"/>
      <c r="F57" s="820"/>
      <c r="G57" s="820"/>
      <c r="H57" s="820"/>
      <c r="I57" s="820"/>
      <c r="J57" s="820"/>
      <c r="K57" s="820"/>
      <c r="L57" s="820"/>
      <c r="M57" s="820"/>
      <c r="N57" s="820"/>
      <c r="O57" s="820"/>
      <c r="P57" s="820"/>
      <c r="Q57" s="820"/>
      <c r="R57" s="820"/>
      <c r="S57" s="821"/>
    </row>
    <row r="58" spans="1:22" s="542" customFormat="1" ht="50.25" customHeight="1" x14ac:dyDescent="0.25">
      <c r="A58" s="76" t="s">
        <v>753</v>
      </c>
      <c r="B58" s="538" t="s">
        <v>754</v>
      </c>
      <c r="C58" s="96" t="s">
        <v>755</v>
      </c>
      <c r="D58" s="15" t="s">
        <v>686</v>
      </c>
      <c r="E58" s="94" t="s">
        <v>253</v>
      </c>
      <c r="F58" s="15" t="s">
        <v>756</v>
      </c>
      <c r="G58" s="15" t="s">
        <v>123</v>
      </c>
      <c r="H58" s="15"/>
      <c r="I58" s="539"/>
      <c r="J58" s="530">
        <v>387200</v>
      </c>
      <c r="K58" s="530">
        <v>88300.800000000003</v>
      </c>
      <c r="L58" s="530"/>
      <c r="M58" s="530"/>
      <c r="N58" s="530"/>
      <c r="O58" s="530">
        <v>298899.20000000001</v>
      </c>
      <c r="P58" s="540" t="s">
        <v>156</v>
      </c>
      <c r="Q58" s="540" t="s">
        <v>129</v>
      </c>
      <c r="R58" s="541" t="s">
        <v>546</v>
      </c>
      <c r="S58" s="540" t="s">
        <v>205</v>
      </c>
    </row>
    <row r="59" spans="1:22" s="543" customFormat="1" ht="52.5" customHeight="1" x14ac:dyDescent="0.2">
      <c r="A59" s="76" t="s">
        <v>757</v>
      </c>
      <c r="B59" s="15" t="s">
        <v>758</v>
      </c>
      <c r="C59" s="96" t="s">
        <v>694</v>
      </c>
      <c r="D59" s="94" t="s">
        <v>686</v>
      </c>
      <c r="E59" s="94" t="s">
        <v>269</v>
      </c>
      <c r="F59" s="15" t="s">
        <v>756</v>
      </c>
      <c r="G59" s="94" t="s">
        <v>123</v>
      </c>
      <c r="H59" s="94"/>
      <c r="I59" s="94"/>
      <c r="J59" s="530">
        <v>389620</v>
      </c>
      <c r="K59" s="530">
        <v>90720.8</v>
      </c>
      <c r="L59" s="534"/>
      <c r="M59" s="534"/>
      <c r="N59" s="534"/>
      <c r="O59" s="530">
        <v>298899.20000000001</v>
      </c>
      <c r="P59" s="540" t="s">
        <v>156</v>
      </c>
      <c r="Q59" s="540" t="s">
        <v>129</v>
      </c>
      <c r="R59" s="541" t="s">
        <v>546</v>
      </c>
      <c r="S59" s="540" t="s">
        <v>205</v>
      </c>
    </row>
    <row r="60" spans="1:22" s="543" customFormat="1" ht="55.5" customHeight="1" x14ac:dyDescent="0.2">
      <c r="A60" s="76" t="s">
        <v>759</v>
      </c>
      <c r="B60" s="15" t="s">
        <v>760</v>
      </c>
      <c r="C60" s="15" t="s">
        <v>313</v>
      </c>
      <c r="D60" s="15" t="s">
        <v>686</v>
      </c>
      <c r="E60" s="15" t="s">
        <v>258</v>
      </c>
      <c r="F60" s="15" t="s">
        <v>756</v>
      </c>
      <c r="G60" s="15" t="s">
        <v>123</v>
      </c>
      <c r="H60" s="15"/>
      <c r="I60" s="15"/>
      <c r="J60" s="530">
        <v>387200</v>
      </c>
      <c r="K60" s="530">
        <v>88300.800000000003</v>
      </c>
      <c r="L60" s="526"/>
      <c r="M60" s="526"/>
      <c r="N60" s="526"/>
      <c r="O60" s="530">
        <v>298899.20000000001</v>
      </c>
      <c r="P60" s="540" t="s">
        <v>156</v>
      </c>
      <c r="Q60" s="540" t="s">
        <v>129</v>
      </c>
      <c r="R60" s="541" t="s">
        <v>546</v>
      </c>
      <c r="S60" s="540" t="s">
        <v>205</v>
      </c>
    </row>
    <row r="61" spans="1:22" s="543" customFormat="1" ht="50.25" customHeight="1" x14ac:dyDescent="0.2">
      <c r="A61" s="76" t="s">
        <v>761</v>
      </c>
      <c r="B61" s="544" t="s">
        <v>762</v>
      </c>
      <c r="C61" s="15" t="s">
        <v>701</v>
      </c>
      <c r="D61" s="15" t="s">
        <v>686</v>
      </c>
      <c r="E61" s="15" t="s">
        <v>286</v>
      </c>
      <c r="F61" s="15" t="s">
        <v>756</v>
      </c>
      <c r="G61" s="15" t="s">
        <v>123</v>
      </c>
      <c r="H61" s="15"/>
      <c r="I61" s="15"/>
      <c r="J61" s="530">
        <v>351663.73</v>
      </c>
      <c r="K61" s="530">
        <v>52764.53</v>
      </c>
      <c r="L61" s="530"/>
      <c r="M61" s="530"/>
      <c r="N61" s="530"/>
      <c r="O61" s="530">
        <v>298899.20000000001</v>
      </c>
      <c r="P61" s="540" t="s">
        <v>156</v>
      </c>
      <c r="Q61" s="540" t="s">
        <v>129</v>
      </c>
      <c r="R61" s="541" t="s">
        <v>546</v>
      </c>
      <c r="S61" s="540" t="s">
        <v>205</v>
      </c>
      <c r="U61" s="545"/>
    </row>
    <row r="62" spans="1:22" s="543" customFormat="1" ht="50.25" customHeight="1" x14ac:dyDescent="0.2">
      <c r="A62" s="546" t="s">
        <v>763</v>
      </c>
      <c r="B62" s="94" t="s">
        <v>764</v>
      </c>
      <c r="C62" s="96" t="s">
        <v>169</v>
      </c>
      <c r="D62" s="94" t="s">
        <v>686</v>
      </c>
      <c r="E62" s="94" t="s">
        <v>288</v>
      </c>
      <c r="F62" s="15" t="s">
        <v>756</v>
      </c>
      <c r="G62" s="94" t="s">
        <v>123</v>
      </c>
      <c r="H62" s="94"/>
      <c r="I62" s="94"/>
      <c r="J62" s="530">
        <v>343000</v>
      </c>
      <c r="K62" s="530">
        <v>51450</v>
      </c>
      <c r="L62" s="534"/>
      <c r="M62" s="534"/>
      <c r="N62" s="534"/>
      <c r="O62" s="530">
        <v>298899.20000000001</v>
      </c>
      <c r="P62" s="540" t="s">
        <v>156</v>
      </c>
      <c r="Q62" s="540" t="s">
        <v>129</v>
      </c>
      <c r="R62" s="541" t="s">
        <v>546</v>
      </c>
      <c r="S62" s="540" t="s">
        <v>205</v>
      </c>
      <c r="T62" s="547"/>
      <c r="U62" s="548"/>
      <c r="V62" s="548"/>
    </row>
    <row r="63" spans="1:22" s="10" customFormat="1" ht="27.75" customHeight="1" x14ac:dyDescent="0.2">
      <c r="A63" s="512" t="s">
        <v>40</v>
      </c>
      <c r="B63" s="819" t="s">
        <v>41</v>
      </c>
      <c r="C63" s="820"/>
      <c r="D63" s="820"/>
      <c r="E63" s="820"/>
      <c r="F63" s="820"/>
      <c r="G63" s="820"/>
      <c r="H63" s="820"/>
      <c r="I63" s="820"/>
      <c r="J63" s="820"/>
      <c r="K63" s="820"/>
      <c r="L63" s="820"/>
      <c r="M63" s="820"/>
      <c r="N63" s="820"/>
      <c r="O63" s="820"/>
      <c r="P63" s="820"/>
      <c r="Q63" s="820"/>
      <c r="R63" s="820"/>
      <c r="S63" s="821"/>
      <c r="T63" s="532"/>
      <c r="U63" s="533"/>
    </row>
    <row r="64" spans="1:22" s="447" customFormat="1" ht="37.5" customHeight="1" x14ac:dyDescent="0.2">
      <c r="A64" s="19" t="s">
        <v>708</v>
      </c>
      <c r="B64" s="292" t="s">
        <v>709</v>
      </c>
      <c r="C64" s="292" t="s">
        <v>119</v>
      </c>
      <c r="D64" s="292" t="s">
        <v>686</v>
      </c>
      <c r="E64" s="292" t="s">
        <v>121</v>
      </c>
      <c r="F64" s="292" t="s">
        <v>710</v>
      </c>
      <c r="G64" s="292" t="s">
        <v>123</v>
      </c>
      <c r="H64" s="292" t="s">
        <v>124</v>
      </c>
      <c r="I64" s="292"/>
      <c r="J64" s="549">
        <v>485980</v>
      </c>
      <c r="K64" s="549">
        <v>168431.97</v>
      </c>
      <c r="L64" s="549"/>
      <c r="M64" s="549"/>
      <c r="N64" s="549"/>
      <c r="O64" s="549">
        <v>317548.03000000003</v>
      </c>
      <c r="P64" s="550" t="s">
        <v>140</v>
      </c>
      <c r="Q64" s="550" t="s">
        <v>153</v>
      </c>
      <c r="R64" s="550" t="s">
        <v>722</v>
      </c>
      <c r="S64" s="522" t="s">
        <v>205</v>
      </c>
    </row>
    <row r="65" spans="1:23" s="10" customFormat="1" ht="40.5" customHeight="1" x14ac:dyDescent="0.2">
      <c r="A65" s="19" t="s">
        <v>711</v>
      </c>
      <c r="B65" s="292" t="s">
        <v>723</v>
      </c>
      <c r="C65" s="292" t="s">
        <v>200</v>
      </c>
      <c r="D65" s="292" t="s">
        <v>686</v>
      </c>
      <c r="E65" s="292" t="s">
        <v>712</v>
      </c>
      <c r="F65" s="292" t="s">
        <v>710</v>
      </c>
      <c r="G65" s="292" t="s">
        <v>123</v>
      </c>
      <c r="H65" s="292"/>
      <c r="I65" s="292"/>
      <c r="J65" s="549">
        <v>317709.52</v>
      </c>
      <c r="K65" s="549">
        <v>174990.75</v>
      </c>
      <c r="L65" s="549"/>
      <c r="M65" s="549"/>
      <c r="N65" s="549"/>
      <c r="O65" s="549">
        <v>142718.76999999999</v>
      </c>
      <c r="P65" s="550" t="s">
        <v>140</v>
      </c>
      <c r="Q65" s="550" t="s">
        <v>178</v>
      </c>
      <c r="R65" s="550" t="s">
        <v>152</v>
      </c>
      <c r="S65" s="522" t="s">
        <v>173</v>
      </c>
      <c r="T65" s="532"/>
      <c r="U65" s="551"/>
    </row>
    <row r="66" spans="1:23" s="447" customFormat="1" ht="29.25" customHeight="1" x14ac:dyDescent="0.2">
      <c r="A66" s="19" t="s">
        <v>713</v>
      </c>
      <c r="B66" s="292" t="s">
        <v>714</v>
      </c>
      <c r="C66" s="292" t="s">
        <v>715</v>
      </c>
      <c r="D66" s="19" t="s">
        <v>686</v>
      </c>
      <c r="E66" s="292" t="s">
        <v>716</v>
      </c>
      <c r="F66" s="292" t="s">
        <v>710</v>
      </c>
      <c r="G66" s="292" t="s">
        <v>123</v>
      </c>
      <c r="H66" s="292"/>
      <c r="I66" s="292"/>
      <c r="J66" s="549">
        <v>149542.04</v>
      </c>
      <c r="K66" s="549">
        <v>31643.54</v>
      </c>
      <c r="L66" s="549"/>
      <c r="M66" s="549"/>
      <c r="N66" s="549"/>
      <c r="O66" s="549">
        <v>117898.5</v>
      </c>
      <c r="P66" s="550" t="s">
        <v>140</v>
      </c>
      <c r="Q66" s="550" t="s">
        <v>165</v>
      </c>
      <c r="R66" s="522" t="s">
        <v>233</v>
      </c>
      <c r="S66" s="522" t="s">
        <v>205</v>
      </c>
      <c r="T66" s="461"/>
    </row>
    <row r="67" spans="1:23" s="447" customFormat="1" ht="45" customHeight="1" x14ac:dyDescent="0.2">
      <c r="A67" s="19" t="s">
        <v>717</v>
      </c>
      <c r="B67" s="220" t="s">
        <v>724</v>
      </c>
      <c r="C67" s="19" t="s">
        <v>718</v>
      </c>
      <c r="D67" s="19" t="s">
        <v>686</v>
      </c>
      <c r="E67" s="19" t="s">
        <v>258</v>
      </c>
      <c r="F67" s="292" t="s">
        <v>710</v>
      </c>
      <c r="G67" s="19" t="s">
        <v>123</v>
      </c>
      <c r="H67" s="19"/>
      <c r="I67" s="19"/>
      <c r="J67" s="552">
        <v>113529.15</v>
      </c>
      <c r="K67" s="553">
        <v>36591.379999999997</v>
      </c>
      <c r="L67" s="554"/>
      <c r="M67" s="554"/>
      <c r="N67" s="554"/>
      <c r="O67" s="552">
        <v>76937.77</v>
      </c>
      <c r="P67" s="550" t="s">
        <v>140</v>
      </c>
      <c r="Q67" s="555" t="s">
        <v>147</v>
      </c>
      <c r="R67" s="522" t="s">
        <v>144</v>
      </c>
      <c r="S67" s="522" t="s">
        <v>173</v>
      </c>
    </row>
    <row r="68" spans="1:23" s="447" customFormat="1" ht="40.5" customHeight="1" x14ac:dyDescent="0.2">
      <c r="A68" s="19" t="s">
        <v>719</v>
      </c>
      <c r="B68" s="220" t="s">
        <v>725</v>
      </c>
      <c r="C68" s="19" t="s">
        <v>189</v>
      </c>
      <c r="D68" s="19" t="s">
        <v>686</v>
      </c>
      <c r="E68" s="19" t="s">
        <v>190</v>
      </c>
      <c r="F68" s="292" t="s">
        <v>710</v>
      </c>
      <c r="G68" s="19" t="s">
        <v>123</v>
      </c>
      <c r="H68" s="19"/>
      <c r="I68" s="19"/>
      <c r="J68" s="556">
        <v>160664.07999999999</v>
      </c>
      <c r="K68" s="556">
        <v>24099.61</v>
      </c>
      <c r="L68" s="556"/>
      <c r="M68" s="556"/>
      <c r="N68" s="556"/>
      <c r="O68" s="556">
        <v>136564.47</v>
      </c>
      <c r="P68" s="557" t="s">
        <v>140</v>
      </c>
      <c r="Q68" s="558" t="s">
        <v>154</v>
      </c>
      <c r="R68" s="559" t="s">
        <v>147</v>
      </c>
      <c r="S68" s="560" t="s">
        <v>173</v>
      </c>
    </row>
    <row r="69" spans="1:23" s="447" customFormat="1" ht="51" customHeight="1" x14ac:dyDescent="0.2">
      <c r="A69" s="19" t="s">
        <v>720</v>
      </c>
      <c r="B69" s="28" t="s">
        <v>721</v>
      </c>
      <c r="C69" s="19" t="s">
        <v>169</v>
      </c>
      <c r="D69" s="19" t="s">
        <v>686</v>
      </c>
      <c r="E69" s="19" t="s">
        <v>319</v>
      </c>
      <c r="F69" s="292" t="s">
        <v>710</v>
      </c>
      <c r="G69" s="19" t="s">
        <v>123</v>
      </c>
      <c r="H69" s="19"/>
      <c r="I69" s="561"/>
      <c r="J69" s="155">
        <v>245628.05</v>
      </c>
      <c r="K69" s="155">
        <v>21407.9</v>
      </c>
      <c r="L69" s="155"/>
      <c r="M69" s="1"/>
      <c r="N69" s="1">
        <v>107280.64</v>
      </c>
      <c r="O69" s="562">
        <v>121311.46</v>
      </c>
      <c r="P69" s="557" t="s">
        <v>140</v>
      </c>
      <c r="Q69" s="555" t="s">
        <v>153</v>
      </c>
      <c r="R69" s="522" t="s">
        <v>233</v>
      </c>
      <c r="S69" s="522" t="s">
        <v>179</v>
      </c>
      <c r="T69" s="461"/>
    </row>
    <row r="70" spans="1:23" s="447" customFormat="1" ht="57.75" customHeight="1" thickBot="1" x14ac:dyDescent="0.25">
      <c r="A70" s="512" t="s">
        <v>42</v>
      </c>
      <c r="B70" s="819" t="s">
        <v>244</v>
      </c>
      <c r="C70" s="820"/>
      <c r="D70" s="820"/>
      <c r="E70" s="820"/>
      <c r="F70" s="820"/>
      <c r="G70" s="820"/>
      <c r="H70" s="820"/>
      <c r="I70" s="820"/>
      <c r="J70" s="820"/>
      <c r="K70" s="828"/>
      <c r="L70" s="828"/>
      <c r="M70" s="828"/>
      <c r="N70" s="820"/>
      <c r="O70" s="820"/>
      <c r="P70" s="828"/>
      <c r="Q70" s="820"/>
      <c r="R70" s="820"/>
      <c r="S70" s="821"/>
    </row>
    <row r="71" spans="1:23" s="453" customFormat="1" ht="40.5" customHeight="1" x14ac:dyDescent="0.25">
      <c r="A71" s="563" t="s">
        <v>245</v>
      </c>
      <c r="B71" s="564" t="s">
        <v>246</v>
      </c>
      <c r="C71" s="564" t="s">
        <v>247</v>
      </c>
      <c r="D71" s="564" t="s">
        <v>248</v>
      </c>
      <c r="E71" s="564" t="s">
        <v>121</v>
      </c>
      <c r="F71" s="564" t="s">
        <v>249</v>
      </c>
      <c r="G71" s="564" t="s">
        <v>123</v>
      </c>
      <c r="H71" s="564"/>
      <c r="I71" s="564"/>
      <c r="J71" s="565">
        <v>4285795.84</v>
      </c>
      <c r="K71" s="565" t="s">
        <v>250</v>
      </c>
      <c r="L71" s="565" t="s">
        <v>250</v>
      </c>
      <c r="M71" s="565" t="s">
        <v>250</v>
      </c>
      <c r="N71" s="565">
        <v>2226331.7000000002</v>
      </c>
      <c r="O71" s="565">
        <v>2059464.1349999998</v>
      </c>
      <c r="P71" s="566" t="s">
        <v>259</v>
      </c>
      <c r="Q71" s="566" t="s">
        <v>172</v>
      </c>
      <c r="R71" s="566" t="s">
        <v>140</v>
      </c>
      <c r="S71" s="567" t="s">
        <v>173</v>
      </c>
    </row>
    <row r="72" spans="1:23" s="571" customFormat="1" ht="47.25" customHeight="1" x14ac:dyDescent="0.25">
      <c r="A72" s="18" t="s">
        <v>251</v>
      </c>
      <c r="B72" s="568" t="s">
        <v>252</v>
      </c>
      <c r="C72" s="19" t="s">
        <v>247</v>
      </c>
      <c r="D72" s="19" t="s">
        <v>248</v>
      </c>
      <c r="E72" s="19" t="s">
        <v>253</v>
      </c>
      <c r="F72" s="19" t="s">
        <v>249</v>
      </c>
      <c r="G72" s="19" t="s">
        <v>123</v>
      </c>
      <c r="H72" s="20"/>
      <c r="I72" s="20"/>
      <c r="J72" s="1">
        <v>13893154.4</v>
      </c>
      <c r="K72" s="1">
        <v>2341000</v>
      </c>
      <c r="L72" s="1" t="s">
        <v>250</v>
      </c>
      <c r="M72" s="1" t="s">
        <v>250</v>
      </c>
      <c r="N72" s="1">
        <v>3918301.08</v>
      </c>
      <c r="O72" s="1">
        <v>7633853.3200000003</v>
      </c>
      <c r="P72" s="569" t="s">
        <v>259</v>
      </c>
      <c r="Q72" s="569" t="s">
        <v>125</v>
      </c>
      <c r="R72" s="569" t="s">
        <v>193</v>
      </c>
      <c r="S72" s="570">
        <v>2019</v>
      </c>
    </row>
    <row r="73" spans="1:23" s="571" customFormat="1" ht="52.5" customHeight="1" x14ac:dyDescent="0.25">
      <c r="A73" s="572" t="s">
        <v>254</v>
      </c>
      <c r="B73" s="568" t="s">
        <v>255</v>
      </c>
      <c r="C73" s="19" t="s">
        <v>536</v>
      </c>
      <c r="D73" s="19" t="s">
        <v>248</v>
      </c>
      <c r="E73" s="19" t="s">
        <v>269</v>
      </c>
      <c r="F73" s="19" t="s">
        <v>249</v>
      </c>
      <c r="G73" s="19" t="s">
        <v>123</v>
      </c>
      <c r="H73" s="20"/>
      <c r="I73" s="20"/>
      <c r="J73" s="1">
        <v>3754852.17</v>
      </c>
      <c r="K73" s="1">
        <v>777585.8</v>
      </c>
      <c r="L73" s="1">
        <v>0</v>
      </c>
      <c r="M73" s="1">
        <v>0</v>
      </c>
      <c r="N73" s="1">
        <v>777585.8</v>
      </c>
      <c r="O73" s="1">
        <v>2199680.5699999998</v>
      </c>
      <c r="P73" s="555" t="s">
        <v>259</v>
      </c>
      <c r="Q73" s="555" t="s">
        <v>172</v>
      </c>
      <c r="R73" s="555" t="s">
        <v>140</v>
      </c>
      <c r="S73" s="570" t="s">
        <v>173</v>
      </c>
    </row>
    <row r="74" spans="1:23" s="571" customFormat="1" ht="41.25" customHeight="1" x14ac:dyDescent="0.25">
      <c r="A74" s="18" t="s">
        <v>256</v>
      </c>
      <c r="B74" s="573" t="s">
        <v>257</v>
      </c>
      <c r="C74" s="21" t="s">
        <v>537</v>
      </c>
      <c r="D74" s="21" t="s">
        <v>248</v>
      </c>
      <c r="E74" s="21" t="s">
        <v>258</v>
      </c>
      <c r="F74" s="19" t="s">
        <v>249</v>
      </c>
      <c r="G74" s="21" t="s">
        <v>123</v>
      </c>
      <c r="H74" s="574"/>
      <c r="I74" s="574"/>
      <c r="J74" s="11">
        <f>SUM(K74,O74)</f>
        <v>330771</v>
      </c>
      <c r="K74" s="11">
        <v>195386</v>
      </c>
      <c r="L74" s="11">
        <v>0</v>
      </c>
      <c r="M74" s="11">
        <v>0</v>
      </c>
      <c r="N74" s="11">
        <v>0</v>
      </c>
      <c r="O74" s="11">
        <v>135385</v>
      </c>
      <c r="P74" s="555" t="s">
        <v>259</v>
      </c>
      <c r="Q74" s="569" t="s">
        <v>172</v>
      </c>
      <c r="R74" s="569" t="s">
        <v>140</v>
      </c>
      <c r="S74" s="575" t="s">
        <v>173</v>
      </c>
    </row>
    <row r="75" spans="1:23" s="453" customFormat="1" ht="30.75" customHeight="1" x14ac:dyDescent="0.25">
      <c r="A75" s="22" t="s">
        <v>260</v>
      </c>
      <c r="B75" s="573" t="s">
        <v>531</v>
      </c>
      <c r="C75" s="21" t="s">
        <v>262</v>
      </c>
      <c r="D75" s="21" t="s">
        <v>248</v>
      </c>
      <c r="E75" s="21" t="s">
        <v>170</v>
      </c>
      <c r="F75" s="576" t="s">
        <v>249</v>
      </c>
      <c r="G75" s="21" t="s">
        <v>123</v>
      </c>
      <c r="H75" s="574"/>
      <c r="I75" s="574"/>
      <c r="J75" s="11">
        <v>5490605.5199999996</v>
      </c>
      <c r="K75" s="11" t="s">
        <v>263</v>
      </c>
      <c r="L75" s="11" t="s">
        <v>263</v>
      </c>
      <c r="M75" s="11" t="s">
        <v>263</v>
      </c>
      <c r="N75" s="11">
        <v>2299983.87</v>
      </c>
      <c r="O75" s="11">
        <v>3190621.65</v>
      </c>
      <c r="P75" s="569" t="s">
        <v>259</v>
      </c>
      <c r="Q75" s="555" t="s">
        <v>172</v>
      </c>
      <c r="R75" s="555" t="s">
        <v>140</v>
      </c>
      <c r="S75" s="577" t="s">
        <v>173</v>
      </c>
    </row>
    <row r="76" spans="1:23" s="453" customFormat="1" ht="30" customHeight="1" x14ac:dyDescent="0.25">
      <c r="A76" s="18" t="s">
        <v>264</v>
      </c>
      <c r="B76" s="568" t="s">
        <v>265</v>
      </c>
      <c r="C76" s="19" t="s">
        <v>247</v>
      </c>
      <c r="D76" s="19" t="s">
        <v>248</v>
      </c>
      <c r="E76" s="19" t="s">
        <v>266</v>
      </c>
      <c r="F76" s="19" t="s">
        <v>249</v>
      </c>
      <c r="G76" s="19" t="s">
        <v>123</v>
      </c>
      <c r="H76" s="20"/>
      <c r="I76" s="20" t="s">
        <v>236</v>
      </c>
      <c r="J76" s="1">
        <v>2854508.54</v>
      </c>
      <c r="K76" s="1" t="s">
        <v>263</v>
      </c>
      <c r="L76" s="1" t="s">
        <v>263</v>
      </c>
      <c r="M76" s="1" t="s">
        <v>263</v>
      </c>
      <c r="N76" s="1">
        <v>933565.77</v>
      </c>
      <c r="O76" s="1">
        <v>1920942.77</v>
      </c>
      <c r="P76" s="555" t="s">
        <v>153</v>
      </c>
      <c r="Q76" s="578" t="s">
        <v>233</v>
      </c>
      <c r="R76" s="578" t="s">
        <v>546</v>
      </c>
      <c r="S76" s="570" t="s">
        <v>173</v>
      </c>
    </row>
    <row r="77" spans="1:23" s="453" customFormat="1" ht="28.5" customHeight="1" x14ac:dyDescent="0.25">
      <c r="A77" s="22" t="s">
        <v>267</v>
      </c>
      <c r="B77" s="573" t="s">
        <v>268</v>
      </c>
      <c r="C77" s="21" t="s">
        <v>538</v>
      </c>
      <c r="D77" s="21"/>
      <c r="E77" s="21" t="s">
        <v>269</v>
      </c>
      <c r="F77" s="21" t="s">
        <v>249</v>
      </c>
      <c r="G77" s="21" t="s">
        <v>123</v>
      </c>
      <c r="H77" s="574"/>
      <c r="I77" s="574" t="s">
        <v>236</v>
      </c>
      <c r="J77" s="11">
        <v>450000</v>
      </c>
      <c r="K77" s="11">
        <v>225000</v>
      </c>
      <c r="L77" s="11">
        <v>0</v>
      </c>
      <c r="M77" s="11">
        <v>0</v>
      </c>
      <c r="N77" s="11">
        <v>0</v>
      </c>
      <c r="O77" s="11">
        <v>225000</v>
      </c>
      <c r="P77" s="579" t="s">
        <v>153</v>
      </c>
      <c r="Q77" s="580" t="s">
        <v>233</v>
      </c>
      <c r="R77" s="580" t="s">
        <v>546</v>
      </c>
      <c r="S77" s="581" t="s">
        <v>173</v>
      </c>
    </row>
    <row r="78" spans="1:23" s="453" customFormat="1" ht="28.5" customHeight="1" thickBot="1" x14ac:dyDescent="0.3">
      <c r="A78" s="23" t="s">
        <v>270</v>
      </c>
      <c r="B78" s="582" t="s">
        <v>271</v>
      </c>
      <c r="C78" s="24" t="s">
        <v>539</v>
      </c>
      <c r="D78" s="24" t="s">
        <v>248</v>
      </c>
      <c r="E78" s="24" t="s">
        <v>272</v>
      </c>
      <c r="F78" s="24" t="s">
        <v>249</v>
      </c>
      <c r="G78" s="24" t="s">
        <v>123</v>
      </c>
      <c r="H78" s="583"/>
      <c r="I78" s="24" t="s">
        <v>236</v>
      </c>
      <c r="J78" s="25">
        <v>290500</v>
      </c>
      <c r="K78" s="25">
        <v>43575</v>
      </c>
      <c r="L78" s="25">
        <v>0</v>
      </c>
      <c r="M78" s="25">
        <v>0</v>
      </c>
      <c r="N78" s="25">
        <v>0</v>
      </c>
      <c r="O78" s="25">
        <v>246925</v>
      </c>
      <c r="P78" s="584" t="s">
        <v>153</v>
      </c>
      <c r="Q78" s="585" t="s">
        <v>233</v>
      </c>
      <c r="R78" s="584" t="s">
        <v>546</v>
      </c>
      <c r="S78" s="586" t="s">
        <v>173</v>
      </c>
    </row>
    <row r="79" spans="1:23" s="453" customFormat="1" ht="61.5" customHeight="1" thickBot="1" x14ac:dyDescent="0.3">
      <c r="A79" s="484" t="s">
        <v>273</v>
      </c>
      <c r="B79" s="829" t="s">
        <v>45</v>
      </c>
      <c r="C79" s="830"/>
      <c r="D79" s="830"/>
      <c r="E79" s="830"/>
      <c r="F79" s="830"/>
      <c r="G79" s="830"/>
      <c r="H79" s="830"/>
      <c r="I79" s="830"/>
      <c r="J79" s="830"/>
      <c r="K79" s="830"/>
      <c r="L79" s="830"/>
      <c r="M79" s="830"/>
      <c r="N79" s="830"/>
      <c r="O79" s="830"/>
      <c r="P79" s="830"/>
      <c r="Q79" s="830"/>
      <c r="R79" s="830"/>
      <c r="S79" s="831"/>
      <c r="T79" s="587"/>
    </row>
    <row r="80" spans="1:23" s="453" customFormat="1" ht="57.75" customHeight="1" thickBot="1" x14ac:dyDescent="0.3">
      <c r="A80" s="588" t="s">
        <v>274</v>
      </c>
      <c r="B80" s="589" t="s">
        <v>532</v>
      </c>
      <c r="C80" s="590" t="s">
        <v>247</v>
      </c>
      <c r="D80" s="591" t="s">
        <v>248</v>
      </c>
      <c r="E80" s="591" t="s">
        <v>121</v>
      </c>
      <c r="F80" s="591" t="s">
        <v>275</v>
      </c>
      <c r="G80" s="591" t="s">
        <v>123</v>
      </c>
      <c r="H80" s="591" t="s">
        <v>124</v>
      </c>
      <c r="I80" s="591"/>
      <c r="J80" s="592">
        <v>7406883.2699999996</v>
      </c>
      <c r="K80" s="592">
        <v>1204074.6200000001</v>
      </c>
      <c r="L80" s="593">
        <v>0</v>
      </c>
      <c r="M80" s="592">
        <v>0</v>
      </c>
      <c r="N80" s="592">
        <v>0</v>
      </c>
      <c r="O80" s="592">
        <v>6202808.6500000004</v>
      </c>
      <c r="P80" s="594" t="s">
        <v>259</v>
      </c>
      <c r="Q80" s="594" t="s">
        <v>140</v>
      </c>
      <c r="R80" s="594" t="s">
        <v>156</v>
      </c>
      <c r="S80" s="595">
        <v>2020</v>
      </c>
      <c r="U80" s="596"/>
      <c r="V80" s="596"/>
      <c r="W80" s="596"/>
    </row>
    <row r="81" spans="1:28" s="453" customFormat="1" ht="57.75" customHeight="1" thickBot="1" x14ac:dyDescent="0.3">
      <c r="A81" s="484" t="s">
        <v>276</v>
      </c>
      <c r="B81" s="832" t="s">
        <v>47</v>
      </c>
      <c r="C81" s="833"/>
      <c r="D81" s="833"/>
      <c r="E81" s="833"/>
      <c r="F81" s="833"/>
      <c r="G81" s="833"/>
      <c r="H81" s="833"/>
      <c r="I81" s="833"/>
      <c r="J81" s="833"/>
      <c r="K81" s="833"/>
      <c r="L81" s="833"/>
      <c r="M81" s="833"/>
      <c r="N81" s="833"/>
      <c r="O81" s="833"/>
      <c r="P81" s="833"/>
      <c r="Q81" s="833"/>
      <c r="R81" s="833"/>
      <c r="S81" s="834"/>
      <c r="U81" s="597"/>
    </row>
    <row r="82" spans="1:28" s="453" customFormat="1" ht="57.75" customHeight="1" x14ac:dyDescent="0.25">
      <c r="A82" s="456" t="s">
        <v>277</v>
      </c>
      <c r="B82" s="457" t="s">
        <v>638</v>
      </c>
      <c r="C82" s="458" t="s">
        <v>278</v>
      </c>
      <c r="D82" s="458" t="s">
        <v>248</v>
      </c>
      <c r="E82" s="458" t="s">
        <v>639</v>
      </c>
      <c r="F82" s="458" t="s">
        <v>279</v>
      </c>
      <c r="G82" s="458" t="s">
        <v>123</v>
      </c>
      <c r="H82" s="458"/>
      <c r="I82" s="458"/>
      <c r="J82" s="459">
        <v>7165040.959999999</v>
      </c>
      <c r="K82" s="459">
        <v>931878.3</v>
      </c>
      <c r="L82" s="459">
        <v>0</v>
      </c>
      <c r="M82" s="459">
        <v>304680.84999999998</v>
      </c>
      <c r="N82" s="459">
        <v>0</v>
      </c>
      <c r="O82" s="459">
        <v>5928481.8099999996</v>
      </c>
      <c r="P82" s="460" t="s">
        <v>140</v>
      </c>
      <c r="Q82" s="460" t="s">
        <v>152</v>
      </c>
      <c r="R82" s="460" t="s">
        <v>129</v>
      </c>
      <c r="S82" s="598">
        <v>2018</v>
      </c>
      <c r="V82" s="587"/>
    </row>
    <row r="83" spans="1:28" s="453" customFormat="1" ht="57.75" customHeight="1" x14ac:dyDescent="0.25">
      <c r="A83" s="462" t="s">
        <v>280</v>
      </c>
      <c r="B83" s="463" t="s">
        <v>281</v>
      </c>
      <c r="C83" s="15" t="s">
        <v>200</v>
      </c>
      <c r="D83" s="15" t="s">
        <v>248</v>
      </c>
      <c r="E83" s="15" t="s">
        <v>253</v>
      </c>
      <c r="F83" s="15" t="s">
        <v>279</v>
      </c>
      <c r="G83" s="15" t="s">
        <v>123</v>
      </c>
      <c r="H83" s="15"/>
      <c r="I83" s="15"/>
      <c r="J83" s="464">
        <v>1534035.87</v>
      </c>
      <c r="K83" s="464">
        <v>230105.38</v>
      </c>
      <c r="L83" s="464">
        <v>0</v>
      </c>
      <c r="M83" s="464">
        <v>0</v>
      </c>
      <c r="N83" s="464">
        <v>0</v>
      </c>
      <c r="O83" s="464">
        <v>1303930.49</v>
      </c>
      <c r="P83" s="15" t="s">
        <v>140</v>
      </c>
      <c r="Q83" s="15" t="s">
        <v>152</v>
      </c>
      <c r="R83" s="15" t="s">
        <v>129</v>
      </c>
      <c r="S83" s="599">
        <v>2018</v>
      </c>
      <c r="U83" s="600"/>
      <c r="V83" s="600"/>
      <c r="W83" s="600"/>
    </row>
    <row r="84" spans="1:28" s="453" customFormat="1" ht="57.75" customHeight="1" x14ac:dyDescent="0.25">
      <c r="A84" s="462" t="s">
        <v>282</v>
      </c>
      <c r="B84" s="463" t="s">
        <v>284</v>
      </c>
      <c r="C84" s="15" t="s">
        <v>285</v>
      </c>
      <c r="D84" s="15" t="s">
        <v>248</v>
      </c>
      <c r="E84" s="15" t="s">
        <v>258</v>
      </c>
      <c r="F84" s="15" t="s">
        <v>279</v>
      </c>
      <c r="G84" s="15" t="s">
        <v>123</v>
      </c>
      <c r="H84" s="15"/>
      <c r="I84" s="15"/>
      <c r="J84" s="464">
        <v>1006962.21</v>
      </c>
      <c r="K84" s="464">
        <v>422155.57</v>
      </c>
      <c r="L84" s="464">
        <v>0</v>
      </c>
      <c r="M84" s="464">
        <v>0</v>
      </c>
      <c r="N84" s="464">
        <v>0</v>
      </c>
      <c r="O84" s="464">
        <v>584806.64</v>
      </c>
      <c r="P84" s="15" t="s">
        <v>140</v>
      </c>
      <c r="Q84" s="15" t="s">
        <v>152</v>
      </c>
      <c r="R84" s="15" t="s">
        <v>129</v>
      </c>
      <c r="S84" s="599">
        <v>2018</v>
      </c>
      <c r="U84" s="587"/>
    </row>
    <row r="85" spans="1:28" s="571" customFormat="1" ht="57.75" customHeight="1" x14ac:dyDescent="0.25">
      <c r="A85" s="462" t="s">
        <v>283</v>
      </c>
      <c r="B85" s="463" t="s">
        <v>287</v>
      </c>
      <c r="C85" s="15" t="s">
        <v>169</v>
      </c>
      <c r="D85" s="15" t="s">
        <v>248</v>
      </c>
      <c r="E85" s="15" t="s">
        <v>288</v>
      </c>
      <c r="F85" s="15" t="s">
        <v>279</v>
      </c>
      <c r="G85" s="15" t="s">
        <v>123</v>
      </c>
      <c r="H85" s="15"/>
      <c r="I85" s="15"/>
      <c r="J85" s="464">
        <v>1212499</v>
      </c>
      <c r="K85" s="464">
        <v>181875</v>
      </c>
      <c r="L85" s="464">
        <v>0</v>
      </c>
      <c r="M85" s="464">
        <v>0</v>
      </c>
      <c r="N85" s="464">
        <v>0</v>
      </c>
      <c r="O85" s="464">
        <v>1030624</v>
      </c>
      <c r="P85" s="15" t="s">
        <v>140</v>
      </c>
      <c r="Q85" s="15" t="s">
        <v>152</v>
      </c>
      <c r="R85" s="15" t="s">
        <v>129</v>
      </c>
      <c r="S85" s="599">
        <v>2018</v>
      </c>
      <c r="U85" s="601"/>
      <c r="V85" s="601"/>
      <c r="W85" s="601"/>
    </row>
    <row r="86" spans="1:28" s="453" customFormat="1" ht="21.75" customHeight="1" thickBot="1" x14ac:dyDescent="0.3">
      <c r="A86" s="511" t="s">
        <v>46</v>
      </c>
      <c r="B86" s="835" t="s">
        <v>48</v>
      </c>
      <c r="C86" s="836"/>
      <c r="D86" s="836"/>
      <c r="E86" s="836"/>
      <c r="F86" s="836"/>
      <c r="G86" s="836"/>
      <c r="H86" s="836"/>
      <c r="I86" s="836"/>
      <c r="J86" s="836"/>
      <c r="K86" s="836"/>
      <c r="L86" s="836"/>
      <c r="M86" s="836"/>
      <c r="N86" s="836"/>
      <c r="O86" s="836"/>
      <c r="P86" s="836"/>
      <c r="Q86" s="836"/>
      <c r="R86" s="836"/>
      <c r="S86" s="837"/>
    </row>
    <row r="87" spans="1:28" s="453" customFormat="1" ht="27.75" customHeight="1" x14ac:dyDescent="0.25">
      <c r="A87" s="563" t="s">
        <v>547</v>
      </c>
      <c r="B87" s="564" t="s">
        <v>548</v>
      </c>
      <c r="C87" s="564" t="s">
        <v>211</v>
      </c>
      <c r="D87" s="564" t="s">
        <v>549</v>
      </c>
      <c r="E87" s="564" t="s">
        <v>550</v>
      </c>
      <c r="F87" s="564" t="s">
        <v>551</v>
      </c>
      <c r="G87" s="564" t="s">
        <v>123</v>
      </c>
      <c r="H87" s="564"/>
      <c r="I87" s="564"/>
      <c r="J87" s="602">
        <f>K87+O87</f>
        <v>138815.67999999999</v>
      </c>
      <c r="K87" s="602">
        <v>20822.349999999999</v>
      </c>
      <c r="L87" s="565">
        <v>0</v>
      </c>
      <c r="M87" s="565">
        <v>0</v>
      </c>
      <c r="N87" s="565">
        <v>0</v>
      </c>
      <c r="O87" s="602">
        <v>117993.33</v>
      </c>
      <c r="P87" s="603" t="s">
        <v>125</v>
      </c>
      <c r="Q87" s="603" t="s">
        <v>193</v>
      </c>
      <c r="R87" s="603" t="s">
        <v>229</v>
      </c>
      <c r="S87" s="604">
        <v>2019</v>
      </c>
    </row>
    <row r="88" spans="1:28" s="10" customFormat="1" ht="39.75" customHeight="1" x14ac:dyDescent="0.2">
      <c r="A88" s="18" t="s">
        <v>552</v>
      </c>
      <c r="B88" s="19" t="s">
        <v>553</v>
      </c>
      <c r="C88" s="19" t="s">
        <v>200</v>
      </c>
      <c r="D88" s="19" t="s">
        <v>549</v>
      </c>
      <c r="E88" s="19" t="s">
        <v>554</v>
      </c>
      <c r="F88" s="19" t="s">
        <v>551</v>
      </c>
      <c r="G88" s="19" t="s">
        <v>123</v>
      </c>
      <c r="H88" s="19"/>
      <c r="I88" s="19"/>
      <c r="J88" s="605">
        <f>K88+O88</f>
        <v>277631.38</v>
      </c>
      <c r="K88" s="605">
        <v>41644.71</v>
      </c>
      <c r="L88" s="1">
        <v>0</v>
      </c>
      <c r="M88" s="1">
        <v>0</v>
      </c>
      <c r="N88" s="1">
        <v>0</v>
      </c>
      <c r="O88" s="605">
        <v>235986.67</v>
      </c>
      <c r="P88" s="522" t="s">
        <v>229</v>
      </c>
      <c r="Q88" s="541" t="s">
        <v>156</v>
      </c>
      <c r="R88" s="541" t="s">
        <v>135</v>
      </c>
      <c r="S88" s="541" t="s">
        <v>173</v>
      </c>
      <c r="U88" s="533"/>
      <c r="V88" s="533"/>
    </row>
    <row r="89" spans="1:28" ht="51.75" customHeight="1" thickBot="1" x14ac:dyDescent="0.25">
      <c r="A89" s="23" t="s">
        <v>555</v>
      </c>
      <c r="B89" s="24" t="s">
        <v>556</v>
      </c>
      <c r="C89" s="24" t="s">
        <v>119</v>
      </c>
      <c r="D89" s="24" t="s">
        <v>549</v>
      </c>
      <c r="E89" s="24" t="s">
        <v>557</v>
      </c>
      <c r="F89" s="24" t="s">
        <v>551</v>
      </c>
      <c r="G89" s="24" t="s">
        <v>123</v>
      </c>
      <c r="H89" s="24"/>
      <c r="I89" s="24"/>
      <c r="J89" s="606">
        <f>K89+O89</f>
        <v>681458.82000000007</v>
      </c>
      <c r="K89" s="606">
        <v>102218.82</v>
      </c>
      <c r="L89" s="25">
        <v>0</v>
      </c>
      <c r="M89" s="25">
        <v>0</v>
      </c>
      <c r="N89" s="25">
        <v>0</v>
      </c>
      <c r="O89" s="606">
        <v>579240</v>
      </c>
      <c r="P89" s="607" t="s">
        <v>165</v>
      </c>
      <c r="Q89" s="607" t="s">
        <v>233</v>
      </c>
      <c r="R89" s="607" t="s">
        <v>546</v>
      </c>
      <c r="S89" s="608">
        <v>2019</v>
      </c>
      <c r="T89" s="609"/>
      <c r="U89" s="610"/>
      <c r="W89" s="612"/>
    </row>
    <row r="90" spans="1:28" ht="51.75" customHeight="1" x14ac:dyDescent="0.2">
      <c r="A90" s="613" t="s">
        <v>49</v>
      </c>
      <c r="B90" s="838" t="s">
        <v>50</v>
      </c>
      <c r="C90" s="839"/>
      <c r="D90" s="839"/>
      <c r="E90" s="839"/>
      <c r="F90" s="839"/>
      <c r="G90" s="839"/>
      <c r="H90" s="839"/>
      <c r="I90" s="839"/>
      <c r="J90" s="839"/>
      <c r="K90" s="839"/>
      <c r="L90" s="839"/>
      <c r="M90" s="839"/>
      <c r="N90" s="839"/>
      <c r="O90" s="839"/>
      <c r="P90" s="839"/>
      <c r="Q90" s="839"/>
      <c r="R90" s="839"/>
      <c r="S90" s="840"/>
      <c r="U90" s="614"/>
      <c r="V90" s="614"/>
      <c r="W90" s="615"/>
      <c r="X90" s="616"/>
      <c r="Y90" s="616"/>
      <c r="Z90" s="617"/>
    </row>
    <row r="91" spans="1:28" ht="51.75" customHeight="1" x14ac:dyDescent="0.2">
      <c r="A91" s="512" t="s">
        <v>289</v>
      </c>
      <c r="B91" s="838" t="s">
        <v>52</v>
      </c>
      <c r="C91" s="839"/>
      <c r="D91" s="839"/>
      <c r="E91" s="839"/>
      <c r="F91" s="839"/>
      <c r="G91" s="839"/>
      <c r="H91" s="839"/>
      <c r="I91" s="839"/>
      <c r="J91" s="839"/>
      <c r="K91" s="839"/>
      <c r="L91" s="839"/>
      <c r="M91" s="839"/>
      <c r="N91" s="839"/>
      <c r="O91" s="839"/>
      <c r="P91" s="839"/>
      <c r="Q91" s="839"/>
      <c r="R91" s="839"/>
      <c r="S91" s="840"/>
      <c r="U91" s="618"/>
      <c r="V91" s="614"/>
      <c r="W91" s="615"/>
      <c r="X91" s="852"/>
      <c r="Y91" s="852"/>
      <c r="Z91" s="619"/>
      <c r="AB91" s="610"/>
    </row>
    <row r="92" spans="1:28" ht="51.75" customHeight="1" x14ac:dyDescent="0.2">
      <c r="A92" s="512" t="s">
        <v>290</v>
      </c>
      <c r="B92" s="819" t="s">
        <v>54</v>
      </c>
      <c r="C92" s="820"/>
      <c r="D92" s="820"/>
      <c r="E92" s="820"/>
      <c r="F92" s="820"/>
      <c r="G92" s="820"/>
      <c r="H92" s="820"/>
      <c r="I92" s="820"/>
      <c r="J92" s="820"/>
      <c r="K92" s="820"/>
      <c r="L92" s="820"/>
      <c r="M92" s="820"/>
      <c r="N92" s="820"/>
      <c r="O92" s="820"/>
      <c r="P92" s="820"/>
      <c r="Q92" s="820"/>
      <c r="R92" s="820"/>
      <c r="S92" s="821"/>
      <c r="U92" s="618"/>
      <c r="V92" s="614"/>
      <c r="W92" s="615"/>
      <c r="X92" s="853"/>
      <c r="Y92" s="852"/>
      <c r="Z92" s="619"/>
    </row>
    <row r="93" spans="1:28" s="622" customFormat="1" ht="51.75" customHeight="1" x14ac:dyDescent="0.2">
      <c r="A93" s="511" t="s">
        <v>291</v>
      </c>
      <c r="B93" s="822" t="s">
        <v>56</v>
      </c>
      <c r="C93" s="823"/>
      <c r="D93" s="823"/>
      <c r="E93" s="823"/>
      <c r="F93" s="823"/>
      <c r="G93" s="823"/>
      <c r="H93" s="823"/>
      <c r="I93" s="823"/>
      <c r="J93" s="823"/>
      <c r="K93" s="823"/>
      <c r="L93" s="823"/>
      <c r="M93" s="823"/>
      <c r="N93" s="823"/>
      <c r="O93" s="823"/>
      <c r="P93" s="823"/>
      <c r="Q93" s="823"/>
      <c r="R93" s="823"/>
      <c r="S93" s="824"/>
      <c r="T93" s="620"/>
      <c r="U93" s="614"/>
      <c r="V93" s="621"/>
      <c r="W93" s="615"/>
      <c r="X93" s="853"/>
      <c r="Y93" s="852"/>
      <c r="Z93" s="619"/>
    </row>
    <row r="94" spans="1:28" ht="51.75" customHeight="1" x14ac:dyDescent="0.2">
      <c r="A94" s="76" t="s">
        <v>640</v>
      </c>
      <c r="B94" s="544" t="s">
        <v>641</v>
      </c>
      <c r="C94" s="544" t="s">
        <v>642</v>
      </c>
      <c r="D94" s="544" t="s">
        <v>248</v>
      </c>
      <c r="E94" s="544" t="s">
        <v>121</v>
      </c>
      <c r="F94" s="544" t="s">
        <v>643</v>
      </c>
      <c r="G94" s="544" t="s">
        <v>123</v>
      </c>
      <c r="H94" s="544"/>
      <c r="I94" s="544"/>
      <c r="J94" s="623">
        <v>321559.76</v>
      </c>
      <c r="K94" s="623">
        <v>48233.96</v>
      </c>
      <c r="L94" s="624">
        <v>0</v>
      </c>
      <c r="M94" s="624">
        <v>0</v>
      </c>
      <c r="N94" s="624">
        <v>0</v>
      </c>
      <c r="O94" s="623">
        <v>273325.8</v>
      </c>
      <c r="P94" s="625" t="s">
        <v>172</v>
      </c>
      <c r="Q94" s="626" t="s">
        <v>156</v>
      </c>
      <c r="R94" s="625" t="s">
        <v>152</v>
      </c>
      <c r="S94" s="627" t="s">
        <v>205</v>
      </c>
      <c r="U94" s="628"/>
      <c r="V94" s="629"/>
      <c r="W94" s="630"/>
      <c r="X94" s="850"/>
      <c r="Y94" s="850"/>
      <c r="Z94" s="619"/>
    </row>
    <row r="95" spans="1:28" s="622" customFormat="1" ht="41.25" customHeight="1" x14ac:dyDescent="0.2">
      <c r="A95" s="76" t="s">
        <v>644</v>
      </c>
      <c r="B95" s="77" t="s">
        <v>645</v>
      </c>
      <c r="C95" s="544" t="s">
        <v>646</v>
      </c>
      <c r="D95" s="544" t="s">
        <v>248</v>
      </c>
      <c r="E95" s="544" t="s">
        <v>253</v>
      </c>
      <c r="F95" s="544" t="s">
        <v>643</v>
      </c>
      <c r="G95" s="544" t="s">
        <v>123</v>
      </c>
      <c r="H95" s="544"/>
      <c r="I95" s="544"/>
      <c r="J95" s="631">
        <v>516952.88</v>
      </c>
      <c r="K95" s="631">
        <v>77704.56</v>
      </c>
      <c r="L95" s="624">
        <v>0</v>
      </c>
      <c r="M95" s="624">
        <v>0</v>
      </c>
      <c r="N95" s="624">
        <v>0</v>
      </c>
      <c r="O95" s="631">
        <v>439248.32</v>
      </c>
      <c r="P95" s="625" t="s">
        <v>172</v>
      </c>
      <c r="Q95" s="626" t="s">
        <v>165</v>
      </c>
      <c r="R95" s="626" t="s">
        <v>233</v>
      </c>
      <c r="S95" s="632" t="s">
        <v>205</v>
      </c>
      <c r="W95" s="633"/>
      <c r="X95" s="852"/>
      <c r="Y95" s="852"/>
      <c r="Z95" s="619"/>
    </row>
    <row r="96" spans="1:28" s="10" customFormat="1" ht="37.5" customHeight="1" x14ac:dyDescent="0.2">
      <c r="A96" s="76" t="s">
        <v>647</v>
      </c>
      <c r="B96" s="77" t="s">
        <v>648</v>
      </c>
      <c r="C96" s="544" t="s">
        <v>211</v>
      </c>
      <c r="D96" s="544" t="s">
        <v>248</v>
      </c>
      <c r="E96" s="544" t="s">
        <v>269</v>
      </c>
      <c r="F96" s="544" t="s">
        <v>643</v>
      </c>
      <c r="G96" s="544" t="s">
        <v>123</v>
      </c>
      <c r="H96" s="544"/>
      <c r="I96" s="544"/>
      <c r="J96" s="631">
        <v>464003.87</v>
      </c>
      <c r="K96" s="631">
        <v>69600.59</v>
      </c>
      <c r="L96" s="624">
        <v>0</v>
      </c>
      <c r="M96" s="624">
        <v>0</v>
      </c>
      <c r="N96" s="624">
        <v>0</v>
      </c>
      <c r="O96" s="631">
        <v>394403.28</v>
      </c>
      <c r="P96" s="625" t="s">
        <v>172</v>
      </c>
      <c r="Q96" s="626" t="s">
        <v>156</v>
      </c>
      <c r="R96" s="626" t="s">
        <v>135</v>
      </c>
      <c r="S96" s="632" t="s">
        <v>205</v>
      </c>
      <c r="W96" s="533"/>
      <c r="X96" s="849"/>
      <c r="Y96" s="850"/>
      <c r="Z96" s="634"/>
      <c r="AA96" s="533"/>
    </row>
    <row r="97" spans="1:27" s="10" customFormat="1" ht="41.25" customHeight="1" x14ac:dyDescent="0.2">
      <c r="A97" s="76" t="s">
        <v>649</v>
      </c>
      <c r="B97" s="77" t="s">
        <v>650</v>
      </c>
      <c r="C97" s="544" t="s">
        <v>310</v>
      </c>
      <c r="D97" s="544" t="s">
        <v>248</v>
      </c>
      <c r="E97" s="544" t="s">
        <v>606</v>
      </c>
      <c r="F97" s="544" t="s">
        <v>643</v>
      </c>
      <c r="G97" s="544" t="s">
        <v>123</v>
      </c>
      <c r="H97" s="544"/>
      <c r="I97" s="544"/>
      <c r="J97" s="631">
        <v>554117.65</v>
      </c>
      <c r="K97" s="631">
        <v>83117.649999999994</v>
      </c>
      <c r="L97" s="624">
        <v>0</v>
      </c>
      <c r="M97" s="624">
        <v>0</v>
      </c>
      <c r="N97" s="624">
        <v>0</v>
      </c>
      <c r="O97" s="631">
        <v>471000</v>
      </c>
      <c r="P97" s="625" t="s">
        <v>172</v>
      </c>
      <c r="Q97" s="626" t="s">
        <v>135</v>
      </c>
      <c r="R97" s="626" t="s">
        <v>165</v>
      </c>
      <c r="S97" s="632" t="s">
        <v>205</v>
      </c>
      <c r="X97" s="851"/>
      <c r="Y97" s="851"/>
      <c r="Z97" s="635"/>
      <c r="AA97" s="533"/>
    </row>
    <row r="98" spans="1:27" s="453" customFormat="1" ht="28.5" customHeight="1" x14ac:dyDescent="0.25">
      <c r="A98" s="76" t="s">
        <v>651</v>
      </c>
      <c r="B98" s="77" t="s">
        <v>652</v>
      </c>
      <c r="C98" s="544" t="s">
        <v>313</v>
      </c>
      <c r="D98" s="544" t="s">
        <v>248</v>
      </c>
      <c r="E98" s="544" t="s">
        <v>258</v>
      </c>
      <c r="F98" s="544" t="s">
        <v>643</v>
      </c>
      <c r="G98" s="544" t="s">
        <v>123</v>
      </c>
      <c r="H98" s="544"/>
      <c r="I98" s="544"/>
      <c r="J98" s="631">
        <v>82353</v>
      </c>
      <c r="K98" s="631">
        <v>12353</v>
      </c>
      <c r="L98" s="624">
        <v>0</v>
      </c>
      <c r="M98" s="624">
        <v>0</v>
      </c>
      <c r="N98" s="624">
        <v>0</v>
      </c>
      <c r="O98" s="631">
        <v>70000</v>
      </c>
      <c r="P98" s="625" t="s">
        <v>172</v>
      </c>
      <c r="Q98" s="626" t="s">
        <v>178</v>
      </c>
      <c r="R98" s="626" t="s">
        <v>165</v>
      </c>
      <c r="S98" s="632" t="s">
        <v>205</v>
      </c>
    </row>
    <row r="99" spans="1:27" s="611" customFormat="1" ht="39" customHeight="1" x14ac:dyDescent="0.2">
      <c r="A99" s="76" t="s">
        <v>653</v>
      </c>
      <c r="B99" s="571" t="s">
        <v>654</v>
      </c>
      <c r="C99" s="76" t="s">
        <v>189</v>
      </c>
      <c r="D99" s="636" t="s">
        <v>248</v>
      </c>
      <c r="E99" s="636" t="s">
        <v>286</v>
      </c>
      <c r="F99" s="544" t="s">
        <v>643</v>
      </c>
      <c r="G99" s="544" t="s">
        <v>123</v>
      </c>
      <c r="H99" s="544"/>
      <c r="I99" s="544"/>
      <c r="J99" s="631">
        <v>268619</v>
      </c>
      <c r="K99" s="631">
        <v>40293.199999999997</v>
      </c>
      <c r="L99" s="624">
        <v>0</v>
      </c>
      <c r="M99" s="624">
        <v>0</v>
      </c>
      <c r="N99" s="624">
        <v>0</v>
      </c>
      <c r="O99" s="631">
        <v>228325.8</v>
      </c>
      <c r="P99" s="625" t="s">
        <v>172</v>
      </c>
      <c r="Q99" s="626" t="s">
        <v>178</v>
      </c>
      <c r="R99" s="626" t="s">
        <v>152</v>
      </c>
      <c r="S99" s="632" t="s">
        <v>205</v>
      </c>
      <c r="T99" s="609"/>
    </row>
    <row r="100" spans="1:27" s="611" customFormat="1" ht="41.25" customHeight="1" x14ac:dyDescent="0.2">
      <c r="A100" s="20" t="s">
        <v>655</v>
      </c>
      <c r="B100" s="77" t="s">
        <v>656</v>
      </c>
      <c r="C100" s="77" t="s">
        <v>169</v>
      </c>
      <c r="D100" s="77" t="s">
        <v>248</v>
      </c>
      <c r="E100" s="77" t="s">
        <v>288</v>
      </c>
      <c r="F100" s="77" t="s">
        <v>643</v>
      </c>
      <c r="G100" s="77" t="s">
        <v>123</v>
      </c>
      <c r="H100" s="77"/>
      <c r="I100" s="77"/>
      <c r="J100" s="631">
        <v>333324.46999999997</v>
      </c>
      <c r="K100" s="631">
        <v>49998.67</v>
      </c>
      <c r="L100" s="624">
        <v>0</v>
      </c>
      <c r="M100" s="624">
        <v>0</v>
      </c>
      <c r="N100" s="624">
        <v>0</v>
      </c>
      <c r="O100" s="631">
        <v>283325.8</v>
      </c>
      <c r="P100" s="626" t="s">
        <v>172</v>
      </c>
      <c r="Q100" s="626" t="s">
        <v>128</v>
      </c>
      <c r="R100" s="626" t="s">
        <v>156</v>
      </c>
      <c r="S100" s="632" t="s">
        <v>205</v>
      </c>
      <c r="T100" s="610"/>
      <c r="U100" s="610"/>
    </row>
    <row r="101" spans="1:27" s="622" customFormat="1" x14ac:dyDescent="0.2">
      <c r="A101" s="613" t="s">
        <v>57</v>
      </c>
      <c r="B101" s="819" t="s">
        <v>58</v>
      </c>
      <c r="C101" s="820"/>
      <c r="D101" s="820"/>
      <c r="E101" s="820"/>
      <c r="F101" s="820"/>
      <c r="G101" s="820"/>
      <c r="H101" s="820"/>
      <c r="I101" s="820"/>
      <c r="J101" s="820"/>
      <c r="K101" s="820"/>
      <c r="L101" s="820"/>
      <c r="M101" s="820"/>
      <c r="N101" s="820"/>
      <c r="O101" s="820"/>
      <c r="P101" s="820"/>
      <c r="Q101" s="820"/>
      <c r="R101" s="820"/>
      <c r="S101" s="821"/>
    </row>
    <row r="102" spans="1:27" s="453" customFormat="1" ht="21.75" customHeight="1" x14ac:dyDescent="0.25">
      <c r="A102" s="511" t="s">
        <v>292</v>
      </c>
      <c r="B102" s="822" t="s">
        <v>60</v>
      </c>
      <c r="C102" s="823"/>
      <c r="D102" s="823"/>
      <c r="E102" s="823"/>
      <c r="F102" s="823"/>
      <c r="G102" s="823"/>
      <c r="H102" s="823"/>
      <c r="I102" s="823"/>
      <c r="J102" s="823"/>
      <c r="K102" s="823"/>
      <c r="L102" s="823"/>
      <c r="M102" s="823"/>
      <c r="N102" s="823"/>
      <c r="O102" s="823"/>
      <c r="P102" s="823"/>
      <c r="Q102" s="823"/>
      <c r="R102" s="823"/>
      <c r="S102" s="824"/>
    </row>
    <row r="103" spans="1:27" s="453" customFormat="1" ht="40.5" customHeight="1" x14ac:dyDescent="0.25">
      <c r="A103" s="18" t="s">
        <v>595</v>
      </c>
      <c r="B103" s="28" t="s">
        <v>596</v>
      </c>
      <c r="C103" s="292" t="s">
        <v>119</v>
      </c>
      <c r="D103" s="19" t="s">
        <v>597</v>
      </c>
      <c r="E103" s="19" t="s">
        <v>121</v>
      </c>
      <c r="F103" s="19" t="s">
        <v>598</v>
      </c>
      <c r="G103" s="19" t="s">
        <v>123</v>
      </c>
      <c r="H103" s="19" t="s">
        <v>124</v>
      </c>
      <c r="I103" s="19"/>
      <c r="J103" s="1">
        <v>1202078.8799999999</v>
      </c>
      <c r="K103" s="1">
        <v>157312</v>
      </c>
      <c r="L103" s="1">
        <v>0</v>
      </c>
      <c r="M103" s="1">
        <v>0</v>
      </c>
      <c r="N103" s="464">
        <v>23000</v>
      </c>
      <c r="O103" s="464">
        <v>1021766.88</v>
      </c>
      <c r="P103" s="15" t="s">
        <v>140</v>
      </c>
      <c r="Q103" s="15" t="s">
        <v>178</v>
      </c>
      <c r="R103" s="15" t="s">
        <v>152</v>
      </c>
      <c r="S103" s="466">
        <v>2019</v>
      </c>
      <c r="T103" s="597"/>
    </row>
    <row r="104" spans="1:27" s="453" customFormat="1" ht="41.25" customHeight="1" x14ac:dyDescent="0.25">
      <c r="A104" s="637" t="s">
        <v>599</v>
      </c>
      <c r="B104" s="638" t="s">
        <v>600</v>
      </c>
      <c r="C104" s="639" t="s">
        <v>200</v>
      </c>
      <c r="D104" s="639" t="s">
        <v>597</v>
      </c>
      <c r="E104" s="640" t="s">
        <v>253</v>
      </c>
      <c r="F104" s="639" t="s">
        <v>598</v>
      </c>
      <c r="G104" s="639" t="s">
        <v>123</v>
      </c>
      <c r="H104" s="639"/>
      <c r="I104" s="639"/>
      <c r="J104" s="464">
        <f>SUM(K104:O104)</f>
        <v>46564.75</v>
      </c>
      <c r="K104" s="464">
        <v>10373.76</v>
      </c>
      <c r="L104" s="641">
        <v>0</v>
      </c>
      <c r="M104" s="641">
        <v>0</v>
      </c>
      <c r="N104" s="464">
        <v>0</v>
      </c>
      <c r="O104" s="464">
        <v>36190.99</v>
      </c>
      <c r="P104" s="642" t="s">
        <v>140</v>
      </c>
      <c r="Q104" s="15" t="s">
        <v>128</v>
      </c>
      <c r="R104" s="15" t="s">
        <v>178</v>
      </c>
      <c r="S104" s="466">
        <v>2019</v>
      </c>
    </row>
    <row r="105" spans="1:27" s="453" customFormat="1" ht="40.5" customHeight="1" x14ac:dyDescent="0.25">
      <c r="A105" s="637" t="s">
        <v>601</v>
      </c>
      <c r="B105" s="638" t="s">
        <v>602</v>
      </c>
      <c r="C105" s="639" t="s">
        <v>200</v>
      </c>
      <c r="D105" s="639" t="s">
        <v>597</v>
      </c>
      <c r="E105" s="643" t="s">
        <v>253</v>
      </c>
      <c r="F105" s="639" t="s">
        <v>598</v>
      </c>
      <c r="G105" s="639" t="s">
        <v>123</v>
      </c>
      <c r="H105" s="639"/>
      <c r="I105" s="639"/>
      <c r="J105" s="464">
        <f>SUM(K105:O105)</f>
        <v>108849.48</v>
      </c>
      <c r="K105" s="464">
        <v>18849.48</v>
      </c>
      <c r="L105" s="641">
        <v>0</v>
      </c>
      <c r="M105" s="641">
        <v>0</v>
      </c>
      <c r="N105" s="464">
        <v>0</v>
      </c>
      <c r="O105" s="464">
        <v>90000</v>
      </c>
      <c r="P105" s="15" t="s">
        <v>140</v>
      </c>
      <c r="Q105" s="15" t="s">
        <v>147</v>
      </c>
      <c r="R105" s="15" t="s">
        <v>148</v>
      </c>
      <c r="S105" s="466">
        <v>2020</v>
      </c>
    </row>
    <row r="106" spans="1:27" s="453" customFormat="1" ht="41.25" customHeight="1" x14ac:dyDescent="0.25">
      <c r="A106" s="637" t="s">
        <v>603</v>
      </c>
      <c r="B106" s="638" t="s">
        <v>604</v>
      </c>
      <c r="C106" s="639" t="s">
        <v>211</v>
      </c>
      <c r="D106" s="639" t="s">
        <v>597</v>
      </c>
      <c r="E106" s="644" t="s">
        <v>269</v>
      </c>
      <c r="F106" s="639" t="s">
        <v>598</v>
      </c>
      <c r="G106" s="639" t="s">
        <v>123</v>
      </c>
      <c r="H106" s="639"/>
      <c r="I106" s="639"/>
      <c r="J106" s="1">
        <v>228818.64</v>
      </c>
      <c r="K106" s="1">
        <v>34323</v>
      </c>
      <c r="L106" s="641">
        <v>0</v>
      </c>
      <c r="M106" s="641">
        <v>0</v>
      </c>
      <c r="N106" s="464">
        <v>0</v>
      </c>
      <c r="O106" s="464">
        <v>194495.63</v>
      </c>
      <c r="P106" s="465" t="s">
        <v>140</v>
      </c>
      <c r="Q106" s="465" t="s">
        <v>156</v>
      </c>
      <c r="R106" s="15" t="s">
        <v>152</v>
      </c>
      <c r="S106" s="466">
        <v>2019</v>
      </c>
    </row>
    <row r="107" spans="1:27" s="453" customFormat="1" ht="42" customHeight="1" x14ac:dyDescent="0.25">
      <c r="A107" s="645" t="s">
        <v>605</v>
      </c>
      <c r="B107" s="638" t="s">
        <v>657</v>
      </c>
      <c r="C107" s="639" t="s">
        <v>658</v>
      </c>
      <c r="D107" s="639" t="s">
        <v>597</v>
      </c>
      <c r="E107" s="646" t="s">
        <v>606</v>
      </c>
      <c r="F107" s="639" t="s">
        <v>598</v>
      </c>
      <c r="G107" s="639" t="s">
        <v>123</v>
      </c>
      <c r="H107" s="639"/>
      <c r="I107" s="639"/>
      <c r="J107" s="641">
        <f>SUM(K107,O107)</f>
        <v>126517.39</v>
      </c>
      <c r="K107" s="641">
        <v>18977.61</v>
      </c>
      <c r="L107" s="641">
        <v>0</v>
      </c>
      <c r="M107" s="641">
        <v>0</v>
      </c>
      <c r="N107" s="464">
        <v>0</v>
      </c>
      <c r="O107" s="464">
        <v>107539.78</v>
      </c>
      <c r="P107" s="465" t="s">
        <v>140</v>
      </c>
      <c r="Q107" s="465" t="s">
        <v>153</v>
      </c>
      <c r="R107" s="15" t="s">
        <v>233</v>
      </c>
      <c r="S107" s="466">
        <v>2019</v>
      </c>
    </row>
    <row r="108" spans="1:27" s="453" customFormat="1" ht="39" customHeight="1" x14ac:dyDescent="0.2">
      <c r="A108" s="58" t="s">
        <v>607</v>
      </c>
      <c r="B108" s="639" t="s">
        <v>608</v>
      </c>
      <c r="C108" s="647" t="s">
        <v>313</v>
      </c>
      <c r="D108" s="19" t="s">
        <v>597</v>
      </c>
      <c r="E108" s="19" t="s">
        <v>258</v>
      </c>
      <c r="F108" s="19" t="s">
        <v>598</v>
      </c>
      <c r="G108" s="19" t="s">
        <v>123</v>
      </c>
      <c r="H108" s="19"/>
      <c r="I108" s="19"/>
      <c r="J108" s="464">
        <v>157543.18</v>
      </c>
      <c r="K108" s="464">
        <v>55581.7</v>
      </c>
      <c r="L108" s="648">
        <v>0</v>
      </c>
      <c r="M108" s="1">
        <v>0</v>
      </c>
      <c r="N108" s="464">
        <v>0</v>
      </c>
      <c r="O108" s="464">
        <v>101961.47549349999</v>
      </c>
      <c r="P108" s="465" t="s">
        <v>140</v>
      </c>
      <c r="Q108" s="465" t="s">
        <v>152</v>
      </c>
      <c r="R108" s="465" t="s">
        <v>129</v>
      </c>
      <c r="S108" s="466">
        <v>2020</v>
      </c>
    </row>
    <row r="109" spans="1:27" s="453" customFormat="1" ht="49.5" customHeight="1" x14ac:dyDescent="0.25">
      <c r="A109" s="689" t="s">
        <v>609</v>
      </c>
      <c r="B109" s="702" t="s">
        <v>774</v>
      </c>
      <c r="C109" s="690" t="s">
        <v>610</v>
      </c>
      <c r="D109" s="690" t="s">
        <v>597</v>
      </c>
      <c r="E109" s="690" t="s">
        <v>316</v>
      </c>
      <c r="F109" s="691" t="s">
        <v>598</v>
      </c>
      <c r="G109" s="639" t="s">
        <v>123</v>
      </c>
      <c r="H109" s="639" t="s">
        <v>124</v>
      </c>
      <c r="I109" s="690"/>
      <c r="J109" s="703">
        <v>319165</v>
      </c>
      <c r="K109" s="703">
        <v>47875</v>
      </c>
      <c r="L109" s="648">
        <v>0</v>
      </c>
      <c r="M109" s="692">
        <v>0</v>
      </c>
      <c r="N109" s="693">
        <v>0</v>
      </c>
      <c r="O109" s="693">
        <v>271290</v>
      </c>
      <c r="P109" s="704" t="s">
        <v>152</v>
      </c>
      <c r="Q109" s="704" t="s">
        <v>153</v>
      </c>
      <c r="R109" s="704" t="s">
        <v>233</v>
      </c>
      <c r="S109" s="694">
        <v>2019</v>
      </c>
      <c r="V109" s="597"/>
    </row>
    <row r="110" spans="1:27" s="453" customFormat="1" ht="45.75" customHeight="1" x14ac:dyDescent="0.25">
      <c r="A110" s="637" t="s">
        <v>611</v>
      </c>
      <c r="B110" s="15" t="s">
        <v>678</v>
      </c>
      <c r="C110" s="19" t="s">
        <v>169</v>
      </c>
      <c r="D110" s="19" t="s">
        <v>597</v>
      </c>
      <c r="E110" s="19" t="s">
        <v>170</v>
      </c>
      <c r="F110" s="19" t="s">
        <v>612</v>
      </c>
      <c r="G110" s="19" t="s">
        <v>123</v>
      </c>
      <c r="H110" s="19" t="s">
        <v>124</v>
      </c>
      <c r="I110" s="19"/>
      <c r="J110" s="1">
        <v>452832</v>
      </c>
      <c r="K110" s="1">
        <v>67925</v>
      </c>
      <c r="L110" s="1">
        <v>0</v>
      </c>
      <c r="M110" s="1">
        <v>0</v>
      </c>
      <c r="N110" s="1">
        <v>0</v>
      </c>
      <c r="O110" s="1">
        <v>384907</v>
      </c>
      <c r="P110" s="555" t="s">
        <v>140</v>
      </c>
      <c r="Q110" s="555" t="s">
        <v>229</v>
      </c>
      <c r="R110" s="555" t="s">
        <v>156</v>
      </c>
      <c r="S110" s="649" t="s">
        <v>173</v>
      </c>
    </row>
    <row r="111" spans="1:27" s="447" customFormat="1" ht="44.25" customHeight="1" x14ac:dyDescent="0.2">
      <c r="A111" s="18" t="s">
        <v>613</v>
      </c>
      <c r="B111" s="28" t="s">
        <v>614</v>
      </c>
      <c r="C111" s="292" t="s">
        <v>119</v>
      </c>
      <c r="D111" s="19" t="s">
        <v>597</v>
      </c>
      <c r="E111" s="19" t="s">
        <v>121</v>
      </c>
      <c r="F111" s="19" t="s">
        <v>598</v>
      </c>
      <c r="G111" s="19" t="s">
        <v>123</v>
      </c>
      <c r="H111" s="19" t="s">
        <v>124</v>
      </c>
      <c r="I111" s="19" t="s">
        <v>236</v>
      </c>
      <c r="J111" s="1">
        <v>678900</v>
      </c>
      <c r="K111" s="1">
        <v>101800</v>
      </c>
      <c r="L111" s="1">
        <v>0</v>
      </c>
      <c r="M111" s="1">
        <v>0</v>
      </c>
      <c r="N111" s="1">
        <v>0</v>
      </c>
      <c r="O111" s="1">
        <v>577100</v>
      </c>
      <c r="P111" s="554" t="s">
        <v>546</v>
      </c>
      <c r="Q111" s="554" t="s">
        <v>143</v>
      </c>
      <c r="R111" s="554" t="s">
        <v>615</v>
      </c>
      <c r="S111" s="650">
        <v>2020</v>
      </c>
    </row>
    <row r="112" spans="1:27" s="447" customFormat="1" ht="44.25" customHeight="1" x14ac:dyDescent="0.2">
      <c r="A112" s="18" t="s">
        <v>616</v>
      </c>
      <c r="B112" s="28" t="s">
        <v>617</v>
      </c>
      <c r="C112" s="292" t="s">
        <v>211</v>
      </c>
      <c r="D112" s="19" t="s">
        <v>597</v>
      </c>
      <c r="E112" s="19" t="s">
        <v>269</v>
      </c>
      <c r="F112" s="19" t="s">
        <v>598</v>
      </c>
      <c r="G112" s="19" t="s">
        <v>123</v>
      </c>
      <c r="H112" s="19"/>
      <c r="I112" s="19" t="s">
        <v>236</v>
      </c>
      <c r="J112" s="1">
        <v>3273879</v>
      </c>
      <c r="K112" s="1">
        <v>245540</v>
      </c>
      <c r="L112" s="1">
        <v>0</v>
      </c>
      <c r="M112" s="1">
        <v>0</v>
      </c>
      <c r="N112" s="1">
        <v>0</v>
      </c>
      <c r="O112" s="1">
        <v>3028339</v>
      </c>
      <c r="P112" s="651" t="s">
        <v>546</v>
      </c>
      <c r="Q112" s="555" t="s">
        <v>143</v>
      </c>
      <c r="R112" s="555" t="s">
        <v>615</v>
      </c>
      <c r="S112" s="650">
        <v>2020</v>
      </c>
    </row>
    <row r="113" spans="1:20" s="447" customFormat="1" ht="44.25" customHeight="1" x14ac:dyDescent="0.2">
      <c r="A113" s="512" t="s">
        <v>293</v>
      </c>
      <c r="B113" s="819" t="s">
        <v>62</v>
      </c>
      <c r="C113" s="820"/>
      <c r="D113" s="820"/>
      <c r="E113" s="820"/>
      <c r="F113" s="820"/>
      <c r="G113" s="820"/>
      <c r="H113" s="820"/>
      <c r="I113" s="820"/>
      <c r="J113" s="820"/>
      <c r="K113" s="820"/>
      <c r="L113" s="820"/>
      <c r="M113" s="820"/>
      <c r="N113" s="820"/>
      <c r="O113" s="820"/>
      <c r="P113" s="820"/>
      <c r="Q113" s="820"/>
      <c r="R113" s="820"/>
      <c r="S113" s="821"/>
    </row>
    <row r="114" spans="1:20" s="447" customFormat="1" ht="44.25" customHeight="1" x14ac:dyDescent="0.2">
      <c r="A114" s="652" t="s">
        <v>618</v>
      </c>
      <c r="B114" s="653" t="s">
        <v>619</v>
      </c>
      <c r="C114" s="292" t="s">
        <v>119</v>
      </c>
      <c r="D114" s="654" t="s">
        <v>597</v>
      </c>
      <c r="E114" s="654" t="s">
        <v>121</v>
      </c>
      <c r="F114" s="654" t="s">
        <v>620</v>
      </c>
      <c r="G114" s="654" t="s">
        <v>123</v>
      </c>
      <c r="H114" s="654" t="s">
        <v>124</v>
      </c>
      <c r="I114" s="654"/>
      <c r="J114" s="655">
        <v>1409955</v>
      </c>
      <c r="K114" s="655">
        <v>211493</v>
      </c>
      <c r="L114" s="655">
        <v>0</v>
      </c>
      <c r="M114" s="655">
        <v>0</v>
      </c>
      <c r="N114" s="655">
        <v>0</v>
      </c>
      <c r="O114" s="1">
        <v>1198462</v>
      </c>
      <c r="P114" s="651" t="s">
        <v>140</v>
      </c>
      <c r="Q114" s="555" t="s">
        <v>129</v>
      </c>
      <c r="R114" s="555" t="s">
        <v>546</v>
      </c>
      <c r="S114" s="656">
        <v>2019</v>
      </c>
    </row>
    <row r="115" spans="1:20" s="447" customFormat="1" ht="44.25" customHeight="1" x14ac:dyDescent="0.2">
      <c r="A115" s="652" t="s">
        <v>621</v>
      </c>
      <c r="B115" s="463" t="s">
        <v>679</v>
      </c>
      <c r="C115" s="292" t="s">
        <v>680</v>
      </c>
      <c r="D115" s="654" t="s">
        <v>597</v>
      </c>
      <c r="E115" s="654" t="s">
        <v>121</v>
      </c>
      <c r="F115" s="654" t="s">
        <v>620</v>
      </c>
      <c r="G115" s="654" t="s">
        <v>123</v>
      </c>
      <c r="H115" s="654" t="s">
        <v>124</v>
      </c>
      <c r="I115" s="654"/>
      <c r="J115" s="655">
        <v>588235.29</v>
      </c>
      <c r="K115" s="655">
        <v>0</v>
      </c>
      <c r="L115" s="655">
        <v>0</v>
      </c>
      <c r="M115" s="655">
        <v>88235.29</v>
      </c>
      <c r="N115" s="655">
        <v>0</v>
      </c>
      <c r="O115" s="1">
        <v>500000</v>
      </c>
      <c r="P115" s="19" t="s">
        <v>140</v>
      </c>
      <c r="Q115" s="19" t="s">
        <v>129</v>
      </c>
      <c r="R115" s="19" t="s">
        <v>546</v>
      </c>
      <c r="S115" s="656">
        <v>2019</v>
      </c>
    </row>
    <row r="116" spans="1:20" s="447" customFormat="1" ht="44.25" customHeight="1" thickBot="1" x14ac:dyDescent="0.25">
      <c r="A116" s="652" t="s">
        <v>622</v>
      </c>
      <c r="B116" s="19" t="s">
        <v>623</v>
      </c>
      <c r="C116" s="19" t="s">
        <v>169</v>
      </c>
      <c r="D116" s="19" t="s">
        <v>597</v>
      </c>
      <c r="E116" s="19" t="s">
        <v>170</v>
      </c>
      <c r="F116" s="19" t="s">
        <v>620</v>
      </c>
      <c r="G116" s="19" t="s">
        <v>123</v>
      </c>
      <c r="H116" s="19" t="s">
        <v>124</v>
      </c>
      <c r="I116" s="19"/>
      <c r="J116" s="1">
        <v>813998</v>
      </c>
      <c r="K116" s="1">
        <v>122100</v>
      </c>
      <c r="L116" s="1">
        <v>0</v>
      </c>
      <c r="M116" s="655">
        <v>0</v>
      </c>
      <c r="N116" s="655">
        <v>0</v>
      </c>
      <c r="O116" s="1">
        <v>691898</v>
      </c>
      <c r="P116" s="555" t="s">
        <v>193</v>
      </c>
      <c r="Q116" s="555" t="s">
        <v>140</v>
      </c>
      <c r="R116" s="555" t="s">
        <v>156</v>
      </c>
      <c r="S116" s="657" t="s">
        <v>173</v>
      </c>
      <c r="T116" s="658"/>
    </row>
    <row r="117" spans="1:20" s="453" customFormat="1" ht="21.75" customHeight="1" thickBot="1" x14ac:dyDescent="0.3">
      <c r="A117" s="452" t="s">
        <v>63</v>
      </c>
      <c r="B117" s="825" t="s">
        <v>64</v>
      </c>
      <c r="C117" s="826"/>
      <c r="D117" s="826"/>
      <c r="E117" s="826"/>
      <c r="F117" s="826"/>
      <c r="G117" s="826"/>
      <c r="H117" s="826"/>
      <c r="I117" s="826"/>
      <c r="J117" s="826"/>
      <c r="K117" s="826"/>
      <c r="L117" s="826"/>
      <c r="M117" s="826"/>
      <c r="N117" s="826"/>
      <c r="O117" s="826"/>
      <c r="P117" s="826"/>
      <c r="Q117" s="826"/>
      <c r="R117" s="826"/>
      <c r="S117" s="827"/>
    </row>
    <row r="118" spans="1:20" s="453" customFormat="1" ht="21.75" customHeight="1" x14ac:dyDescent="0.25">
      <c r="A118" s="454" t="s">
        <v>66</v>
      </c>
      <c r="B118" s="822" t="s">
        <v>67</v>
      </c>
      <c r="C118" s="823"/>
      <c r="D118" s="823"/>
      <c r="E118" s="823"/>
      <c r="F118" s="823"/>
      <c r="G118" s="823"/>
      <c r="H118" s="823"/>
      <c r="I118" s="823"/>
      <c r="J118" s="823"/>
      <c r="K118" s="823"/>
      <c r="L118" s="823"/>
      <c r="M118" s="823"/>
      <c r="N118" s="823"/>
      <c r="O118" s="823"/>
      <c r="P118" s="823"/>
      <c r="Q118" s="823"/>
      <c r="R118" s="823"/>
      <c r="S118" s="824"/>
    </row>
    <row r="119" spans="1:20" s="453" customFormat="1" ht="21.75" customHeight="1" x14ac:dyDescent="0.25">
      <c r="A119" s="512" t="s">
        <v>294</v>
      </c>
      <c r="B119" s="819" t="s">
        <v>69</v>
      </c>
      <c r="C119" s="820"/>
      <c r="D119" s="820"/>
      <c r="E119" s="820"/>
      <c r="F119" s="820"/>
      <c r="G119" s="820"/>
      <c r="H119" s="820"/>
      <c r="I119" s="820"/>
      <c r="J119" s="820"/>
      <c r="K119" s="820"/>
      <c r="L119" s="820"/>
      <c r="M119" s="820"/>
      <c r="N119" s="820"/>
      <c r="O119" s="820"/>
      <c r="P119" s="820"/>
      <c r="Q119" s="820"/>
      <c r="R119" s="820"/>
      <c r="S119" s="821"/>
    </row>
    <row r="120" spans="1:20" s="453" customFormat="1" ht="21.75" customHeight="1" thickBot="1" x14ac:dyDescent="0.3">
      <c r="A120" s="512" t="s">
        <v>70</v>
      </c>
      <c r="B120" s="819" t="s">
        <v>71</v>
      </c>
      <c r="C120" s="820"/>
      <c r="D120" s="820"/>
      <c r="E120" s="820"/>
      <c r="F120" s="820"/>
      <c r="G120" s="820"/>
      <c r="H120" s="820"/>
      <c r="I120" s="820"/>
      <c r="J120" s="820"/>
      <c r="K120" s="820"/>
      <c r="L120" s="820"/>
      <c r="M120" s="820"/>
      <c r="N120" s="820"/>
      <c r="O120" s="820"/>
      <c r="P120" s="820"/>
      <c r="Q120" s="820"/>
      <c r="R120" s="820"/>
      <c r="S120" s="821"/>
    </row>
    <row r="121" spans="1:20" s="447" customFormat="1" ht="21.75" customHeight="1" thickBot="1" x14ac:dyDescent="0.25">
      <c r="A121" s="452" t="s">
        <v>72</v>
      </c>
      <c r="B121" s="825" t="s">
        <v>73</v>
      </c>
      <c r="C121" s="826"/>
      <c r="D121" s="826"/>
      <c r="E121" s="826"/>
      <c r="F121" s="826"/>
      <c r="G121" s="826"/>
      <c r="H121" s="826"/>
      <c r="I121" s="826"/>
      <c r="J121" s="826"/>
      <c r="K121" s="826"/>
      <c r="L121" s="826"/>
      <c r="M121" s="826"/>
      <c r="N121" s="826"/>
      <c r="O121" s="826"/>
      <c r="P121" s="826"/>
      <c r="Q121" s="826"/>
      <c r="R121" s="826"/>
      <c r="S121" s="827"/>
      <c r="T121" s="461"/>
    </row>
    <row r="122" spans="1:20" s="10" customFormat="1" ht="39.75" customHeight="1" x14ac:dyDescent="0.2">
      <c r="A122" s="454" t="s">
        <v>74</v>
      </c>
      <c r="B122" s="822" t="s">
        <v>75</v>
      </c>
      <c r="C122" s="823"/>
      <c r="D122" s="823"/>
      <c r="E122" s="823"/>
      <c r="F122" s="823"/>
      <c r="G122" s="823"/>
      <c r="H122" s="823"/>
      <c r="I122" s="823"/>
      <c r="J122" s="823"/>
      <c r="K122" s="823"/>
      <c r="L122" s="823"/>
      <c r="M122" s="823"/>
      <c r="N122" s="823"/>
      <c r="O122" s="823"/>
      <c r="P122" s="823"/>
      <c r="Q122" s="823"/>
      <c r="R122" s="823"/>
      <c r="S122" s="824"/>
    </row>
    <row r="123" spans="1:20" s="10" customFormat="1" ht="42" customHeight="1" x14ac:dyDescent="0.2">
      <c r="A123" s="512" t="s">
        <v>76</v>
      </c>
      <c r="B123" s="819" t="s">
        <v>77</v>
      </c>
      <c r="C123" s="820"/>
      <c r="D123" s="820"/>
      <c r="E123" s="820"/>
      <c r="F123" s="820"/>
      <c r="G123" s="820"/>
      <c r="H123" s="820"/>
      <c r="I123" s="820"/>
      <c r="J123" s="820"/>
      <c r="K123" s="820"/>
      <c r="L123" s="820"/>
      <c r="M123" s="820"/>
      <c r="N123" s="820"/>
      <c r="O123" s="820"/>
      <c r="P123" s="820"/>
      <c r="Q123" s="820"/>
      <c r="R123" s="820"/>
      <c r="S123" s="821"/>
    </row>
    <row r="124" spans="1:20" s="10" customFormat="1" ht="42.75" customHeight="1" x14ac:dyDescent="0.2">
      <c r="A124" s="462" t="s">
        <v>776</v>
      </c>
      <c r="B124" s="659" t="s">
        <v>777</v>
      </c>
      <c r="C124" s="15" t="s">
        <v>119</v>
      </c>
      <c r="D124" s="15" t="s">
        <v>572</v>
      </c>
      <c r="E124" s="15" t="s">
        <v>573</v>
      </c>
      <c r="F124" s="15" t="s">
        <v>778</v>
      </c>
      <c r="G124" s="15" t="s">
        <v>123</v>
      </c>
      <c r="H124" s="15"/>
      <c r="I124" s="15"/>
      <c r="J124" s="467">
        <v>1221172.19</v>
      </c>
      <c r="K124" s="467">
        <v>102820.66</v>
      </c>
      <c r="L124" s="464">
        <v>90677.15</v>
      </c>
      <c r="M124" s="464">
        <v>0</v>
      </c>
      <c r="N124" s="464">
        <v>0</v>
      </c>
      <c r="O124" s="467">
        <v>1027674.38</v>
      </c>
      <c r="P124" s="465" t="s">
        <v>153</v>
      </c>
      <c r="Q124" s="465" t="s">
        <v>129</v>
      </c>
      <c r="R124" s="465" t="s">
        <v>166</v>
      </c>
      <c r="S124" s="660">
        <v>2020</v>
      </c>
    </row>
    <row r="125" spans="1:20" s="10" customFormat="1" ht="44.25" customHeight="1" x14ac:dyDescent="0.2">
      <c r="A125" s="462" t="s">
        <v>779</v>
      </c>
      <c r="B125" s="646" t="s">
        <v>780</v>
      </c>
      <c r="C125" s="15" t="s">
        <v>200</v>
      </c>
      <c r="D125" s="15" t="s">
        <v>572</v>
      </c>
      <c r="E125" s="15" t="s">
        <v>577</v>
      </c>
      <c r="F125" s="15" t="s">
        <v>778</v>
      </c>
      <c r="G125" s="15" t="s">
        <v>123</v>
      </c>
      <c r="H125" s="15"/>
      <c r="I125" s="15"/>
      <c r="J125" s="467">
        <v>537346.12</v>
      </c>
      <c r="K125" s="467">
        <v>40301</v>
      </c>
      <c r="L125" s="464">
        <v>40300.949999999997</v>
      </c>
      <c r="M125" s="464">
        <v>0</v>
      </c>
      <c r="N125" s="464">
        <v>0</v>
      </c>
      <c r="O125" s="467">
        <v>456744.17</v>
      </c>
      <c r="P125" s="465" t="s">
        <v>129</v>
      </c>
      <c r="Q125" s="465" t="s">
        <v>233</v>
      </c>
      <c r="R125" s="465" t="s">
        <v>166</v>
      </c>
      <c r="S125" s="660">
        <v>2020</v>
      </c>
    </row>
    <row r="126" spans="1:20" s="10" customFormat="1" ht="39.75" customHeight="1" x14ac:dyDescent="0.2">
      <c r="A126" s="462" t="s">
        <v>781</v>
      </c>
      <c r="B126" s="709" t="s">
        <v>782</v>
      </c>
      <c r="C126" s="15" t="s">
        <v>211</v>
      </c>
      <c r="D126" s="15" t="s">
        <v>572</v>
      </c>
      <c r="E126" s="15" t="s">
        <v>580</v>
      </c>
      <c r="F126" s="15" t="s">
        <v>778</v>
      </c>
      <c r="G126" s="15" t="s">
        <v>123</v>
      </c>
      <c r="H126" s="15"/>
      <c r="I126" s="15"/>
      <c r="J126" s="467">
        <v>456744.17</v>
      </c>
      <c r="K126" s="467">
        <v>34255.82</v>
      </c>
      <c r="L126" s="464">
        <v>34255.81</v>
      </c>
      <c r="M126" s="464">
        <v>0</v>
      </c>
      <c r="N126" s="464">
        <v>0</v>
      </c>
      <c r="O126" s="467">
        <v>388232.54</v>
      </c>
      <c r="P126" s="465" t="s">
        <v>153</v>
      </c>
      <c r="Q126" s="541" t="s">
        <v>129</v>
      </c>
      <c r="R126" s="465" t="s">
        <v>154</v>
      </c>
      <c r="S126" s="660">
        <v>2019</v>
      </c>
    </row>
    <row r="127" spans="1:20" s="10" customFormat="1" ht="39.75" customHeight="1" x14ac:dyDescent="0.2">
      <c r="A127" s="462" t="s">
        <v>783</v>
      </c>
      <c r="B127" s="646" t="s">
        <v>784</v>
      </c>
      <c r="C127" s="15" t="s">
        <v>583</v>
      </c>
      <c r="D127" s="15" t="s">
        <v>572</v>
      </c>
      <c r="E127" s="15" t="s">
        <v>584</v>
      </c>
      <c r="F127" s="15" t="s">
        <v>778</v>
      </c>
      <c r="G127" s="15" t="s">
        <v>123</v>
      </c>
      <c r="H127" s="15"/>
      <c r="I127" s="15"/>
      <c r="J127" s="467">
        <v>161203.82</v>
      </c>
      <c r="K127" s="467">
        <v>12090.29</v>
      </c>
      <c r="L127" s="464">
        <v>12090.28</v>
      </c>
      <c r="M127" s="464">
        <v>0</v>
      </c>
      <c r="N127" s="464">
        <v>0</v>
      </c>
      <c r="O127" s="467">
        <v>137023.25</v>
      </c>
      <c r="P127" s="465" t="s">
        <v>165</v>
      </c>
      <c r="Q127" s="465" t="s">
        <v>129</v>
      </c>
      <c r="R127" s="465" t="s">
        <v>546</v>
      </c>
      <c r="S127" s="660">
        <v>2019</v>
      </c>
    </row>
    <row r="128" spans="1:20" s="447" customFormat="1" ht="39.75" customHeight="1" x14ac:dyDescent="0.2">
      <c r="A128" s="462" t="s">
        <v>785</v>
      </c>
      <c r="B128" s="646" t="s">
        <v>786</v>
      </c>
      <c r="C128" s="15" t="s">
        <v>189</v>
      </c>
      <c r="D128" s="15" t="s">
        <v>572</v>
      </c>
      <c r="E128" s="15" t="s">
        <v>587</v>
      </c>
      <c r="F128" s="15" t="s">
        <v>778</v>
      </c>
      <c r="G128" s="15" t="s">
        <v>123</v>
      </c>
      <c r="H128" s="15"/>
      <c r="I128" s="15"/>
      <c r="J128" s="467">
        <v>242065.28</v>
      </c>
      <c r="K128" s="467">
        <v>18394.990000000002</v>
      </c>
      <c r="L128" s="464">
        <v>18135.419999999998</v>
      </c>
      <c r="M128" s="464">
        <v>0</v>
      </c>
      <c r="N128" s="464">
        <v>0</v>
      </c>
      <c r="O128" s="467">
        <v>205534.87</v>
      </c>
      <c r="P128" s="465" t="s">
        <v>165</v>
      </c>
      <c r="Q128" s="465" t="s">
        <v>129</v>
      </c>
      <c r="R128" s="465" t="s">
        <v>154</v>
      </c>
      <c r="S128" s="660">
        <v>2018</v>
      </c>
    </row>
    <row r="129" spans="1:19" s="447" customFormat="1" ht="45.75" customHeight="1" x14ac:dyDescent="0.2">
      <c r="A129" s="462" t="s">
        <v>787</v>
      </c>
      <c r="B129" s="659" t="s">
        <v>788</v>
      </c>
      <c r="C129" s="15" t="s">
        <v>169</v>
      </c>
      <c r="D129" s="15" t="s">
        <v>572</v>
      </c>
      <c r="E129" s="15" t="s">
        <v>319</v>
      </c>
      <c r="F129" s="15" t="s">
        <v>778</v>
      </c>
      <c r="G129" s="15" t="s">
        <v>123</v>
      </c>
      <c r="H129" s="15"/>
      <c r="I129" s="15"/>
      <c r="J129" s="467">
        <v>308974</v>
      </c>
      <c r="K129" s="467">
        <v>23173.05</v>
      </c>
      <c r="L129" s="464">
        <v>23173.05</v>
      </c>
      <c r="M129" s="464">
        <v>0</v>
      </c>
      <c r="N129" s="464">
        <v>0</v>
      </c>
      <c r="O129" s="467">
        <v>262627.90000000002</v>
      </c>
      <c r="P129" s="465" t="s">
        <v>165</v>
      </c>
      <c r="Q129" s="465" t="s">
        <v>129</v>
      </c>
      <c r="R129" s="465" t="s">
        <v>546</v>
      </c>
      <c r="S129" s="660">
        <v>2020</v>
      </c>
    </row>
    <row r="130" spans="1:19" s="447" customFormat="1" ht="44.25" customHeight="1" x14ac:dyDescent="0.2">
      <c r="A130" s="462" t="s">
        <v>789</v>
      </c>
      <c r="B130" s="659" t="s">
        <v>790</v>
      </c>
      <c r="C130" s="15" t="s">
        <v>169</v>
      </c>
      <c r="D130" s="15" t="s">
        <v>572</v>
      </c>
      <c r="E130" s="15" t="s">
        <v>319</v>
      </c>
      <c r="F130" s="15" t="s">
        <v>778</v>
      </c>
      <c r="G130" s="15" t="s">
        <v>123</v>
      </c>
      <c r="H130" s="15"/>
      <c r="I130" s="15"/>
      <c r="J130" s="467">
        <v>308973.98</v>
      </c>
      <c r="K130" s="467">
        <v>23173.05</v>
      </c>
      <c r="L130" s="464">
        <v>23173.040000000001</v>
      </c>
      <c r="M130" s="464">
        <v>0</v>
      </c>
      <c r="N130" s="464">
        <v>0</v>
      </c>
      <c r="O130" s="467">
        <v>262627.89</v>
      </c>
      <c r="P130" s="465" t="s">
        <v>165</v>
      </c>
      <c r="Q130" s="465" t="s">
        <v>129</v>
      </c>
      <c r="R130" s="465" t="s">
        <v>546</v>
      </c>
      <c r="S130" s="660">
        <v>2020</v>
      </c>
    </row>
    <row r="131" spans="1:19" s="447" customFormat="1" ht="44.25" customHeight="1" x14ac:dyDescent="0.2">
      <c r="A131" s="512" t="s">
        <v>295</v>
      </c>
      <c r="B131" s="819" t="s">
        <v>79</v>
      </c>
      <c r="C131" s="820"/>
      <c r="D131" s="820"/>
      <c r="E131" s="820"/>
      <c r="F131" s="820"/>
      <c r="G131" s="820"/>
      <c r="H131" s="820"/>
      <c r="I131" s="820"/>
      <c r="J131" s="820"/>
      <c r="K131" s="820"/>
      <c r="L131" s="820"/>
      <c r="M131" s="820"/>
      <c r="N131" s="820"/>
      <c r="O131" s="820"/>
      <c r="P131" s="820"/>
      <c r="Q131" s="820"/>
      <c r="R131" s="820"/>
      <c r="S131" s="821"/>
    </row>
    <row r="132" spans="1:19" s="447" customFormat="1" ht="44.25" customHeight="1" x14ac:dyDescent="0.2">
      <c r="A132" s="511" t="s">
        <v>80</v>
      </c>
      <c r="B132" s="822" t="s">
        <v>81</v>
      </c>
      <c r="C132" s="823"/>
      <c r="D132" s="823"/>
      <c r="E132" s="823"/>
      <c r="F132" s="823"/>
      <c r="G132" s="823"/>
      <c r="H132" s="823"/>
      <c r="I132" s="823"/>
      <c r="J132" s="823"/>
      <c r="K132" s="823"/>
      <c r="L132" s="823"/>
      <c r="M132" s="823"/>
      <c r="N132" s="823"/>
      <c r="O132" s="823"/>
      <c r="P132" s="823"/>
      <c r="Q132" s="823"/>
      <c r="R132" s="823"/>
      <c r="S132" s="824"/>
    </row>
    <row r="133" spans="1:19" s="447" customFormat="1" ht="54" customHeight="1" x14ac:dyDescent="0.2">
      <c r="A133" s="462" t="s">
        <v>570</v>
      </c>
      <c r="B133" s="659" t="s">
        <v>571</v>
      </c>
      <c r="C133" s="15" t="s">
        <v>119</v>
      </c>
      <c r="D133" s="15" t="s">
        <v>572</v>
      </c>
      <c r="E133" s="15" t="s">
        <v>573</v>
      </c>
      <c r="F133" s="15" t="s">
        <v>574</v>
      </c>
      <c r="G133" s="15" t="s">
        <v>123</v>
      </c>
      <c r="H133" s="15" t="s">
        <v>124</v>
      </c>
      <c r="I133" s="15"/>
      <c r="J133" s="467">
        <v>707430</v>
      </c>
      <c r="K133" s="467">
        <v>159680</v>
      </c>
      <c r="L133" s="464">
        <v>0</v>
      </c>
      <c r="M133" s="464">
        <v>0</v>
      </c>
      <c r="N133" s="464">
        <v>0</v>
      </c>
      <c r="O133" s="467">
        <v>547750</v>
      </c>
      <c r="P133" s="465" t="s">
        <v>135</v>
      </c>
      <c r="Q133" s="465" t="s">
        <v>129</v>
      </c>
      <c r="R133" s="465" t="s">
        <v>166</v>
      </c>
      <c r="S133" s="660">
        <v>2019</v>
      </c>
    </row>
    <row r="134" spans="1:19" s="447" customFormat="1" ht="43.5" customHeight="1" x14ac:dyDescent="0.2">
      <c r="A134" s="462" t="s">
        <v>575</v>
      </c>
      <c r="B134" s="646" t="s">
        <v>576</v>
      </c>
      <c r="C134" s="15" t="s">
        <v>200</v>
      </c>
      <c r="D134" s="15" t="s">
        <v>572</v>
      </c>
      <c r="E134" s="15" t="s">
        <v>577</v>
      </c>
      <c r="F134" s="15" t="s">
        <v>574</v>
      </c>
      <c r="G134" s="15" t="s">
        <v>123</v>
      </c>
      <c r="H134" s="15"/>
      <c r="I134" s="15"/>
      <c r="J134" s="467">
        <v>155388.60999999999</v>
      </c>
      <c r="K134" s="467">
        <v>23362.6</v>
      </c>
      <c r="L134" s="464">
        <v>0</v>
      </c>
      <c r="M134" s="464">
        <v>0</v>
      </c>
      <c r="N134" s="464">
        <v>0</v>
      </c>
      <c r="O134" s="467">
        <v>132026.01</v>
      </c>
      <c r="P134" s="465" t="s">
        <v>135</v>
      </c>
      <c r="Q134" s="465" t="s">
        <v>129</v>
      </c>
      <c r="R134" s="465" t="s">
        <v>546</v>
      </c>
      <c r="S134" s="660">
        <v>2020</v>
      </c>
    </row>
    <row r="135" spans="1:19" s="447" customFormat="1" ht="48.75" customHeight="1" x14ac:dyDescent="0.2">
      <c r="A135" s="462" t="s">
        <v>578</v>
      </c>
      <c r="B135" s="659" t="s">
        <v>579</v>
      </c>
      <c r="C135" s="15" t="s">
        <v>211</v>
      </c>
      <c r="D135" s="15" t="s">
        <v>572</v>
      </c>
      <c r="E135" s="15" t="s">
        <v>580</v>
      </c>
      <c r="F135" s="15" t="s">
        <v>574</v>
      </c>
      <c r="G135" s="15" t="s">
        <v>123</v>
      </c>
      <c r="H135" s="15"/>
      <c r="I135" s="15"/>
      <c r="J135" s="467">
        <v>157489.23000000001</v>
      </c>
      <c r="K135" s="467">
        <v>23623.39</v>
      </c>
      <c r="L135" s="464">
        <v>0</v>
      </c>
      <c r="M135" s="464">
        <v>0</v>
      </c>
      <c r="N135" s="464">
        <v>0</v>
      </c>
      <c r="O135" s="467">
        <v>133865.84</v>
      </c>
      <c r="P135" s="465" t="s">
        <v>135</v>
      </c>
      <c r="Q135" s="541" t="s">
        <v>154</v>
      </c>
      <c r="R135" s="465" t="s">
        <v>147</v>
      </c>
      <c r="S135" s="660">
        <v>2019</v>
      </c>
    </row>
    <row r="136" spans="1:19" ht="29.25" customHeight="1" x14ac:dyDescent="0.2">
      <c r="A136" s="462" t="s">
        <v>581</v>
      </c>
      <c r="B136" s="646" t="s">
        <v>582</v>
      </c>
      <c r="C136" s="15" t="s">
        <v>583</v>
      </c>
      <c r="D136" s="15" t="s">
        <v>572</v>
      </c>
      <c r="E136" s="15" t="s">
        <v>584</v>
      </c>
      <c r="F136" s="15" t="s">
        <v>574</v>
      </c>
      <c r="G136" s="15" t="s">
        <v>123</v>
      </c>
      <c r="H136" s="15"/>
      <c r="I136" s="15"/>
      <c r="J136" s="467">
        <v>78918.929999999993</v>
      </c>
      <c r="K136" s="467">
        <v>11837.84</v>
      </c>
      <c r="L136" s="464">
        <v>0</v>
      </c>
      <c r="M136" s="464">
        <v>0</v>
      </c>
      <c r="N136" s="464">
        <v>0</v>
      </c>
      <c r="O136" s="467">
        <v>67081.09</v>
      </c>
      <c r="P136" s="465" t="s">
        <v>135</v>
      </c>
      <c r="Q136" s="465" t="s">
        <v>129</v>
      </c>
      <c r="R136" s="465" t="s">
        <v>546</v>
      </c>
      <c r="S136" s="660">
        <v>2018</v>
      </c>
    </row>
    <row r="137" spans="1:19" ht="38.25" x14ac:dyDescent="0.2">
      <c r="A137" s="462" t="s">
        <v>585</v>
      </c>
      <c r="B137" s="646" t="s">
        <v>586</v>
      </c>
      <c r="C137" s="15" t="s">
        <v>189</v>
      </c>
      <c r="D137" s="15" t="s">
        <v>572</v>
      </c>
      <c r="E137" s="15" t="s">
        <v>587</v>
      </c>
      <c r="F137" s="15" t="s">
        <v>574</v>
      </c>
      <c r="G137" s="15" t="s">
        <v>123</v>
      </c>
      <c r="H137" s="15"/>
      <c r="I137" s="15"/>
      <c r="J137" s="467">
        <v>66017.58</v>
      </c>
      <c r="K137" s="467">
        <v>9902.64</v>
      </c>
      <c r="L137" s="464">
        <v>0</v>
      </c>
      <c r="M137" s="464">
        <v>0</v>
      </c>
      <c r="N137" s="464">
        <v>0</v>
      </c>
      <c r="O137" s="467">
        <v>56114.94</v>
      </c>
      <c r="P137" s="465" t="s">
        <v>135</v>
      </c>
      <c r="Q137" s="465" t="s">
        <v>129</v>
      </c>
      <c r="R137" s="465" t="s">
        <v>154</v>
      </c>
      <c r="S137" s="660">
        <v>2019</v>
      </c>
    </row>
    <row r="138" spans="1:19" ht="38.25" x14ac:dyDescent="0.2">
      <c r="A138" s="462" t="s">
        <v>588</v>
      </c>
      <c r="B138" s="659" t="s">
        <v>770</v>
      </c>
      <c r="C138" s="15" t="s">
        <v>169</v>
      </c>
      <c r="D138" s="15" t="s">
        <v>572</v>
      </c>
      <c r="E138" s="15" t="s">
        <v>319</v>
      </c>
      <c r="F138" s="15" t="s">
        <v>574</v>
      </c>
      <c r="G138" s="15" t="s">
        <v>123</v>
      </c>
      <c r="H138" s="15"/>
      <c r="I138" s="15"/>
      <c r="J138" s="467">
        <v>132877.79</v>
      </c>
      <c r="K138" s="467">
        <v>19931.669999999998</v>
      </c>
      <c r="L138" s="464">
        <v>0</v>
      </c>
      <c r="M138" s="464">
        <v>0</v>
      </c>
      <c r="N138" s="464">
        <v>0</v>
      </c>
      <c r="O138" s="467">
        <v>112946.12</v>
      </c>
      <c r="P138" s="465" t="s">
        <v>135</v>
      </c>
      <c r="Q138" s="465" t="s">
        <v>233</v>
      </c>
      <c r="R138" s="465" t="s">
        <v>546</v>
      </c>
      <c r="S138" s="660">
        <v>2020</v>
      </c>
    </row>
    <row r="139" spans="1:19" x14ac:dyDescent="0.2">
      <c r="A139" s="613" t="s">
        <v>82</v>
      </c>
      <c r="B139" s="819" t="s">
        <v>83</v>
      </c>
      <c r="C139" s="820"/>
      <c r="D139" s="820"/>
      <c r="E139" s="820"/>
      <c r="F139" s="820"/>
      <c r="G139" s="820"/>
      <c r="H139" s="820"/>
      <c r="I139" s="820"/>
      <c r="J139" s="820"/>
      <c r="K139" s="820"/>
      <c r="L139" s="820"/>
      <c r="M139" s="820"/>
      <c r="N139" s="820"/>
      <c r="O139" s="820"/>
      <c r="P139" s="820"/>
      <c r="Q139" s="820"/>
      <c r="R139" s="820"/>
      <c r="S139" s="821"/>
    </row>
    <row r="140" spans="1:19" x14ac:dyDescent="0.2">
      <c r="A140" s="512" t="s">
        <v>84</v>
      </c>
      <c r="B140" s="819" t="s">
        <v>85</v>
      </c>
      <c r="C140" s="820"/>
      <c r="D140" s="820"/>
      <c r="E140" s="820"/>
      <c r="F140" s="820"/>
      <c r="G140" s="820"/>
      <c r="H140" s="820"/>
      <c r="I140" s="820"/>
      <c r="J140" s="820"/>
      <c r="K140" s="820"/>
      <c r="L140" s="820"/>
      <c r="M140" s="820"/>
      <c r="N140" s="820"/>
      <c r="O140" s="820"/>
      <c r="P140" s="820"/>
      <c r="Q140" s="820"/>
      <c r="R140" s="820"/>
      <c r="S140" s="821"/>
    </row>
    <row r="141" spans="1:19" ht="62.25" customHeight="1" x14ac:dyDescent="0.2">
      <c r="A141" s="512" t="s">
        <v>86</v>
      </c>
      <c r="B141" s="822" t="s">
        <v>87</v>
      </c>
      <c r="C141" s="823"/>
      <c r="D141" s="823"/>
      <c r="E141" s="823"/>
      <c r="F141" s="823"/>
      <c r="G141" s="823"/>
      <c r="H141" s="823"/>
      <c r="I141" s="823"/>
      <c r="J141" s="823"/>
      <c r="K141" s="823"/>
      <c r="L141" s="823"/>
      <c r="M141" s="823"/>
      <c r="N141" s="823"/>
      <c r="O141" s="823"/>
      <c r="P141" s="823"/>
      <c r="Q141" s="823"/>
      <c r="R141" s="823"/>
      <c r="S141" s="824"/>
    </row>
    <row r="142" spans="1:19" x14ac:dyDescent="0.2">
      <c r="A142" s="454" t="s">
        <v>88</v>
      </c>
      <c r="B142" s="822" t="s">
        <v>89</v>
      </c>
      <c r="C142" s="823"/>
      <c r="D142" s="823"/>
      <c r="E142" s="823"/>
      <c r="F142" s="823"/>
      <c r="G142" s="823"/>
      <c r="H142" s="823"/>
      <c r="I142" s="823"/>
      <c r="J142" s="823"/>
      <c r="K142" s="823"/>
      <c r="L142" s="823"/>
      <c r="M142" s="823"/>
      <c r="N142" s="823"/>
      <c r="O142" s="823"/>
      <c r="P142" s="823"/>
      <c r="Q142" s="823"/>
      <c r="R142" s="823"/>
      <c r="S142" s="824"/>
    </row>
    <row r="143" spans="1:19" ht="13.5" thickBot="1" x14ac:dyDescent="0.25">
      <c r="A143" s="512" t="s">
        <v>90</v>
      </c>
      <c r="B143" s="819" t="s">
        <v>91</v>
      </c>
      <c r="C143" s="820"/>
      <c r="D143" s="820"/>
      <c r="E143" s="820"/>
      <c r="F143" s="820"/>
      <c r="G143" s="820"/>
      <c r="H143" s="820"/>
      <c r="I143" s="820"/>
      <c r="J143" s="820"/>
      <c r="K143" s="820"/>
      <c r="L143" s="820"/>
      <c r="M143" s="820"/>
      <c r="N143" s="820"/>
      <c r="O143" s="820"/>
      <c r="P143" s="820"/>
      <c r="Q143" s="820"/>
      <c r="R143" s="820"/>
      <c r="S143" s="821"/>
    </row>
    <row r="144" spans="1:19" ht="38.25" x14ac:dyDescent="0.2">
      <c r="A144" s="563" t="s">
        <v>659</v>
      </c>
      <c r="B144" s="458" t="s">
        <v>681</v>
      </c>
      <c r="C144" s="458" t="s">
        <v>119</v>
      </c>
      <c r="D144" s="458" t="s">
        <v>298</v>
      </c>
      <c r="E144" s="458" t="s">
        <v>299</v>
      </c>
      <c r="F144" s="458" t="s">
        <v>562</v>
      </c>
      <c r="G144" s="458" t="s">
        <v>123</v>
      </c>
      <c r="H144" s="458" t="s">
        <v>124</v>
      </c>
      <c r="I144" s="458"/>
      <c r="J144" s="661">
        <f>K144+O144</f>
        <v>619678.15</v>
      </c>
      <c r="K144" s="662">
        <v>116874.54</v>
      </c>
      <c r="L144" s="459">
        <v>0</v>
      </c>
      <c r="M144" s="459">
        <v>0</v>
      </c>
      <c r="N144" s="459">
        <v>0</v>
      </c>
      <c r="O144" s="662">
        <v>502803.61</v>
      </c>
      <c r="P144" s="603" t="s">
        <v>140</v>
      </c>
      <c r="Q144" s="663" t="s">
        <v>156</v>
      </c>
      <c r="R144" s="603" t="s">
        <v>135</v>
      </c>
      <c r="S144" s="567" t="s">
        <v>173</v>
      </c>
    </row>
    <row r="145" spans="1:19" ht="38.25" x14ac:dyDescent="0.2">
      <c r="A145" s="18" t="s">
        <v>660</v>
      </c>
      <c r="B145" s="15" t="s">
        <v>682</v>
      </c>
      <c r="C145" s="15" t="s">
        <v>119</v>
      </c>
      <c r="D145" s="15" t="s">
        <v>298</v>
      </c>
      <c r="E145" s="15" t="s">
        <v>299</v>
      </c>
      <c r="F145" s="15" t="s">
        <v>562</v>
      </c>
      <c r="G145" s="15" t="s">
        <v>123</v>
      </c>
      <c r="H145" s="15" t="s">
        <v>124</v>
      </c>
      <c r="I145" s="15"/>
      <c r="J145" s="467">
        <f>K145+O145</f>
        <v>292448.65000000002</v>
      </c>
      <c r="K145" s="664">
        <v>56712.26</v>
      </c>
      <c r="L145" s="464">
        <v>0</v>
      </c>
      <c r="M145" s="464">
        <v>0</v>
      </c>
      <c r="N145" s="464">
        <v>0</v>
      </c>
      <c r="O145" s="664">
        <v>235736.39</v>
      </c>
      <c r="P145" s="527" t="s">
        <v>140</v>
      </c>
      <c r="Q145" s="665" t="s">
        <v>156</v>
      </c>
      <c r="R145" s="522" t="s">
        <v>135</v>
      </c>
      <c r="S145" s="666" t="s">
        <v>173</v>
      </c>
    </row>
    <row r="146" spans="1:19" ht="38.25" x14ac:dyDescent="0.2">
      <c r="A146" s="18" t="s">
        <v>661</v>
      </c>
      <c r="B146" s="28" t="s">
        <v>563</v>
      </c>
      <c r="C146" s="19" t="s">
        <v>200</v>
      </c>
      <c r="D146" s="19" t="s">
        <v>298</v>
      </c>
      <c r="E146" s="19" t="s">
        <v>253</v>
      </c>
      <c r="F146" s="19" t="s">
        <v>562</v>
      </c>
      <c r="G146" s="19" t="s">
        <v>123</v>
      </c>
      <c r="H146" s="19"/>
      <c r="I146" s="19"/>
      <c r="J146" s="667">
        <f>K146+O146</f>
        <v>711615</v>
      </c>
      <c r="K146" s="605">
        <v>329348.3</v>
      </c>
      <c r="L146" s="1">
        <v>0</v>
      </c>
      <c r="M146" s="1">
        <v>0</v>
      </c>
      <c r="N146" s="1">
        <v>0</v>
      </c>
      <c r="O146" s="605">
        <v>382266.7</v>
      </c>
      <c r="P146" s="527" t="s">
        <v>140</v>
      </c>
      <c r="Q146" s="665" t="s">
        <v>156</v>
      </c>
      <c r="R146" s="522" t="s">
        <v>135</v>
      </c>
      <c r="S146" s="666" t="s">
        <v>179</v>
      </c>
    </row>
    <row r="147" spans="1:19" ht="38.25" x14ac:dyDescent="0.2">
      <c r="A147" s="18" t="s">
        <v>662</v>
      </c>
      <c r="B147" s="28" t="s">
        <v>564</v>
      </c>
      <c r="C147" s="19" t="s">
        <v>211</v>
      </c>
      <c r="D147" s="19" t="s">
        <v>298</v>
      </c>
      <c r="E147" s="19" t="s">
        <v>269</v>
      </c>
      <c r="F147" s="19" t="s">
        <v>562</v>
      </c>
      <c r="G147" s="19" t="s">
        <v>123</v>
      </c>
      <c r="H147" s="19"/>
      <c r="I147" s="19"/>
      <c r="J147" s="667">
        <f>K147+O147</f>
        <v>320951.14999999997</v>
      </c>
      <c r="K147" s="605">
        <v>48142.68</v>
      </c>
      <c r="L147" s="1">
        <v>0</v>
      </c>
      <c r="M147" s="1">
        <v>0</v>
      </c>
      <c r="N147" s="1">
        <v>0</v>
      </c>
      <c r="O147" s="605">
        <v>272808.46999999997</v>
      </c>
      <c r="P147" s="527" t="s">
        <v>172</v>
      </c>
      <c r="Q147" s="522" t="s">
        <v>229</v>
      </c>
      <c r="R147" s="522" t="s">
        <v>156</v>
      </c>
      <c r="S147" s="668">
        <v>2019</v>
      </c>
    </row>
    <row r="148" spans="1:19" ht="51" x14ac:dyDescent="0.2">
      <c r="A148" s="18" t="s">
        <v>663</v>
      </c>
      <c r="B148" s="19" t="s">
        <v>565</v>
      </c>
      <c r="C148" s="19" t="s">
        <v>313</v>
      </c>
      <c r="D148" s="19" t="s">
        <v>298</v>
      </c>
      <c r="E148" s="19" t="s">
        <v>258</v>
      </c>
      <c r="F148" s="19" t="s">
        <v>562</v>
      </c>
      <c r="G148" s="19" t="s">
        <v>123</v>
      </c>
      <c r="H148" s="19"/>
      <c r="I148" s="19"/>
      <c r="J148" s="667">
        <f t="shared" ref="J148:J149" si="0">K148+O148</f>
        <v>273476.08</v>
      </c>
      <c r="K148" s="605">
        <v>41021.42</v>
      </c>
      <c r="L148" s="1">
        <v>0</v>
      </c>
      <c r="M148" s="1">
        <v>0</v>
      </c>
      <c r="N148" s="1">
        <v>0</v>
      </c>
      <c r="O148" s="669">
        <v>232454.66</v>
      </c>
      <c r="P148" s="527" t="s">
        <v>172</v>
      </c>
      <c r="Q148" s="522" t="s">
        <v>229</v>
      </c>
      <c r="R148" s="522" t="s">
        <v>156</v>
      </c>
      <c r="S148" s="668">
        <v>2020</v>
      </c>
    </row>
    <row r="149" spans="1:19" ht="39" thickBot="1" x14ac:dyDescent="0.25">
      <c r="A149" s="23" t="s">
        <v>664</v>
      </c>
      <c r="B149" s="184" t="s">
        <v>566</v>
      </c>
      <c r="C149" s="24" t="s">
        <v>169</v>
      </c>
      <c r="D149" s="24" t="s">
        <v>298</v>
      </c>
      <c r="E149" s="24" t="s">
        <v>319</v>
      </c>
      <c r="F149" s="24" t="s">
        <v>562</v>
      </c>
      <c r="G149" s="24" t="s">
        <v>123</v>
      </c>
      <c r="H149" s="24"/>
      <c r="I149" s="24"/>
      <c r="J149" s="670">
        <f t="shared" si="0"/>
        <v>337548.44</v>
      </c>
      <c r="K149" s="671">
        <v>50632.27</v>
      </c>
      <c r="L149" s="25">
        <v>0</v>
      </c>
      <c r="M149" s="25">
        <v>0</v>
      </c>
      <c r="N149" s="25">
        <v>0</v>
      </c>
      <c r="O149" s="606">
        <v>286916.17</v>
      </c>
      <c r="P149" s="607" t="s">
        <v>172</v>
      </c>
      <c r="Q149" s="607" t="s">
        <v>140</v>
      </c>
      <c r="R149" s="607" t="s">
        <v>128</v>
      </c>
      <c r="S149" s="672">
        <v>2020</v>
      </c>
    </row>
    <row r="150" spans="1:19" ht="13.5" thickBot="1" x14ac:dyDescent="0.25">
      <c r="A150" s="511" t="s">
        <v>92</v>
      </c>
      <c r="B150" s="822" t="s">
        <v>93</v>
      </c>
      <c r="C150" s="823"/>
      <c r="D150" s="823"/>
      <c r="E150" s="823"/>
      <c r="F150" s="823"/>
      <c r="G150" s="823"/>
      <c r="H150" s="823"/>
      <c r="I150" s="823"/>
      <c r="J150" s="823"/>
      <c r="K150" s="823"/>
      <c r="L150" s="823"/>
      <c r="M150" s="823"/>
      <c r="N150" s="823"/>
      <c r="O150" s="823"/>
      <c r="P150" s="823"/>
      <c r="Q150" s="823"/>
      <c r="R150" s="823"/>
      <c r="S150" s="824"/>
    </row>
    <row r="151" spans="1:19" ht="38.25" x14ac:dyDescent="0.2">
      <c r="A151" s="456" t="s">
        <v>296</v>
      </c>
      <c r="B151" s="457" t="s">
        <v>297</v>
      </c>
      <c r="C151" s="458" t="s">
        <v>119</v>
      </c>
      <c r="D151" s="458" t="s">
        <v>298</v>
      </c>
      <c r="E151" s="458" t="s">
        <v>299</v>
      </c>
      <c r="F151" s="458" t="s">
        <v>300</v>
      </c>
      <c r="G151" s="458" t="s">
        <v>123</v>
      </c>
      <c r="H151" s="458"/>
      <c r="I151" s="458"/>
      <c r="J151" s="661">
        <v>4585809.76</v>
      </c>
      <c r="K151" s="661">
        <v>729932.76</v>
      </c>
      <c r="L151" s="464">
        <v>0</v>
      </c>
      <c r="M151" s="464">
        <v>0</v>
      </c>
      <c r="N151" s="464">
        <v>0</v>
      </c>
      <c r="O151" s="661">
        <v>3855877</v>
      </c>
      <c r="P151" s="673" t="s">
        <v>301</v>
      </c>
      <c r="Q151" s="673" t="s">
        <v>302</v>
      </c>
      <c r="R151" s="673" t="s">
        <v>303</v>
      </c>
      <c r="S151" s="674">
        <v>2019</v>
      </c>
    </row>
    <row r="152" spans="1:19" ht="38.25" x14ac:dyDescent="0.2">
      <c r="A152" s="462" t="s">
        <v>304</v>
      </c>
      <c r="B152" s="463" t="s">
        <v>305</v>
      </c>
      <c r="C152" s="15" t="s">
        <v>200</v>
      </c>
      <c r="D152" s="15" t="s">
        <v>298</v>
      </c>
      <c r="E152" s="15" t="s">
        <v>253</v>
      </c>
      <c r="F152" s="15" t="s">
        <v>300</v>
      </c>
      <c r="G152" s="15" t="s">
        <v>123</v>
      </c>
      <c r="H152" s="15"/>
      <c r="I152" s="15"/>
      <c r="J152" s="467">
        <v>599311</v>
      </c>
      <c r="K152" s="467">
        <v>89899</v>
      </c>
      <c r="L152" s="464">
        <v>0</v>
      </c>
      <c r="M152" s="464">
        <v>0</v>
      </c>
      <c r="N152" s="464">
        <v>0</v>
      </c>
      <c r="O152" s="467">
        <v>509412</v>
      </c>
      <c r="P152" s="465" t="s">
        <v>301</v>
      </c>
      <c r="Q152" s="541" t="s">
        <v>192</v>
      </c>
      <c r="R152" s="465" t="s">
        <v>125</v>
      </c>
      <c r="S152" s="660">
        <v>2018</v>
      </c>
    </row>
    <row r="153" spans="1:19" ht="38.25" x14ac:dyDescent="0.2">
      <c r="A153" s="462" t="s">
        <v>306</v>
      </c>
      <c r="B153" s="463" t="s">
        <v>307</v>
      </c>
      <c r="C153" s="15" t="s">
        <v>211</v>
      </c>
      <c r="D153" s="15" t="s">
        <v>298</v>
      </c>
      <c r="E153" s="15" t="s">
        <v>269</v>
      </c>
      <c r="F153" s="15" t="s">
        <v>300</v>
      </c>
      <c r="G153" s="15" t="s">
        <v>123</v>
      </c>
      <c r="H153" s="15"/>
      <c r="I153" s="15"/>
      <c r="J153" s="464">
        <v>530712</v>
      </c>
      <c r="K153" s="464">
        <v>79607</v>
      </c>
      <c r="L153" s="464">
        <v>0</v>
      </c>
      <c r="M153" s="464">
        <v>0</v>
      </c>
      <c r="N153" s="464">
        <v>0</v>
      </c>
      <c r="O153" s="464">
        <v>451105</v>
      </c>
      <c r="P153" s="465" t="s">
        <v>301</v>
      </c>
      <c r="Q153" s="541" t="s">
        <v>192</v>
      </c>
      <c r="R153" s="465" t="s">
        <v>125</v>
      </c>
      <c r="S153" s="660">
        <v>2018</v>
      </c>
    </row>
    <row r="154" spans="1:19" ht="51" x14ac:dyDescent="0.2">
      <c r="A154" s="462" t="s">
        <v>308</v>
      </c>
      <c r="B154" s="463" t="s">
        <v>309</v>
      </c>
      <c r="C154" s="15" t="s">
        <v>310</v>
      </c>
      <c r="D154" s="15" t="s">
        <v>298</v>
      </c>
      <c r="E154" s="15" t="s">
        <v>272</v>
      </c>
      <c r="F154" s="15" t="s">
        <v>300</v>
      </c>
      <c r="G154" s="15" t="s">
        <v>123</v>
      </c>
      <c r="H154" s="15"/>
      <c r="I154" s="15"/>
      <c r="J154" s="464">
        <v>214812</v>
      </c>
      <c r="K154" s="464">
        <v>32222</v>
      </c>
      <c r="L154" s="464">
        <v>0</v>
      </c>
      <c r="M154" s="464">
        <v>0</v>
      </c>
      <c r="N154" s="464">
        <v>0</v>
      </c>
      <c r="O154" s="464">
        <v>182590</v>
      </c>
      <c r="P154" s="465" t="s">
        <v>160</v>
      </c>
      <c r="Q154" s="541" t="s">
        <v>192</v>
      </c>
      <c r="R154" s="465" t="s">
        <v>140</v>
      </c>
      <c r="S154" s="660">
        <v>2018</v>
      </c>
    </row>
    <row r="155" spans="1:19" ht="51" x14ac:dyDescent="0.2">
      <c r="A155" s="462" t="s">
        <v>311</v>
      </c>
      <c r="B155" s="463" t="s">
        <v>312</v>
      </c>
      <c r="C155" s="15" t="s">
        <v>313</v>
      </c>
      <c r="D155" s="15" t="s">
        <v>298</v>
      </c>
      <c r="E155" s="15" t="s">
        <v>258</v>
      </c>
      <c r="F155" s="15" t="s">
        <v>300</v>
      </c>
      <c r="G155" s="15" t="s">
        <v>123</v>
      </c>
      <c r="H155" s="15"/>
      <c r="I155" s="15"/>
      <c r="J155" s="464">
        <v>270771.77</v>
      </c>
      <c r="K155" s="464">
        <v>40615.769999999997</v>
      </c>
      <c r="L155" s="464">
        <v>0</v>
      </c>
      <c r="M155" s="464">
        <v>0</v>
      </c>
      <c r="N155" s="464">
        <v>0</v>
      </c>
      <c r="O155" s="464">
        <v>230156</v>
      </c>
      <c r="P155" s="465" t="s">
        <v>160</v>
      </c>
      <c r="Q155" s="541" t="s">
        <v>192</v>
      </c>
      <c r="R155" s="465" t="s">
        <v>125</v>
      </c>
      <c r="S155" s="660">
        <v>2018</v>
      </c>
    </row>
    <row r="156" spans="1:19" ht="38.25" x14ac:dyDescent="0.2">
      <c r="A156" s="462" t="s">
        <v>314</v>
      </c>
      <c r="B156" s="463" t="s">
        <v>315</v>
      </c>
      <c r="C156" s="15" t="s">
        <v>189</v>
      </c>
      <c r="D156" s="15" t="s">
        <v>298</v>
      </c>
      <c r="E156" s="15" t="s">
        <v>316</v>
      </c>
      <c r="F156" s="15" t="s">
        <v>300</v>
      </c>
      <c r="G156" s="15" t="s">
        <v>123</v>
      </c>
      <c r="H156" s="15"/>
      <c r="I156" s="15"/>
      <c r="J156" s="464">
        <v>193150.59</v>
      </c>
      <c r="K156" s="464">
        <v>28972.59</v>
      </c>
      <c r="L156" s="464">
        <v>0</v>
      </c>
      <c r="M156" s="464">
        <v>0</v>
      </c>
      <c r="N156" s="464">
        <v>0</v>
      </c>
      <c r="O156" s="464">
        <v>164178</v>
      </c>
      <c r="P156" s="465" t="s">
        <v>160</v>
      </c>
      <c r="Q156" s="541" t="s">
        <v>259</v>
      </c>
      <c r="R156" s="465" t="s">
        <v>140</v>
      </c>
      <c r="S156" s="660">
        <v>2020</v>
      </c>
    </row>
    <row r="157" spans="1:19" ht="39" thickBot="1" x14ac:dyDescent="0.25">
      <c r="A157" s="468" t="s">
        <v>317</v>
      </c>
      <c r="B157" s="469" t="s">
        <v>318</v>
      </c>
      <c r="C157" s="471" t="s">
        <v>169</v>
      </c>
      <c r="D157" s="471" t="s">
        <v>298</v>
      </c>
      <c r="E157" s="471" t="s">
        <v>319</v>
      </c>
      <c r="F157" s="472" t="s">
        <v>320</v>
      </c>
      <c r="G157" s="471" t="s">
        <v>123</v>
      </c>
      <c r="H157" s="471"/>
      <c r="I157" s="471"/>
      <c r="J157" s="482">
        <v>803288.23529411701</v>
      </c>
      <c r="K157" s="482">
        <v>120493.24</v>
      </c>
      <c r="L157" s="482">
        <v>0</v>
      </c>
      <c r="M157" s="482">
        <v>0</v>
      </c>
      <c r="N157" s="482">
        <v>0</v>
      </c>
      <c r="O157" s="482">
        <v>682795</v>
      </c>
      <c r="P157" s="472" t="s">
        <v>160</v>
      </c>
      <c r="Q157" s="675" t="s">
        <v>259</v>
      </c>
      <c r="R157" s="472" t="s">
        <v>172</v>
      </c>
      <c r="S157" s="676">
        <v>2019</v>
      </c>
    </row>
    <row r="158" spans="1:19" x14ac:dyDescent="0.2">
      <c r="A158" s="810" t="s">
        <v>321</v>
      </c>
      <c r="B158" s="811"/>
      <c r="E158" s="818" t="s">
        <v>322</v>
      </c>
      <c r="F158" s="818"/>
      <c r="G158" s="818"/>
      <c r="H158" s="818"/>
      <c r="I158" s="818"/>
    </row>
    <row r="159" spans="1:19" x14ac:dyDescent="0.2">
      <c r="A159" s="677" t="s">
        <v>323</v>
      </c>
      <c r="E159" s="677" t="s">
        <v>324</v>
      </c>
    </row>
    <row r="160" spans="1:19" x14ac:dyDescent="0.2">
      <c r="A160" s="677" t="s">
        <v>325</v>
      </c>
      <c r="E160" s="677" t="s">
        <v>326</v>
      </c>
    </row>
    <row r="161" spans="1:15" x14ac:dyDescent="0.2">
      <c r="A161" s="677" t="s">
        <v>327</v>
      </c>
      <c r="E161" s="677" t="s">
        <v>328</v>
      </c>
    </row>
    <row r="162" spans="1:15" ht="15" x14ac:dyDescent="0.25">
      <c r="A162" s="17" t="s">
        <v>329</v>
      </c>
      <c r="E162" s="677" t="s">
        <v>330</v>
      </c>
      <c r="O162" s="678"/>
    </row>
    <row r="163" spans="1:15" x14ac:dyDescent="0.2">
      <c r="A163" s="677" t="s">
        <v>331</v>
      </c>
      <c r="E163" s="677" t="s">
        <v>332</v>
      </c>
    </row>
    <row r="164" spans="1:15" x14ac:dyDescent="0.2">
      <c r="A164" s="677" t="s">
        <v>333</v>
      </c>
    </row>
    <row r="165" spans="1:15" x14ac:dyDescent="0.2">
      <c r="A165" s="677" t="s">
        <v>334</v>
      </c>
    </row>
    <row r="166" spans="1:15" x14ac:dyDescent="0.2">
      <c r="A166" s="818" t="s">
        <v>335</v>
      </c>
      <c r="B166" s="818"/>
      <c r="C166" s="818"/>
      <c r="D166" s="818"/>
      <c r="E166" s="818"/>
    </row>
    <row r="167" spans="1:15" x14ac:dyDescent="0.2">
      <c r="A167" s="818" t="s">
        <v>336</v>
      </c>
      <c r="B167" s="818"/>
      <c r="C167" s="679"/>
      <c r="D167" s="679"/>
      <c r="E167" s="679"/>
    </row>
    <row r="168" spans="1:15" x14ac:dyDescent="0.2">
      <c r="A168" s="818" t="s">
        <v>337</v>
      </c>
      <c r="B168" s="818"/>
      <c r="C168" s="679"/>
      <c r="D168" s="679"/>
      <c r="E168" s="679"/>
    </row>
    <row r="178" spans="1:1" ht="15" x14ac:dyDescent="0.25">
      <c r="A178" s="17"/>
    </row>
    <row r="179" spans="1:1" ht="15" x14ac:dyDescent="0.25">
      <c r="A179" s="17"/>
    </row>
    <row r="180" spans="1:1" ht="15" x14ac:dyDescent="0.25">
      <c r="A180" s="17"/>
    </row>
  </sheetData>
  <mergeCells count="56">
    <mergeCell ref="X96:Y96"/>
    <mergeCell ref="X97:Y97"/>
    <mergeCell ref="B113:S113"/>
    <mergeCell ref="X91:Y91"/>
    <mergeCell ref="X92:Y92"/>
    <mergeCell ref="X93:Y93"/>
    <mergeCell ref="X94:Y94"/>
    <mergeCell ref="X95:Y95"/>
    <mergeCell ref="B5:S5"/>
    <mergeCell ref="A1:S1"/>
    <mergeCell ref="A2:I2"/>
    <mergeCell ref="J2:O2"/>
    <mergeCell ref="P2:S2"/>
    <mergeCell ref="B4:S4"/>
    <mergeCell ref="B63:S63"/>
    <mergeCell ref="B6:S6"/>
    <mergeCell ref="B20:S20"/>
    <mergeCell ref="B27:S27"/>
    <mergeCell ref="B30:S30"/>
    <mergeCell ref="B31:S31"/>
    <mergeCell ref="B43:S43"/>
    <mergeCell ref="B44:S44"/>
    <mergeCell ref="B45:S45"/>
    <mergeCell ref="B46:S46"/>
    <mergeCell ref="B47:S47"/>
    <mergeCell ref="B57:S57"/>
    <mergeCell ref="B117:S117"/>
    <mergeCell ref="B70:S70"/>
    <mergeCell ref="B79:S79"/>
    <mergeCell ref="B81:S81"/>
    <mergeCell ref="B86:S86"/>
    <mergeCell ref="B90:S90"/>
    <mergeCell ref="B91:S91"/>
    <mergeCell ref="B92:S92"/>
    <mergeCell ref="B93:S93"/>
    <mergeCell ref="B101:S101"/>
    <mergeCell ref="B102:S102"/>
    <mergeCell ref="B142:S142"/>
    <mergeCell ref="B118:S118"/>
    <mergeCell ref="B119:S119"/>
    <mergeCell ref="B120:S120"/>
    <mergeCell ref="B121:S121"/>
    <mergeCell ref="B122:S122"/>
    <mergeCell ref="B123:S123"/>
    <mergeCell ref="B131:S131"/>
    <mergeCell ref="B132:S132"/>
    <mergeCell ref="B140:S140"/>
    <mergeCell ref="B141:S141"/>
    <mergeCell ref="B139:S139"/>
    <mergeCell ref="A168:B168"/>
    <mergeCell ref="B143:S143"/>
    <mergeCell ref="B150:S150"/>
    <mergeCell ref="A158:B158"/>
    <mergeCell ref="E158:I158"/>
    <mergeCell ref="A166:E166"/>
    <mergeCell ref="A167:B167"/>
  </mergeCells>
  <pageMargins left="0.7" right="0.7" top="0.75" bottom="0.75" header="0.3" footer="0.3"/>
  <pageSetup paperSize="9" scale="6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T159"/>
  <sheetViews>
    <sheetView view="pageBreakPreview" topLeftCell="A167" zoomScale="85" zoomScaleNormal="100" zoomScaleSheetLayoutView="85" workbookViewId="0">
      <selection activeCell="V15" sqref="V15"/>
    </sheetView>
  </sheetViews>
  <sheetFormatPr defaultColWidth="9.140625" defaultRowHeight="15" x14ac:dyDescent="0.25"/>
  <cols>
    <col min="1" max="6" width="9.140625" style="48"/>
    <col min="7" max="7" width="9.140625" style="188"/>
    <col min="8" max="8" width="9.140625" style="48"/>
    <col min="9" max="9" width="9.140625" style="188"/>
    <col min="10" max="10" width="9.140625" style="189"/>
    <col min="11" max="11" width="9.140625" style="48"/>
    <col min="12" max="12" width="9.140625" style="189"/>
    <col min="13" max="13" width="10.28515625" style="190" customWidth="1"/>
    <col min="14" max="16384" width="9.140625" style="48"/>
  </cols>
  <sheetData>
    <row r="1" spans="1:72" ht="16.5" thickBot="1" x14ac:dyDescent="0.3">
      <c r="A1" s="187" t="s">
        <v>338</v>
      </c>
    </row>
    <row r="2" spans="1:72" ht="215.25" thickTop="1" thickBot="1" x14ac:dyDescent="0.3">
      <c r="A2" s="191" t="s">
        <v>10</v>
      </c>
      <c r="B2" s="192" t="s">
        <v>99</v>
      </c>
      <c r="C2" s="192" t="s">
        <v>100</v>
      </c>
      <c r="D2" s="192" t="s">
        <v>101</v>
      </c>
      <c r="E2" s="192" t="s">
        <v>102</v>
      </c>
      <c r="F2" s="192" t="s">
        <v>339</v>
      </c>
      <c r="G2" s="192" t="s">
        <v>340</v>
      </c>
      <c r="H2" s="192" t="s">
        <v>124</v>
      </c>
      <c r="I2" s="193" t="s">
        <v>236</v>
      </c>
      <c r="J2" s="192" t="s">
        <v>341</v>
      </c>
      <c r="K2" s="193" t="s">
        <v>342</v>
      </c>
      <c r="L2" s="192" t="s">
        <v>343</v>
      </c>
      <c r="M2" s="193" t="s">
        <v>344</v>
      </c>
      <c r="N2" s="192" t="s">
        <v>345</v>
      </c>
      <c r="O2" s="193" t="s">
        <v>346</v>
      </c>
      <c r="P2" s="192" t="s">
        <v>347</v>
      </c>
      <c r="Q2" s="193" t="s">
        <v>348</v>
      </c>
      <c r="R2" s="192" t="s">
        <v>349</v>
      </c>
      <c r="S2" s="193" t="s">
        <v>350</v>
      </c>
    </row>
    <row r="3" spans="1:72" ht="16.5" thickBot="1" x14ac:dyDescent="0.3">
      <c r="A3" s="194"/>
      <c r="B3" s="46"/>
      <c r="C3" s="46"/>
      <c r="D3" s="46"/>
      <c r="E3" s="46"/>
      <c r="F3" s="46"/>
      <c r="G3" s="72"/>
      <c r="H3" s="46"/>
      <c r="I3" s="43"/>
      <c r="J3" s="42"/>
      <c r="K3" s="47"/>
      <c r="L3" s="42"/>
      <c r="M3" s="45"/>
      <c r="N3" s="46"/>
      <c r="O3" s="47"/>
      <c r="P3" s="46"/>
      <c r="Q3" s="47"/>
      <c r="R3" s="46"/>
      <c r="S3" s="47"/>
    </row>
    <row r="4" spans="1:72" ht="214.5" thickBot="1" x14ac:dyDescent="0.3">
      <c r="A4" s="195" t="s">
        <v>351</v>
      </c>
      <c r="B4" s="196" t="s">
        <v>352</v>
      </c>
      <c r="C4" s="39" t="s">
        <v>250</v>
      </c>
      <c r="D4" s="39" t="s">
        <v>250</v>
      </c>
      <c r="E4" s="39" t="s">
        <v>250</v>
      </c>
      <c r="F4" s="39" t="s">
        <v>250</v>
      </c>
      <c r="G4" s="40" t="s">
        <v>250</v>
      </c>
      <c r="H4" s="39" t="s">
        <v>250</v>
      </c>
      <c r="I4" s="197" t="s">
        <v>250</v>
      </c>
      <c r="J4" s="40" t="s">
        <v>250</v>
      </c>
      <c r="K4" s="47"/>
      <c r="L4" s="40" t="s">
        <v>250</v>
      </c>
      <c r="M4" s="45"/>
      <c r="N4" s="39" t="s">
        <v>250</v>
      </c>
      <c r="O4" s="47"/>
      <c r="P4" s="39" t="s">
        <v>250</v>
      </c>
      <c r="Q4" s="47"/>
      <c r="R4" s="39" t="s">
        <v>250</v>
      </c>
      <c r="S4" s="47"/>
    </row>
    <row r="5" spans="1:72" ht="100.5" thickBot="1" x14ac:dyDescent="0.3">
      <c r="A5" s="195" t="s">
        <v>353</v>
      </c>
      <c r="B5" s="196" t="s">
        <v>17</v>
      </c>
      <c r="C5" s="39" t="s">
        <v>250</v>
      </c>
      <c r="D5" s="39" t="s">
        <v>250</v>
      </c>
      <c r="E5" s="39" t="s">
        <v>250</v>
      </c>
      <c r="F5" s="39" t="s">
        <v>250</v>
      </c>
      <c r="G5" s="40" t="s">
        <v>250</v>
      </c>
      <c r="H5" s="39" t="s">
        <v>250</v>
      </c>
      <c r="I5" s="68" t="s">
        <v>250</v>
      </c>
      <c r="J5" s="40" t="s">
        <v>250</v>
      </c>
      <c r="K5" s="47"/>
      <c r="L5" s="40" t="s">
        <v>250</v>
      </c>
      <c r="M5" s="45"/>
      <c r="N5" s="39" t="s">
        <v>250</v>
      </c>
      <c r="O5" s="47"/>
      <c r="P5" s="39" t="s">
        <v>250</v>
      </c>
      <c r="Q5" s="47"/>
      <c r="R5" s="39" t="s">
        <v>250</v>
      </c>
      <c r="S5" s="47"/>
    </row>
    <row r="6" spans="1:72" ht="186" thickBot="1" x14ac:dyDescent="0.3">
      <c r="A6" s="195" t="s">
        <v>116</v>
      </c>
      <c r="B6" s="196" t="s">
        <v>19</v>
      </c>
      <c r="C6" s="39" t="s">
        <v>250</v>
      </c>
      <c r="D6" s="39" t="s">
        <v>250</v>
      </c>
      <c r="E6" s="39" t="s">
        <v>250</v>
      </c>
      <c r="F6" s="39" t="s">
        <v>250</v>
      </c>
      <c r="G6" s="40" t="s">
        <v>250</v>
      </c>
      <c r="H6" s="39" t="s">
        <v>250</v>
      </c>
      <c r="I6" s="68" t="s">
        <v>250</v>
      </c>
      <c r="J6" s="40" t="s">
        <v>250</v>
      </c>
      <c r="K6" s="47"/>
      <c r="L6" s="40" t="s">
        <v>250</v>
      </c>
      <c r="M6" s="45"/>
      <c r="N6" s="39" t="s">
        <v>250</v>
      </c>
      <c r="O6" s="47"/>
      <c r="P6" s="39" t="s">
        <v>250</v>
      </c>
      <c r="Q6" s="47"/>
      <c r="R6" s="39" t="s">
        <v>250</v>
      </c>
      <c r="S6" s="47"/>
    </row>
    <row r="7" spans="1:72" customFormat="1" ht="255.75" thickBot="1" x14ac:dyDescent="0.3">
      <c r="A7" s="748" t="s">
        <v>117</v>
      </c>
      <c r="B7" s="749" t="str">
        <f>'[2]2 lentelė'!B7</f>
        <v>Naujo tilto su pakeliamu mechanizmu per Danę statyba ir prieigų sutvarkymas Danės pakrantėje</v>
      </c>
      <c r="C7" s="724" t="s">
        <v>119</v>
      </c>
      <c r="D7" s="724" t="s">
        <v>120</v>
      </c>
      <c r="E7" s="724" t="s">
        <v>121</v>
      </c>
      <c r="F7" s="724" t="s">
        <v>122</v>
      </c>
      <c r="G7" s="725" t="s">
        <v>123</v>
      </c>
      <c r="H7" s="724" t="s">
        <v>124</v>
      </c>
      <c r="I7" s="750"/>
      <c r="J7" s="725">
        <v>29</v>
      </c>
      <c r="K7" s="751" t="s">
        <v>354</v>
      </c>
      <c r="L7" s="752"/>
      <c r="M7" s="753"/>
      <c r="N7" s="754"/>
      <c r="O7" s="755"/>
      <c r="P7" s="754"/>
      <c r="Q7" s="755"/>
      <c r="R7" s="754"/>
      <c r="S7" s="756"/>
      <c r="T7" s="757"/>
      <c r="U7" s="757"/>
      <c r="V7" s="757"/>
      <c r="W7" s="757"/>
      <c r="X7" s="757"/>
      <c r="Y7" s="757"/>
      <c r="Z7" s="757"/>
      <c r="AA7" s="757"/>
      <c r="AB7" s="757"/>
      <c r="AC7" s="757"/>
      <c r="AD7" s="757"/>
      <c r="AE7" s="757"/>
      <c r="AF7" s="757"/>
      <c r="AG7" s="757"/>
      <c r="AH7" s="757"/>
      <c r="AI7" s="757"/>
      <c r="AJ7" s="757"/>
      <c r="AK7" s="757"/>
      <c r="AL7" s="757"/>
      <c r="AM7" s="757"/>
      <c r="AN7" s="757"/>
      <c r="AO7" s="757"/>
      <c r="AP7" s="757"/>
      <c r="AQ7" s="757"/>
      <c r="AR7" s="757"/>
      <c r="AS7" s="757"/>
      <c r="AT7" s="757"/>
      <c r="AU7" s="757"/>
      <c r="AV7" s="757"/>
      <c r="AW7" s="757"/>
      <c r="AX7" s="757"/>
      <c r="AY7" s="757"/>
      <c r="AZ7" s="757"/>
      <c r="BA7" s="757"/>
      <c r="BB7" s="757"/>
      <c r="BC7" s="757"/>
      <c r="BD7" s="757"/>
      <c r="BE7" s="757"/>
      <c r="BF7" s="757"/>
      <c r="BG7" s="757"/>
      <c r="BH7" s="757"/>
      <c r="BI7" s="757"/>
      <c r="BJ7" s="757"/>
      <c r="BK7" s="757"/>
      <c r="BL7" s="757"/>
      <c r="BM7" s="757"/>
      <c r="BN7" s="757"/>
      <c r="BO7" s="757"/>
      <c r="BP7" s="757"/>
      <c r="BQ7" s="757"/>
      <c r="BR7" s="757"/>
      <c r="BS7" s="757"/>
      <c r="BT7" s="757"/>
    </row>
    <row r="8" spans="1:72" customFormat="1" ht="255.75" thickBot="1" x14ac:dyDescent="0.3">
      <c r="A8" s="748" t="s">
        <v>126</v>
      </c>
      <c r="B8" s="749" t="str">
        <f>'[2]2 lentelė'!B8</f>
        <v>Danės upės krantinių rekonstrukcija (nuo Biržos tilto) ir prieigų (Danės skvero su fontanais) sutvarkymas</v>
      </c>
      <c r="C8" s="724" t="s">
        <v>119</v>
      </c>
      <c r="D8" s="724" t="s">
        <v>120</v>
      </c>
      <c r="E8" s="724" t="s">
        <v>121</v>
      </c>
      <c r="F8" s="724" t="s">
        <v>122</v>
      </c>
      <c r="G8" s="725" t="s">
        <v>123</v>
      </c>
      <c r="H8" s="724" t="s">
        <v>124</v>
      </c>
      <c r="I8" s="750"/>
      <c r="J8" s="725">
        <v>29</v>
      </c>
      <c r="K8" s="751" t="s">
        <v>354</v>
      </c>
      <c r="L8" s="752"/>
      <c r="M8" s="753"/>
      <c r="N8" s="754"/>
      <c r="O8" s="755"/>
      <c r="P8" s="754"/>
      <c r="Q8" s="755"/>
      <c r="R8" s="754"/>
      <c r="S8" s="756"/>
      <c r="T8" s="757"/>
      <c r="U8" s="757"/>
      <c r="V8" s="757"/>
      <c r="W8" s="757"/>
      <c r="X8" s="757"/>
      <c r="Y8" s="757"/>
      <c r="Z8" s="757"/>
      <c r="AA8" s="757"/>
      <c r="AB8" s="757"/>
      <c r="AC8" s="757"/>
      <c r="AD8" s="757"/>
      <c r="AE8" s="757"/>
      <c r="AF8" s="757"/>
      <c r="AG8" s="757"/>
      <c r="AH8" s="757"/>
      <c r="AI8" s="757"/>
      <c r="AJ8" s="757"/>
      <c r="AK8" s="757"/>
      <c r="AL8" s="757"/>
      <c r="AM8" s="757"/>
      <c r="AN8" s="757"/>
      <c r="AO8" s="757"/>
      <c r="AP8" s="757"/>
      <c r="AQ8" s="757"/>
      <c r="AR8" s="757"/>
      <c r="AS8" s="757"/>
      <c r="AT8" s="757"/>
      <c r="AU8" s="757"/>
      <c r="AV8" s="757"/>
      <c r="AW8" s="757"/>
      <c r="AX8" s="757"/>
      <c r="AY8" s="757"/>
      <c r="AZ8" s="757"/>
      <c r="BA8" s="757"/>
      <c r="BB8" s="757"/>
      <c r="BC8" s="757"/>
      <c r="BD8" s="757"/>
      <c r="BE8" s="757"/>
      <c r="BF8" s="757"/>
      <c r="BG8" s="757"/>
      <c r="BH8" s="757"/>
      <c r="BI8" s="757"/>
      <c r="BJ8" s="757"/>
      <c r="BK8" s="757"/>
      <c r="BL8" s="757"/>
      <c r="BM8" s="757"/>
      <c r="BN8" s="757"/>
      <c r="BO8" s="757"/>
      <c r="BP8" s="757"/>
      <c r="BQ8" s="757"/>
      <c r="BR8" s="757"/>
      <c r="BS8" s="757"/>
      <c r="BT8" s="757"/>
    </row>
    <row r="9" spans="1:72" customFormat="1" ht="255.75" thickBot="1" x14ac:dyDescent="0.3">
      <c r="A9" s="748" t="s">
        <v>130</v>
      </c>
      <c r="B9" s="799" t="str">
        <f>'[2]2 lentelė'!B9</f>
        <v>Turgaus aikštės su prieigomis sutvarkymas, pritaikant verslo, bendruomenės poreikiams</v>
      </c>
      <c r="C9" s="724" t="s">
        <v>119</v>
      </c>
      <c r="D9" s="724" t="s">
        <v>120</v>
      </c>
      <c r="E9" s="724" t="s">
        <v>121</v>
      </c>
      <c r="F9" s="724" t="s">
        <v>122</v>
      </c>
      <c r="G9" s="725" t="s">
        <v>123</v>
      </c>
      <c r="H9" s="724" t="s">
        <v>124</v>
      </c>
      <c r="I9" s="750"/>
      <c r="J9" s="725">
        <v>29</v>
      </c>
      <c r="K9" s="751" t="s">
        <v>354</v>
      </c>
      <c r="L9" s="752"/>
      <c r="M9" s="753"/>
      <c r="N9" s="754"/>
      <c r="O9" s="755"/>
      <c r="P9" s="754"/>
      <c r="Q9" s="755"/>
      <c r="R9" s="754"/>
      <c r="S9" s="756"/>
      <c r="T9" s="757"/>
      <c r="U9" s="757"/>
      <c r="V9" s="757"/>
      <c r="W9" s="757"/>
      <c r="X9" s="757"/>
      <c r="Y9" s="757"/>
      <c r="Z9" s="757"/>
      <c r="AA9" s="757"/>
      <c r="AB9" s="757"/>
      <c r="AC9" s="757"/>
      <c r="AD9" s="757"/>
      <c r="AE9" s="757"/>
      <c r="AF9" s="757"/>
      <c r="AG9" s="757"/>
      <c r="AH9" s="757"/>
      <c r="AI9" s="757"/>
      <c r="AJ9" s="757"/>
      <c r="AK9" s="757"/>
      <c r="AL9" s="757"/>
      <c r="AM9" s="757"/>
      <c r="AN9" s="757"/>
      <c r="AO9" s="757"/>
      <c r="AP9" s="757"/>
      <c r="AQ9" s="757"/>
      <c r="AR9" s="757"/>
      <c r="AS9" s="757"/>
      <c r="AT9" s="757"/>
      <c r="AU9" s="757"/>
      <c r="AV9" s="757"/>
      <c r="AW9" s="757"/>
      <c r="AX9" s="757"/>
      <c r="AY9" s="757"/>
      <c r="AZ9" s="757"/>
      <c r="BA9" s="757"/>
      <c r="BB9" s="757"/>
      <c r="BC9" s="757"/>
      <c r="BD9" s="757"/>
      <c r="BE9" s="757"/>
      <c r="BF9" s="757"/>
      <c r="BG9" s="757"/>
      <c r="BH9" s="757"/>
      <c r="BI9" s="757"/>
      <c r="BJ9" s="757"/>
      <c r="BK9" s="757"/>
      <c r="BL9" s="757"/>
      <c r="BM9" s="757"/>
      <c r="BN9" s="757"/>
      <c r="BO9" s="757"/>
      <c r="BP9" s="757"/>
      <c r="BQ9" s="757"/>
      <c r="BR9" s="757"/>
      <c r="BS9" s="757"/>
      <c r="BT9" s="757"/>
    </row>
    <row r="10" spans="1:72" customFormat="1" ht="255.75" thickBot="1" x14ac:dyDescent="0.3">
      <c r="A10" s="748" t="s">
        <v>133</v>
      </c>
      <c r="B10" s="749" t="str">
        <f>'[2]2 lentelė'!B10</f>
        <v>Atgimimo aikštės sutvarkymas, didinant patrauklumą investicijoms, skatinant lankytojų srautus</v>
      </c>
      <c r="C10" s="724" t="s">
        <v>119</v>
      </c>
      <c r="D10" s="724" t="s">
        <v>120</v>
      </c>
      <c r="E10" s="724" t="s">
        <v>121</v>
      </c>
      <c r="F10" s="724" t="s">
        <v>122</v>
      </c>
      <c r="G10" s="725" t="s">
        <v>123</v>
      </c>
      <c r="H10" s="724" t="s">
        <v>124</v>
      </c>
      <c r="I10" s="750"/>
      <c r="J10" s="725">
        <v>29</v>
      </c>
      <c r="K10" s="751" t="s">
        <v>354</v>
      </c>
      <c r="L10" s="752"/>
      <c r="M10" s="753"/>
      <c r="N10" s="754"/>
      <c r="O10" s="755"/>
      <c r="P10" s="754"/>
      <c r="Q10" s="755"/>
      <c r="R10" s="754"/>
      <c r="S10" s="756"/>
      <c r="T10" s="757"/>
      <c r="U10" s="757"/>
      <c r="V10" s="757"/>
      <c r="W10" s="757"/>
      <c r="X10" s="757"/>
      <c r="Y10" s="757"/>
      <c r="Z10" s="757"/>
      <c r="AA10" s="757"/>
      <c r="AB10" s="757"/>
      <c r="AC10" s="757"/>
      <c r="AD10" s="757"/>
      <c r="AE10" s="757"/>
      <c r="AF10" s="757"/>
      <c r="AG10" s="757"/>
      <c r="AH10" s="757"/>
      <c r="AI10" s="757"/>
      <c r="AJ10" s="757"/>
      <c r="AK10" s="757"/>
      <c r="AL10" s="757"/>
      <c r="AM10" s="757"/>
      <c r="AN10" s="757"/>
      <c r="AO10" s="757"/>
      <c r="AP10" s="757"/>
      <c r="AQ10" s="757"/>
      <c r="AR10" s="757"/>
      <c r="AS10" s="757"/>
      <c r="AT10" s="757"/>
      <c r="AU10" s="757"/>
      <c r="AV10" s="757"/>
      <c r="AW10" s="757"/>
      <c r="AX10" s="757"/>
      <c r="AY10" s="757"/>
      <c r="AZ10" s="757"/>
      <c r="BA10" s="757"/>
      <c r="BB10" s="757"/>
      <c r="BC10" s="757"/>
      <c r="BD10" s="757"/>
      <c r="BE10" s="757"/>
      <c r="BF10" s="757"/>
      <c r="BG10" s="757"/>
      <c r="BH10" s="757"/>
      <c r="BI10" s="757"/>
      <c r="BJ10" s="757"/>
      <c r="BK10" s="757"/>
      <c r="BL10" s="757"/>
      <c r="BM10" s="757"/>
      <c r="BN10" s="757"/>
      <c r="BO10" s="757"/>
      <c r="BP10" s="757"/>
      <c r="BQ10" s="757"/>
      <c r="BR10" s="757"/>
      <c r="BS10" s="757"/>
      <c r="BT10" s="757"/>
    </row>
    <row r="11" spans="1:72" customFormat="1" ht="289.5" customHeight="1" thickBot="1" x14ac:dyDescent="0.3">
      <c r="A11" s="748" t="s">
        <v>138</v>
      </c>
      <c r="B11" s="749" t="str">
        <f>'[2]2 lentelė'!B11</f>
        <v>Bastionų komplekso (Jono kalnelio) ir jo prieigų sutvarkymas, sukuriant išskirtinį kultūros ir turizmo traukos centrą bei skatinant smulkųjį ir vidutinį verslą</v>
      </c>
      <c r="C11" s="724" t="s">
        <v>119</v>
      </c>
      <c r="D11" s="724" t="s">
        <v>120</v>
      </c>
      <c r="E11" s="724" t="s">
        <v>121</v>
      </c>
      <c r="F11" s="724" t="s">
        <v>122</v>
      </c>
      <c r="G11" s="725" t="s">
        <v>123</v>
      </c>
      <c r="H11" s="724" t="s">
        <v>124</v>
      </c>
      <c r="I11" s="750"/>
      <c r="J11" s="725">
        <v>29</v>
      </c>
      <c r="K11" s="751" t="s">
        <v>354</v>
      </c>
      <c r="L11" s="752"/>
      <c r="M11" s="753"/>
      <c r="N11" s="754"/>
      <c r="O11" s="755"/>
      <c r="P11" s="754"/>
      <c r="Q11" s="755"/>
      <c r="R11" s="754"/>
      <c r="S11" s="756"/>
      <c r="T11" s="757"/>
      <c r="U11" s="757"/>
      <c r="V11" s="757"/>
      <c r="W11" s="757"/>
      <c r="X11" s="757"/>
      <c r="Y11" s="757"/>
      <c r="Z11" s="757"/>
      <c r="AA11" s="757"/>
      <c r="AB11" s="757"/>
      <c r="AC11" s="757"/>
      <c r="AD11" s="757"/>
      <c r="AE11" s="757"/>
      <c r="AF11" s="757"/>
      <c r="AG11" s="757"/>
      <c r="AH11" s="757"/>
      <c r="AI11" s="757"/>
      <c r="AJ11" s="757"/>
      <c r="AK11" s="757"/>
      <c r="AL11" s="757"/>
      <c r="AM11" s="757"/>
      <c r="AN11" s="757"/>
      <c r="AO11" s="757"/>
      <c r="AP11" s="757"/>
      <c r="AQ11" s="757"/>
      <c r="AR11" s="757"/>
      <c r="AS11" s="757"/>
      <c r="AT11" s="757"/>
      <c r="AU11" s="757"/>
      <c r="AV11" s="757"/>
      <c r="AW11" s="757"/>
      <c r="AX11" s="757"/>
      <c r="AY11" s="757"/>
      <c r="AZ11" s="757"/>
      <c r="BA11" s="757"/>
      <c r="BB11" s="757"/>
      <c r="BC11" s="757"/>
      <c r="BD11" s="757"/>
      <c r="BE11" s="757"/>
      <c r="BF11" s="757"/>
      <c r="BG11" s="757"/>
      <c r="BH11" s="757"/>
      <c r="BI11" s="757"/>
      <c r="BJ11" s="757"/>
      <c r="BK11" s="757"/>
      <c r="BL11" s="757"/>
      <c r="BM11" s="757"/>
      <c r="BN11" s="757"/>
      <c r="BO11" s="757"/>
      <c r="BP11" s="757"/>
      <c r="BQ11" s="757"/>
      <c r="BR11" s="757"/>
      <c r="BS11" s="757"/>
      <c r="BT11" s="757"/>
    </row>
    <row r="12" spans="1:72" customFormat="1" ht="270" customHeight="1" thickBot="1" x14ac:dyDescent="0.3">
      <c r="A12" s="748" t="s">
        <v>141</v>
      </c>
      <c r="B12" s="749" t="str">
        <f>'[2]2 lentelė'!B12</f>
        <v>Viešosios erdvės prie buvusio „Vaidilos“ kino teatro konversija</v>
      </c>
      <c r="C12" s="724" t="s">
        <v>119</v>
      </c>
      <c r="D12" s="724" t="s">
        <v>120</v>
      </c>
      <c r="E12" s="724" t="s">
        <v>121</v>
      </c>
      <c r="F12" s="724" t="s">
        <v>122</v>
      </c>
      <c r="G12" s="725" t="s">
        <v>123</v>
      </c>
      <c r="H12" s="724" t="s">
        <v>124</v>
      </c>
      <c r="I12" s="750"/>
      <c r="J12" s="725">
        <v>29</v>
      </c>
      <c r="K12" s="751" t="s">
        <v>354</v>
      </c>
      <c r="L12" s="752"/>
      <c r="M12" s="753"/>
      <c r="N12" s="754"/>
      <c r="O12" s="755"/>
      <c r="P12" s="754"/>
      <c r="Q12" s="755"/>
      <c r="R12" s="754"/>
      <c r="S12" s="756"/>
      <c r="T12" s="757"/>
      <c r="U12" s="757"/>
      <c r="V12" s="757"/>
      <c r="W12" s="757"/>
      <c r="X12" s="757"/>
      <c r="Y12" s="757"/>
      <c r="Z12" s="757"/>
      <c r="AA12" s="757"/>
      <c r="AB12" s="757"/>
      <c r="AC12" s="757"/>
      <c r="AD12" s="757"/>
      <c r="AE12" s="757"/>
      <c r="AF12" s="757"/>
      <c r="AG12" s="757"/>
      <c r="AH12" s="757"/>
      <c r="AI12" s="757"/>
      <c r="AJ12" s="757"/>
      <c r="AK12" s="757"/>
      <c r="AL12" s="757"/>
      <c r="AM12" s="757"/>
      <c r="AN12" s="757"/>
      <c r="AO12" s="757"/>
      <c r="AP12" s="757"/>
      <c r="AQ12" s="757"/>
      <c r="AR12" s="757"/>
      <c r="AS12" s="757"/>
      <c r="AT12" s="757"/>
      <c r="AU12" s="757"/>
      <c r="AV12" s="757"/>
      <c r="AW12" s="757"/>
      <c r="AX12" s="757"/>
      <c r="AY12" s="757"/>
      <c r="AZ12" s="757"/>
      <c r="BA12" s="757"/>
      <c r="BB12" s="757"/>
      <c r="BC12" s="757"/>
      <c r="BD12" s="757"/>
      <c r="BE12" s="757"/>
      <c r="BF12" s="757"/>
      <c r="BG12" s="757"/>
      <c r="BH12" s="757"/>
      <c r="BI12" s="757"/>
      <c r="BJ12" s="757"/>
      <c r="BK12" s="757"/>
      <c r="BL12" s="757"/>
      <c r="BM12" s="757"/>
      <c r="BN12" s="757"/>
      <c r="BO12" s="757"/>
      <c r="BP12" s="757"/>
      <c r="BQ12" s="757"/>
      <c r="BR12" s="757"/>
      <c r="BS12" s="757"/>
      <c r="BT12" s="757"/>
    </row>
    <row r="13" spans="1:72" customFormat="1" ht="300" customHeight="1" thickBot="1" x14ac:dyDescent="0.3">
      <c r="A13" s="748" t="s">
        <v>145</v>
      </c>
      <c r="B13" s="749" t="str">
        <f>'[2]2 lentelė'!B13</f>
        <v>Pėsčiųjų tako sutvarkymas palei Taikos pr. nuo Sausio 15-osios iki Kauno g., paverčiant viešąja erdve, pritaikyta gyventojams bei smulkiajam ir vidutiniam verslui</v>
      </c>
      <c r="C13" s="724" t="s">
        <v>119</v>
      </c>
      <c r="D13" s="724" t="s">
        <v>120</v>
      </c>
      <c r="E13" s="724" t="s">
        <v>121</v>
      </c>
      <c r="F13" s="724" t="s">
        <v>122</v>
      </c>
      <c r="G13" s="725" t="s">
        <v>123</v>
      </c>
      <c r="H13" s="724" t="s">
        <v>124</v>
      </c>
      <c r="I13" s="750"/>
      <c r="J13" s="725">
        <v>30</v>
      </c>
      <c r="K13" s="751" t="s">
        <v>355</v>
      </c>
      <c r="L13" s="752"/>
      <c r="M13" s="753"/>
      <c r="N13" s="754"/>
      <c r="O13" s="755"/>
      <c r="P13" s="754"/>
      <c r="Q13" s="755"/>
      <c r="R13" s="754"/>
      <c r="S13" s="756"/>
      <c r="T13" s="757"/>
      <c r="U13" s="757"/>
      <c r="V13" s="757"/>
      <c r="W13" s="757"/>
      <c r="X13" s="757"/>
      <c r="Y13" s="757"/>
      <c r="Z13" s="757"/>
      <c r="AA13" s="757"/>
      <c r="AB13" s="757"/>
      <c r="AC13" s="757"/>
      <c r="AD13" s="757"/>
      <c r="AE13" s="757"/>
      <c r="AF13" s="757"/>
      <c r="AG13" s="757"/>
      <c r="AH13" s="757"/>
      <c r="AI13" s="757"/>
      <c r="AJ13" s="757"/>
      <c r="AK13" s="757"/>
      <c r="AL13" s="757"/>
      <c r="AM13" s="757"/>
      <c r="AN13" s="757"/>
      <c r="AO13" s="757"/>
      <c r="AP13" s="757"/>
      <c r="AQ13" s="757"/>
      <c r="AR13" s="757"/>
      <c r="AS13" s="757"/>
      <c r="AT13" s="757"/>
      <c r="AU13" s="757"/>
      <c r="AV13" s="757"/>
      <c r="AW13" s="757"/>
      <c r="AX13" s="757"/>
      <c r="AY13" s="757"/>
      <c r="AZ13" s="757"/>
      <c r="BA13" s="757"/>
      <c r="BB13" s="757"/>
      <c r="BC13" s="757"/>
      <c r="BD13" s="757"/>
      <c r="BE13" s="757"/>
      <c r="BF13" s="757"/>
      <c r="BG13" s="757"/>
      <c r="BH13" s="757"/>
      <c r="BI13" s="757"/>
      <c r="BJ13" s="757"/>
      <c r="BK13" s="757"/>
      <c r="BL13" s="757"/>
      <c r="BM13" s="757"/>
      <c r="BN13" s="757"/>
      <c r="BO13" s="757"/>
      <c r="BP13" s="757"/>
      <c r="BQ13" s="757"/>
      <c r="BR13" s="757"/>
      <c r="BS13" s="757"/>
      <c r="BT13" s="757"/>
    </row>
    <row r="14" spans="1:72" customFormat="1" ht="232.5" customHeight="1" thickBot="1" x14ac:dyDescent="0.3">
      <c r="A14" s="748" t="s">
        <v>150</v>
      </c>
      <c r="B14" s="749" t="str">
        <f>'[2]2 lentelė'!B14</f>
        <v>Ąžuolyno giraitės sutvarkymas, gerinant gamtinę aplinką ir skatinant aktyvų laisvalaikį bei lankytojų srautus</v>
      </c>
      <c r="C14" s="724" t="s">
        <v>119</v>
      </c>
      <c r="D14" s="724" t="s">
        <v>120</v>
      </c>
      <c r="E14" s="724" t="s">
        <v>121</v>
      </c>
      <c r="F14" s="724" t="s">
        <v>122</v>
      </c>
      <c r="G14" s="725" t="s">
        <v>123</v>
      </c>
      <c r="H14" s="724" t="s">
        <v>124</v>
      </c>
      <c r="I14" s="750"/>
      <c r="J14" s="725">
        <v>28</v>
      </c>
      <c r="K14" s="751" t="s">
        <v>356</v>
      </c>
      <c r="L14" s="752"/>
      <c r="M14" s="753"/>
      <c r="N14" s="754"/>
      <c r="O14" s="755"/>
      <c r="P14" s="754"/>
      <c r="Q14" s="755"/>
      <c r="R14" s="754"/>
      <c r="S14" s="756"/>
      <c r="T14" s="757"/>
      <c r="U14" s="757"/>
      <c r="V14" s="757"/>
      <c r="W14" s="757"/>
      <c r="X14" s="757"/>
      <c r="Y14" s="757"/>
      <c r="Z14" s="757"/>
      <c r="AA14" s="757"/>
      <c r="AB14" s="757"/>
      <c r="AC14" s="757"/>
      <c r="AD14" s="757"/>
      <c r="AE14" s="757"/>
      <c r="AF14" s="757"/>
      <c r="AG14" s="757"/>
      <c r="AH14" s="757"/>
      <c r="AI14" s="757"/>
      <c r="AJ14" s="757"/>
      <c r="AK14" s="757"/>
      <c r="AL14" s="757"/>
      <c r="AM14" s="757"/>
      <c r="AN14" s="757"/>
      <c r="AO14" s="757"/>
      <c r="AP14" s="757"/>
      <c r="AQ14" s="757"/>
      <c r="AR14" s="757"/>
      <c r="AS14" s="757"/>
      <c r="AT14" s="757"/>
      <c r="AU14" s="757"/>
      <c r="AV14" s="757"/>
      <c r="AW14" s="757"/>
      <c r="AX14" s="757"/>
      <c r="AY14" s="757"/>
      <c r="AZ14" s="757"/>
      <c r="BA14" s="757"/>
      <c r="BB14" s="757"/>
      <c r="BC14" s="757"/>
      <c r="BD14" s="757"/>
      <c r="BE14" s="757"/>
      <c r="BF14" s="757"/>
      <c r="BG14" s="757"/>
      <c r="BH14" s="757"/>
      <c r="BI14" s="757"/>
      <c r="BJ14" s="757"/>
      <c r="BK14" s="757"/>
      <c r="BL14" s="757"/>
      <c r="BM14" s="757"/>
      <c r="BN14" s="757"/>
      <c r="BO14" s="757"/>
      <c r="BP14" s="757"/>
      <c r="BQ14" s="757"/>
      <c r="BR14" s="757"/>
      <c r="BS14" s="757"/>
      <c r="BT14" s="757"/>
    </row>
    <row r="15" spans="1:72" customFormat="1" ht="210.75" thickBot="1" x14ac:dyDescent="0.3">
      <c r="A15" s="748" t="s">
        <v>155</v>
      </c>
      <c r="B15" s="799" t="str">
        <f>'[2]2 lentelė'!B15</f>
        <v>Malūno parko teritorijos sutvarkymas, gerinant gamtinę aplinką ir skatinant lankytojų srautus</v>
      </c>
      <c r="C15" s="724" t="s">
        <v>119</v>
      </c>
      <c r="D15" s="724" t="s">
        <v>120</v>
      </c>
      <c r="E15" s="724" t="s">
        <v>121</v>
      </c>
      <c r="F15" s="724" t="s">
        <v>122</v>
      </c>
      <c r="G15" s="725" t="s">
        <v>123</v>
      </c>
      <c r="H15" s="724" t="s">
        <v>124</v>
      </c>
      <c r="I15" s="750"/>
      <c r="J15" s="725">
        <v>28</v>
      </c>
      <c r="K15" s="751" t="s">
        <v>356</v>
      </c>
      <c r="L15" s="752"/>
      <c r="M15" s="753"/>
      <c r="N15" s="754"/>
      <c r="O15" s="755"/>
      <c r="P15" s="754"/>
      <c r="Q15" s="755"/>
      <c r="R15" s="754"/>
      <c r="S15" s="756"/>
      <c r="T15" s="757"/>
      <c r="U15" s="757"/>
      <c r="V15" s="757"/>
      <c r="W15" s="757"/>
      <c r="X15" s="757"/>
      <c r="Y15" s="757"/>
      <c r="Z15" s="757"/>
      <c r="AA15" s="757"/>
      <c r="AB15" s="757"/>
      <c r="AC15" s="757"/>
      <c r="AD15" s="757"/>
      <c r="AE15" s="757"/>
      <c r="AF15" s="757"/>
      <c r="AG15" s="757"/>
      <c r="AH15" s="757"/>
      <c r="AI15" s="757"/>
      <c r="AJ15" s="757"/>
      <c r="AK15" s="757"/>
      <c r="AL15" s="757"/>
      <c r="AM15" s="757"/>
      <c r="AN15" s="757"/>
      <c r="AO15" s="757"/>
      <c r="AP15" s="757"/>
      <c r="AQ15" s="757"/>
      <c r="AR15" s="757"/>
      <c r="AS15" s="757"/>
      <c r="AT15" s="757"/>
      <c r="AU15" s="757"/>
      <c r="AV15" s="757"/>
      <c r="AW15" s="757"/>
      <c r="AX15" s="757"/>
      <c r="AY15" s="757"/>
      <c r="AZ15" s="757"/>
      <c r="BA15" s="757"/>
      <c r="BB15" s="757"/>
      <c r="BC15" s="757"/>
      <c r="BD15" s="757"/>
      <c r="BE15" s="757"/>
      <c r="BF15" s="757"/>
      <c r="BG15" s="757"/>
      <c r="BH15" s="757"/>
      <c r="BI15" s="757"/>
      <c r="BJ15" s="757"/>
      <c r="BK15" s="757"/>
      <c r="BL15" s="757"/>
      <c r="BM15" s="757"/>
      <c r="BN15" s="757"/>
      <c r="BO15" s="757"/>
      <c r="BP15" s="757"/>
      <c r="BQ15" s="757"/>
      <c r="BR15" s="757"/>
      <c r="BS15" s="757"/>
      <c r="BT15" s="757"/>
    </row>
    <row r="16" spans="1:72" customFormat="1" ht="213" customHeight="1" thickBot="1" x14ac:dyDescent="0.3">
      <c r="A16" s="748" t="s">
        <v>157</v>
      </c>
      <c r="B16" s="799" t="str">
        <f>'[2]2 lentelė'!B16</f>
        <v>Klaipėdos daugiafunkcio sveikatingumo centro statyba</v>
      </c>
      <c r="C16" s="724" t="s">
        <v>119</v>
      </c>
      <c r="D16" s="724" t="s">
        <v>120</v>
      </c>
      <c r="E16" s="724" t="s">
        <v>121</v>
      </c>
      <c r="F16" s="724" t="s">
        <v>357</v>
      </c>
      <c r="G16" s="725" t="s">
        <v>159</v>
      </c>
      <c r="H16" s="724" t="s">
        <v>124</v>
      </c>
      <c r="I16" s="750"/>
      <c r="J16" s="725">
        <v>32</v>
      </c>
      <c r="K16" s="751" t="s">
        <v>358</v>
      </c>
      <c r="L16" s="752"/>
      <c r="M16" s="753"/>
      <c r="N16" s="754"/>
      <c r="O16" s="755"/>
      <c r="P16" s="754"/>
      <c r="Q16" s="755"/>
      <c r="R16" s="754"/>
      <c r="S16" s="756"/>
      <c r="T16" s="757"/>
      <c r="U16" s="757"/>
      <c r="V16" s="757"/>
      <c r="W16" s="757"/>
      <c r="X16" s="757"/>
      <c r="Y16" s="757"/>
      <c r="Z16" s="757"/>
      <c r="AA16" s="757"/>
      <c r="AB16" s="757"/>
      <c r="AC16" s="757"/>
      <c r="AD16" s="757"/>
      <c r="AE16" s="757"/>
      <c r="AF16" s="757"/>
      <c r="AG16" s="757"/>
      <c r="AH16" s="757"/>
      <c r="AI16" s="757"/>
      <c r="AJ16" s="757"/>
      <c r="AK16" s="757"/>
      <c r="AL16" s="757"/>
      <c r="AM16" s="757"/>
      <c r="AN16" s="757"/>
      <c r="AO16" s="757"/>
      <c r="AP16" s="757"/>
      <c r="AQ16" s="757"/>
      <c r="AR16" s="757"/>
      <c r="AS16" s="757"/>
      <c r="AT16" s="757"/>
      <c r="AU16" s="757"/>
      <c r="AV16" s="757"/>
      <c r="AW16" s="757"/>
      <c r="AX16" s="757"/>
      <c r="AY16" s="757"/>
      <c r="AZ16" s="757"/>
      <c r="BA16" s="757"/>
      <c r="BB16" s="757"/>
      <c r="BC16" s="757"/>
      <c r="BD16" s="757"/>
      <c r="BE16" s="757"/>
      <c r="BF16" s="757"/>
      <c r="BG16" s="757"/>
      <c r="BH16" s="757"/>
      <c r="BI16" s="757"/>
      <c r="BJ16" s="757"/>
      <c r="BK16" s="757"/>
      <c r="BL16" s="757"/>
      <c r="BM16" s="757"/>
      <c r="BN16" s="757"/>
      <c r="BO16" s="757"/>
      <c r="BP16" s="757"/>
      <c r="BQ16" s="757"/>
      <c r="BR16" s="757"/>
      <c r="BS16" s="757"/>
      <c r="BT16" s="757"/>
    </row>
    <row r="17" spans="1:72" customFormat="1" ht="213.75" customHeight="1" thickBot="1" x14ac:dyDescent="0.3">
      <c r="A17" s="748" t="s">
        <v>162</v>
      </c>
      <c r="B17" s="799" t="str">
        <f>'[2]2 lentelė'!B17</f>
        <v>Futbolo mokyklos ir baseino pastato konversija, I etapas</v>
      </c>
      <c r="C17" s="724" t="s">
        <v>119</v>
      </c>
      <c r="D17" s="724" t="s">
        <v>120</v>
      </c>
      <c r="E17" s="724" t="s">
        <v>121</v>
      </c>
      <c r="F17" s="724" t="s">
        <v>122</v>
      </c>
      <c r="G17" s="725" t="s">
        <v>123</v>
      </c>
      <c r="H17" s="724" t="s">
        <v>124</v>
      </c>
      <c r="I17" s="750"/>
      <c r="J17" s="725">
        <v>32</v>
      </c>
      <c r="K17" s="751" t="s">
        <v>358</v>
      </c>
      <c r="L17" s="752"/>
      <c r="M17" s="753"/>
      <c r="N17" s="754"/>
      <c r="O17" s="755"/>
      <c r="P17" s="754"/>
      <c r="Q17" s="755"/>
      <c r="R17" s="754"/>
      <c r="S17" s="756"/>
      <c r="T17" s="757"/>
      <c r="U17" s="757"/>
      <c r="V17" s="757"/>
      <c r="W17" s="757"/>
      <c r="X17" s="757"/>
      <c r="Y17" s="757"/>
      <c r="Z17" s="757"/>
      <c r="AA17" s="757"/>
      <c r="AB17" s="757"/>
      <c r="AC17" s="757"/>
      <c r="AD17" s="757"/>
      <c r="AE17" s="757"/>
      <c r="AF17" s="757"/>
      <c r="AG17" s="757"/>
      <c r="AH17" s="757"/>
      <c r="AI17" s="757"/>
      <c r="AJ17" s="757"/>
      <c r="AK17" s="757"/>
      <c r="AL17" s="757"/>
      <c r="AM17" s="757"/>
      <c r="AN17" s="757"/>
      <c r="AO17" s="757"/>
      <c r="AP17" s="757"/>
      <c r="AQ17" s="757"/>
      <c r="AR17" s="757"/>
      <c r="AS17" s="757"/>
      <c r="AT17" s="757"/>
      <c r="AU17" s="757"/>
      <c r="AV17" s="757"/>
      <c r="AW17" s="757"/>
      <c r="AX17" s="757"/>
      <c r="AY17" s="757"/>
      <c r="AZ17" s="757"/>
      <c r="BA17" s="757"/>
      <c r="BB17" s="757"/>
      <c r="BC17" s="757"/>
      <c r="BD17" s="757"/>
      <c r="BE17" s="757"/>
      <c r="BF17" s="757"/>
      <c r="BG17" s="757"/>
      <c r="BH17" s="757"/>
      <c r="BI17" s="757"/>
      <c r="BJ17" s="757"/>
      <c r="BK17" s="757"/>
      <c r="BL17" s="757"/>
      <c r="BM17" s="757"/>
      <c r="BN17" s="757"/>
      <c r="BO17" s="757"/>
      <c r="BP17" s="757"/>
      <c r="BQ17" s="757"/>
      <c r="BR17" s="757"/>
      <c r="BS17" s="757"/>
      <c r="BT17" s="757"/>
    </row>
    <row r="18" spans="1:72" customFormat="1" ht="199.5" customHeight="1" thickBot="1" x14ac:dyDescent="0.3">
      <c r="A18" s="748" t="s">
        <v>163</v>
      </c>
      <c r="B18" s="749" t="str">
        <f>'[2]2 lentelė'!B18</f>
        <v>Kompleksinis tikslinės teritorijos daugiabučių namų kiemų tvarkymas</v>
      </c>
      <c r="C18" s="724" t="s">
        <v>119</v>
      </c>
      <c r="D18" s="724" t="s">
        <v>120</v>
      </c>
      <c r="E18" s="724" t="s">
        <v>121</v>
      </c>
      <c r="F18" s="724" t="s">
        <v>122</v>
      </c>
      <c r="G18" s="725" t="s">
        <v>123</v>
      </c>
      <c r="H18" s="724" t="s">
        <v>124</v>
      </c>
      <c r="I18" s="750"/>
      <c r="J18" s="725">
        <v>30</v>
      </c>
      <c r="K18" s="751" t="s">
        <v>355</v>
      </c>
      <c r="L18" s="752"/>
      <c r="M18" s="753"/>
      <c r="N18" s="754"/>
      <c r="O18" s="755"/>
      <c r="P18" s="754"/>
      <c r="Q18" s="755"/>
      <c r="R18" s="754"/>
      <c r="S18" s="756"/>
      <c r="T18" s="757"/>
      <c r="U18" s="757"/>
      <c r="V18" s="757"/>
      <c r="W18" s="757"/>
      <c r="X18" s="757"/>
      <c r="Y18" s="757"/>
      <c r="Z18" s="757"/>
      <c r="AA18" s="757"/>
      <c r="AB18" s="757"/>
      <c r="AC18" s="757"/>
      <c r="AD18" s="757"/>
      <c r="AE18" s="757"/>
      <c r="AF18" s="757"/>
      <c r="AG18" s="757"/>
      <c r="AH18" s="757"/>
      <c r="AI18" s="757"/>
      <c r="AJ18" s="757"/>
      <c r="AK18" s="757"/>
      <c r="AL18" s="757"/>
      <c r="AM18" s="757"/>
      <c r="AN18" s="757"/>
      <c r="AO18" s="757"/>
      <c r="AP18" s="757"/>
      <c r="AQ18" s="757"/>
      <c r="AR18" s="757"/>
      <c r="AS18" s="757"/>
      <c r="AT18" s="757"/>
      <c r="AU18" s="757"/>
      <c r="AV18" s="757"/>
      <c r="AW18" s="757"/>
      <c r="AX18" s="757"/>
      <c r="AY18" s="757"/>
      <c r="AZ18" s="757"/>
      <c r="BA18" s="757"/>
      <c r="BB18" s="757"/>
      <c r="BC18" s="757"/>
      <c r="BD18" s="757"/>
      <c r="BE18" s="757"/>
      <c r="BF18" s="757"/>
      <c r="BG18" s="757"/>
      <c r="BH18" s="757"/>
      <c r="BI18" s="757"/>
      <c r="BJ18" s="757"/>
      <c r="BK18" s="757"/>
      <c r="BL18" s="757"/>
      <c r="BM18" s="757"/>
      <c r="BN18" s="757"/>
      <c r="BO18" s="757"/>
      <c r="BP18" s="757"/>
      <c r="BQ18" s="757"/>
      <c r="BR18" s="757"/>
      <c r="BS18" s="757"/>
      <c r="BT18" s="757"/>
    </row>
    <row r="19" spans="1:72" s="789" customFormat="1" ht="210" customHeight="1" thickBot="1" x14ac:dyDescent="0.3">
      <c r="A19" s="49" t="s">
        <v>805</v>
      </c>
      <c r="B19" s="796" t="str">
        <f>'[2]2 lentelė'!B19</f>
        <v>Buvusios AB „Klaipėdos energija“ teritorijos dalies konversija, sudarant sąlygas vystyti komercines, rekreacines veiklas</v>
      </c>
      <c r="C19" s="51" t="s">
        <v>119</v>
      </c>
      <c r="D19" s="51" t="s">
        <v>120</v>
      </c>
      <c r="E19" s="51" t="s">
        <v>121</v>
      </c>
      <c r="F19" s="51" t="s">
        <v>171</v>
      </c>
      <c r="G19" s="52" t="s">
        <v>123</v>
      </c>
      <c r="H19" s="51" t="s">
        <v>124</v>
      </c>
      <c r="I19" s="797"/>
      <c r="J19" s="52">
        <v>28</v>
      </c>
      <c r="K19" s="798" t="s">
        <v>356</v>
      </c>
      <c r="L19" s="783"/>
      <c r="M19" s="784"/>
      <c r="N19" s="785"/>
      <c r="O19" s="786"/>
      <c r="P19" s="785"/>
      <c r="Q19" s="786"/>
      <c r="R19" s="785"/>
      <c r="S19" s="787"/>
      <c r="T19" s="788"/>
      <c r="U19" s="788"/>
      <c r="V19" s="788"/>
      <c r="W19" s="788"/>
      <c r="X19" s="788"/>
      <c r="Y19" s="788"/>
      <c r="Z19" s="788"/>
      <c r="AA19" s="788"/>
      <c r="AB19" s="788"/>
      <c r="AC19" s="788"/>
      <c r="AD19" s="788"/>
      <c r="AE19" s="788"/>
      <c r="AF19" s="788"/>
      <c r="AG19" s="788"/>
      <c r="AH19" s="788"/>
      <c r="AI19" s="788"/>
      <c r="AJ19" s="788"/>
      <c r="AK19" s="788"/>
      <c r="AL19" s="788"/>
      <c r="AM19" s="788"/>
      <c r="AN19" s="788"/>
      <c r="AO19" s="788"/>
      <c r="AP19" s="788"/>
      <c r="AQ19" s="788"/>
      <c r="AR19" s="788"/>
      <c r="AS19" s="788"/>
      <c r="AT19" s="788"/>
      <c r="AU19" s="788"/>
      <c r="AV19" s="788"/>
      <c r="AW19" s="788"/>
      <c r="AX19" s="788"/>
      <c r="AY19" s="788"/>
      <c r="AZ19" s="788"/>
      <c r="BA19" s="788"/>
      <c r="BB19" s="788"/>
      <c r="BC19" s="788"/>
      <c r="BD19" s="788"/>
      <c r="BE19" s="788"/>
      <c r="BF19" s="788"/>
      <c r="BG19" s="788"/>
      <c r="BH19" s="788"/>
      <c r="BI19" s="788"/>
      <c r="BJ19" s="788"/>
      <c r="BK19" s="788"/>
      <c r="BL19" s="788"/>
      <c r="BM19" s="788"/>
      <c r="BN19" s="788"/>
      <c r="BO19" s="788"/>
      <c r="BP19" s="788"/>
      <c r="BQ19" s="788"/>
      <c r="BR19" s="788"/>
      <c r="BS19" s="788"/>
      <c r="BT19" s="788"/>
    </row>
    <row r="20" spans="1:72" ht="143.25" thickBot="1" x14ac:dyDescent="0.3">
      <c r="A20" s="195" t="s">
        <v>167</v>
      </c>
      <c r="B20" s="196" t="s">
        <v>21</v>
      </c>
      <c r="C20" s="39" t="s">
        <v>250</v>
      </c>
      <c r="D20" s="39" t="s">
        <v>250</v>
      </c>
      <c r="E20" s="39" t="s">
        <v>250</v>
      </c>
      <c r="F20" s="39" t="s">
        <v>250</v>
      </c>
      <c r="G20" s="40" t="s">
        <v>250</v>
      </c>
      <c r="H20" s="39" t="s">
        <v>250</v>
      </c>
      <c r="I20" s="68" t="s">
        <v>250</v>
      </c>
      <c r="J20" s="40" t="s">
        <v>250</v>
      </c>
      <c r="K20" s="47"/>
      <c r="L20" s="40" t="s">
        <v>250</v>
      </c>
      <c r="M20" s="45"/>
      <c r="N20" s="39" t="s">
        <v>250</v>
      </c>
      <c r="O20" s="47"/>
      <c r="P20" s="39" t="s">
        <v>250</v>
      </c>
      <c r="Q20" s="47"/>
      <c r="R20" s="39" t="s">
        <v>250</v>
      </c>
      <c r="S20" s="47"/>
    </row>
    <row r="21" spans="1:72" ht="180.75" thickBot="1" x14ac:dyDescent="0.3">
      <c r="A21" s="37" t="s">
        <v>168</v>
      </c>
      <c r="B21" s="39" t="s">
        <v>359</v>
      </c>
      <c r="C21" s="39" t="s">
        <v>169</v>
      </c>
      <c r="D21" s="39" t="s">
        <v>120</v>
      </c>
      <c r="E21" s="39" t="s">
        <v>170</v>
      </c>
      <c r="F21" s="39" t="s">
        <v>171</v>
      </c>
      <c r="G21" s="40" t="s">
        <v>123</v>
      </c>
      <c r="H21" s="39" t="s">
        <v>124</v>
      </c>
      <c r="I21" s="43"/>
      <c r="J21" s="40">
        <v>30</v>
      </c>
      <c r="K21" s="198" t="s">
        <v>355</v>
      </c>
      <c r="L21" s="42"/>
      <c r="M21" s="45"/>
      <c r="N21" s="46"/>
      <c r="O21" s="47"/>
      <c r="P21" s="46"/>
      <c r="Q21" s="47"/>
      <c r="R21" s="46"/>
      <c r="S21" s="47"/>
    </row>
    <row r="22" spans="1:72" ht="165.75" thickBot="1" x14ac:dyDescent="0.3">
      <c r="A22" s="37" t="s">
        <v>174</v>
      </c>
      <c r="B22" s="39" t="s">
        <v>175</v>
      </c>
      <c r="C22" s="39" t="s">
        <v>169</v>
      </c>
      <c r="D22" s="39" t="s">
        <v>120</v>
      </c>
      <c r="E22" s="39" t="s">
        <v>170</v>
      </c>
      <c r="F22" s="39" t="s">
        <v>171</v>
      </c>
      <c r="G22" s="40" t="s">
        <v>123</v>
      </c>
      <c r="H22" s="39" t="s">
        <v>124</v>
      </c>
      <c r="I22" s="43"/>
      <c r="J22" s="40">
        <v>33</v>
      </c>
      <c r="K22" s="198" t="s">
        <v>360</v>
      </c>
      <c r="L22" s="42"/>
      <c r="M22" s="45"/>
      <c r="N22" s="46"/>
      <c r="O22" s="47"/>
      <c r="P22" s="46"/>
      <c r="Q22" s="47"/>
      <c r="R22" s="46"/>
      <c r="S22" s="47"/>
    </row>
    <row r="23" spans="1:72" ht="409.5" customHeight="1" thickBot="1" x14ac:dyDescent="0.3">
      <c r="A23" s="37" t="s">
        <v>176</v>
      </c>
      <c r="B23" s="39" t="s">
        <v>361</v>
      </c>
      <c r="C23" s="39" t="s">
        <v>169</v>
      </c>
      <c r="D23" s="39" t="s">
        <v>120</v>
      </c>
      <c r="E23" s="39" t="s">
        <v>170</v>
      </c>
      <c r="F23" s="39" t="s">
        <v>171</v>
      </c>
      <c r="G23" s="40" t="s">
        <v>123</v>
      </c>
      <c r="H23" s="39" t="s">
        <v>124</v>
      </c>
      <c r="I23" s="68"/>
      <c r="J23" s="40">
        <v>29</v>
      </c>
      <c r="K23" s="198" t="s">
        <v>354</v>
      </c>
      <c r="L23" s="40"/>
      <c r="M23" s="198"/>
      <c r="N23" s="39"/>
      <c r="O23" s="198"/>
      <c r="P23" s="39"/>
      <c r="Q23" s="198"/>
      <c r="R23" s="39"/>
      <c r="S23" s="198"/>
    </row>
    <row r="24" spans="1:72" ht="345.75" thickBot="1" x14ac:dyDescent="0.3">
      <c r="A24" s="37" t="s">
        <v>180</v>
      </c>
      <c r="B24" s="39" t="s">
        <v>362</v>
      </c>
      <c r="C24" s="39" t="s">
        <v>169</v>
      </c>
      <c r="D24" s="39" t="s">
        <v>120</v>
      </c>
      <c r="E24" s="39" t="s">
        <v>170</v>
      </c>
      <c r="F24" s="39" t="s">
        <v>171</v>
      </c>
      <c r="G24" s="40" t="s">
        <v>123</v>
      </c>
      <c r="H24" s="39" t="s">
        <v>124</v>
      </c>
      <c r="I24" s="68"/>
      <c r="J24" s="40">
        <v>32</v>
      </c>
      <c r="K24" s="198" t="s">
        <v>358</v>
      </c>
      <c r="L24" s="40"/>
      <c r="M24" s="198"/>
      <c r="N24" s="39"/>
      <c r="O24" s="198"/>
      <c r="P24" s="39"/>
      <c r="Q24" s="198"/>
      <c r="R24" s="39"/>
      <c r="S24" s="198"/>
    </row>
    <row r="25" spans="1:72" ht="409.6" thickBot="1" x14ac:dyDescent="0.3">
      <c r="A25" s="37" t="s">
        <v>182</v>
      </c>
      <c r="B25" s="39" t="s">
        <v>363</v>
      </c>
      <c r="C25" s="39" t="s">
        <v>169</v>
      </c>
      <c r="D25" s="39" t="s">
        <v>120</v>
      </c>
      <c r="E25" s="39" t="s">
        <v>170</v>
      </c>
      <c r="F25" s="39" t="s">
        <v>171</v>
      </c>
      <c r="G25" s="40" t="s">
        <v>123</v>
      </c>
      <c r="H25" s="39" t="s">
        <v>124</v>
      </c>
      <c r="I25" s="68"/>
      <c r="J25" s="40">
        <v>30</v>
      </c>
      <c r="K25" s="198" t="s">
        <v>355</v>
      </c>
      <c r="L25" s="40"/>
      <c r="M25" s="198"/>
      <c r="N25" s="39"/>
      <c r="O25" s="198"/>
      <c r="P25" s="39"/>
      <c r="Q25" s="198"/>
      <c r="R25" s="39"/>
      <c r="S25" s="198"/>
    </row>
    <row r="26" spans="1:72" ht="255.75" thickBot="1" x14ac:dyDescent="0.3">
      <c r="A26" s="37" t="s">
        <v>184</v>
      </c>
      <c r="B26" s="39" t="s">
        <v>364</v>
      </c>
      <c r="C26" s="39" t="s">
        <v>169</v>
      </c>
      <c r="D26" s="39" t="s">
        <v>120</v>
      </c>
      <c r="E26" s="39" t="s">
        <v>170</v>
      </c>
      <c r="F26" s="39" t="s">
        <v>171</v>
      </c>
      <c r="G26" s="40" t="s">
        <v>123</v>
      </c>
      <c r="H26" s="39" t="s">
        <v>124</v>
      </c>
      <c r="I26" s="43"/>
      <c r="J26" s="40">
        <v>33</v>
      </c>
      <c r="K26" s="198" t="s">
        <v>360</v>
      </c>
      <c r="L26" s="42"/>
      <c r="M26" s="45"/>
      <c r="N26" s="46"/>
      <c r="O26" s="47"/>
      <c r="P26" s="46"/>
      <c r="Q26" s="47"/>
      <c r="R26" s="46"/>
      <c r="S26" s="47"/>
    </row>
    <row r="27" spans="1:72" ht="157.5" thickBot="1" x14ac:dyDescent="0.3">
      <c r="A27" s="195" t="s">
        <v>186</v>
      </c>
      <c r="B27" s="196" t="s">
        <v>23</v>
      </c>
      <c r="C27" s="39" t="s">
        <v>250</v>
      </c>
      <c r="D27" s="39" t="s">
        <v>250</v>
      </c>
      <c r="E27" s="39" t="s">
        <v>250</v>
      </c>
      <c r="F27" s="39" t="s">
        <v>250</v>
      </c>
      <c r="G27" s="40" t="s">
        <v>250</v>
      </c>
      <c r="H27" s="39" t="s">
        <v>250</v>
      </c>
      <c r="I27" s="68" t="s">
        <v>250</v>
      </c>
      <c r="J27" s="40" t="s">
        <v>250</v>
      </c>
      <c r="K27" s="47"/>
      <c r="L27" s="40" t="s">
        <v>250</v>
      </c>
      <c r="M27" s="45"/>
      <c r="N27" s="39" t="s">
        <v>250</v>
      </c>
      <c r="O27" s="47"/>
      <c r="P27" s="39" t="s">
        <v>250</v>
      </c>
      <c r="Q27" s="47"/>
      <c r="R27" s="39" t="s">
        <v>250</v>
      </c>
      <c r="S27" s="47"/>
    </row>
    <row r="28" spans="1:72" ht="180.75" thickBot="1" x14ac:dyDescent="0.3">
      <c r="A28" s="37" t="s">
        <v>187</v>
      </c>
      <c r="B28" s="39" t="s">
        <v>365</v>
      </c>
      <c r="C28" s="39" t="s">
        <v>366</v>
      </c>
      <c r="D28" s="39" t="s">
        <v>120</v>
      </c>
      <c r="E28" s="39" t="s">
        <v>190</v>
      </c>
      <c r="F28" s="39" t="s">
        <v>191</v>
      </c>
      <c r="G28" s="40" t="s">
        <v>123</v>
      </c>
      <c r="H28" s="39" t="s">
        <v>124</v>
      </c>
      <c r="I28" s="43"/>
      <c r="J28" s="40">
        <v>30</v>
      </c>
      <c r="K28" s="198" t="s">
        <v>355</v>
      </c>
      <c r="L28" s="42"/>
      <c r="M28" s="45"/>
      <c r="N28" s="46"/>
      <c r="O28" s="47"/>
      <c r="P28" s="46"/>
      <c r="Q28" s="47"/>
      <c r="R28" s="46"/>
      <c r="S28" s="47"/>
    </row>
    <row r="29" spans="1:72" ht="255.75" thickBot="1" x14ac:dyDescent="0.3">
      <c r="A29" s="37" t="s">
        <v>194</v>
      </c>
      <c r="B29" s="39" t="s">
        <v>367</v>
      </c>
      <c r="C29" s="39" t="s">
        <v>366</v>
      </c>
      <c r="D29" s="39" t="s">
        <v>120</v>
      </c>
      <c r="E29" s="39" t="s">
        <v>190</v>
      </c>
      <c r="F29" s="39" t="s">
        <v>191</v>
      </c>
      <c r="G29" s="40" t="s">
        <v>123</v>
      </c>
      <c r="H29" s="39" t="s">
        <v>124</v>
      </c>
      <c r="I29" s="43"/>
      <c r="J29" s="40">
        <v>29</v>
      </c>
      <c r="K29" s="198" t="s">
        <v>354</v>
      </c>
      <c r="L29" s="42"/>
      <c r="M29" s="45"/>
      <c r="N29" s="46"/>
      <c r="O29" s="47"/>
      <c r="P29" s="46"/>
      <c r="Q29" s="47"/>
      <c r="R29" s="46"/>
      <c r="S29" s="47"/>
    </row>
    <row r="30" spans="1:72" ht="114.75" thickBot="1" x14ac:dyDescent="0.3">
      <c r="A30" s="195" t="s">
        <v>196</v>
      </c>
      <c r="B30" s="196" t="s">
        <v>25</v>
      </c>
      <c r="C30" s="39" t="s">
        <v>250</v>
      </c>
      <c r="D30" s="39" t="s">
        <v>250</v>
      </c>
      <c r="E30" s="39" t="s">
        <v>250</v>
      </c>
      <c r="F30" s="39" t="s">
        <v>250</v>
      </c>
      <c r="G30" s="40" t="s">
        <v>250</v>
      </c>
      <c r="H30" s="39" t="s">
        <v>250</v>
      </c>
      <c r="I30" s="68" t="s">
        <v>250</v>
      </c>
      <c r="J30" s="40" t="s">
        <v>250</v>
      </c>
      <c r="K30" s="47"/>
      <c r="L30" s="40" t="s">
        <v>250</v>
      </c>
      <c r="M30" s="45"/>
      <c r="N30" s="39" t="s">
        <v>250</v>
      </c>
      <c r="O30" s="47"/>
      <c r="P30" s="39" t="s">
        <v>250</v>
      </c>
      <c r="Q30" s="47"/>
      <c r="R30" s="39" t="s">
        <v>250</v>
      </c>
      <c r="S30" s="47"/>
    </row>
    <row r="31" spans="1:72" ht="100.5" thickBot="1" x14ac:dyDescent="0.3">
      <c r="A31" s="195" t="s">
        <v>197</v>
      </c>
      <c r="B31" s="196" t="s">
        <v>368</v>
      </c>
      <c r="C31" s="39" t="s">
        <v>250</v>
      </c>
      <c r="D31" s="39" t="s">
        <v>250</v>
      </c>
      <c r="E31" s="39" t="s">
        <v>250</v>
      </c>
      <c r="F31" s="39" t="s">
        <v>250</v>
      </c>
      <c r="G31" s="40" t="s">
        <v>250</v>
      </c>
      <c r="H31" s="39" t="s">
        <v>250</v>
      </c>
      <c r="I31" s="68" t="s">
        <v>250</v>
      </c>
      <c r="J31" s="40" t="s">
        <v>250</v>
      </c>
      <c r="K31" s="47"/>
      <c r="L31" s="40" t="s">
        <v>250</v>
      </c>
      <c r="M31" s="45"/>
      <c r="N31" s="39" t="s">
        <v>250</v>
      </c>
      <c r="O31" s="47"/>
      <c r="P31" s="39" t="s">
        <v>250</v>
      </c>
      <c r="Q31" s="47"/>
      <c r="R31" s="39" t="s">
        <v>250</v>
      </c>
      <c r="S31" s="47"/>
    </row>
    <row r="32" spans="1:72" ht="255.75" thickBot="1" x14ac:dyDescent="0.3">
      <c r="A32" s="37" t="s">
        <v>198</v>
      </c>
      <c r="B32" s="39" t="s">
        <v>199</v>
      </c>
      <c r="C32" s="39" t="s">
        <v>200</v>
      </c>
      <c r="D32" s="39" t="s">
        <v>120</v>
      </c>
      <c r="E32" s="39" t="s">
        <v>201</v>
      </c>
      <c r="F32" s="39" t="s">
        <v>202</v>
      </c>
      <c r="G32" s="40" t="s">
        <v>123</v>
      </c>
      <c r="H32" s="46"/>
      <c r="I32" s="43"/>
      <c r="J32" s="40">
        <v>29</v>
      </c>
      <c r="K32" s="198" t="s">
        <v>354</v>
      </c>
      <c r="L32" s="42"/>
      <c r="M32" s="45"/>
      <c r="N32" s="46"/>
      <c r="O32" s="47"/>
      <c r="P32" s="46"/>
      <c r="Q32" s="47"/>
      <c r="R32" s="46"/>
      <c r="S32" s="47"/>
    </row>
    <row r="33" spans="1:19" ht="255.75" thickBot="1" x14ac:dyDescent="0.3">
      <c r="A33" s="37" t="s">
        <v>206</v>
      </c>
      <c r="B33" s="39" t="s">
        <v>207</v>
      </c>
      <c r="C33" s="39" t="s">
        <v>200</v>
      </c>
      <c r="D33" s="39" t="s">
        <v>120</v>
      </c>
      <c r="E33" s="39" t="s">
        <v>208</v>
      </c>
      <c r="F33" s="39" t="s">
        <v>202</v>
      </c>
      <c r="G33" s="40" t="s">
        <v>123</v>
      </c>
      <c r="H33" s="39"/>
      <c r="I33" s="68"/>
      <c r="J33" s="40">
        <v>29</v>
      </c>
      <c r="K33" s="198" t="s">
        <v>354</v>
      </c>
      <c r="L33" s="40"/>
      <c r="M33" s="198"/>
      <c r="N33" s="39"/>
      <c r="O33" s="198"/>
      <c r="P33" s="39"/>
      <c r="Q33" s="198"/>
      <c r="R33" s="39"/>
      <c r="S33" s="198"/>
    </row>
    <row r="34" spans="1:19" ht="255.75" thickBot="1" x14ac:dyDescent="0.3">
      <c r="A34" s="37" t="s">
        <v>209</v>
      </c>
      <c r="B34" s="39" t="s">
        <v>210</v>
      </c>
      <c r="C34" s="39" t="s">
        <v>211</v>
      </c>
      <c r="D34" s="39" t="s">
        <v>120</v>
      </c>
      <c r="E34" s="39" t="s">
        <v>212</v>
      </c>
      <c r="F34" s="39" t="s">
        <v>202</v>
      </c>
      <c r="G34" s="40" t="s">
        <v>123</v>
      </c>
      <c r="H34" s="46"/>
      <c r="I34" s="43"/>
      <c r="J34" s="40">
        <v>29</v>
      </c>
      <c r="K34" s="198" t="s">
        <v>354</v>
      </c>
      <c r="L34" s="42"/>
      <c r="M34" s="45"/>
      <c r="N34" s="46"/>
      <c r="O34" s="47"/>
      <c r="P34" s="46"/>
      <c r="Q34" s="47"/>
      <c r="R34" s="46"/>
      <c r="S34" s="47"/>
    </row>
    <row r="35" spans="1:19" ht="255.75" thickBot="1" x14ac:dyDescent="0.3">
      <c r="A35" s="37" t="s">
        <v>213</v>
      </c>
      <c r="B35" s="39" t="s">
        <v>214</v>
      </c>
      <c r="C35" s="39" t="s">
        <v>211</v>
      </c>
      <c r="D35" s="39" t="s">
        <v>120</v>
      </c>
      <c r="E35" s="39" t="s">
        <v>215</v>
      </c>
      <c r="F35" s="39" t="s">
        <v>202</v>
      </c>
      <c r="G35" s="40" t="s">
        <v>123</v>
      </c>
      <c r="H35" s="46"/>
      <c r="I35" s="43"/>
      <c r="J35" s="40">
        <v>29</v>
      </c>
      <c r="K35" s="198" t="s">
        <v>354</v>
      </c>
      <c r="L35" s="42"/>
      <c r="M35" s="45"/>
      <c r="N35" s="46"/>
      <c r="O35" s="47"/>
      <c r="P35" s="46"/>
      <c r="Q35" s="47"/>
      <c r="R35" s="46"/>
      <c r="S35" s="47"/>
    </row>
    <row r="36" spans="1:19" ht="255.75" thickBot="1" x14ac:dyDescent="0.3">
      <c r="A36" s="37" t="s">
        <v>216</v>
      </c>
      <c r="B36" s="39" t="s">
        <v>369</v>
      </c>
      <c r="C36" s="39" t="s">
        <v>211</v>
      </c>
      <c r="D36" s="39" t="s">
        <v>120</v>
      </c>
      <c r="E36" s="39" t="s">
        <v>218</v>
      </c>
      <c r="F36" s="39" t="s">
        <v>202</v>
      </c>
      <c r="G36" s="40" t="s">
        <v>123</v>
      </c>
      <c r="H36" s="46"/>
      <c r="I36" s="43"/>
      <c r="J36" s="40">
        <v>29</v>
      </c>
      <c r="K36" s="198" t="s">
        <v>354</v>
      </c>
      <c r="L36" s="42"/>
      <c r="M36" s="45"/>
      <c r="N36" s="46"/>
      <c r="O36" s="47"/>
      <c r="P36" s="46"/>
      <c r="Q36" s="47"/>
      <c r="R36" s="46"/>
      <c r="S36" s="47"/>
    </row>
    <row r="37" spans="1:19" ht="255.75" thickBot="1" x14ac:dyDescent="0.3">
      <c r="A37" s="37" t="s">
        <v>219</v>
      </c>
      <c r="B37" s="39" t="s">
        <v>370</v>
      </c>
      <c r="C37" s="39" t="s">
        <v>371</v>
      </c>
      <c r="D37" s="39" t="s">
        <v>120</v>
      </c>
      <c r="E37" s="39" t="s">
        <v>222</v>
      </c>
      <c r="F37" s="39" t="s">
        <v>202</v>
      </c>
      <c r="G37" s="40" t="s">
        <v>123</v>
      </c>
      <c r="H37" s="46"/>
      <c r="I37" s="43"/>
      <c r="J37" s="40">
        <v>29</v>
      </c>
      <c r="K37" s="198" t="s">
        <v>354</v>
      </c>
      <c r="L37" s="42"/>
      <c r="M37" s="45"/>
      <c r="N37" s="46"/>
      <c r="O37" s="47"/>
      <c r="P37" s="46"/>
      <c r="Q37" s="47"/>
      <c r="R37" s="46"/>
      <c r="S37" s="47"/>
    </row>
    <row r="38" spans="1:19" ht="255.75" thickBot="1" x14ac:dyDescent="0.3">
      <c r="A38" s="37" t="s">
        <v>223</v>
      </c>
      <c r="B38" s="39" t="s">
        <v>224</v>
      </c>
      <c r="C38" s="39" t="s">
        <v>169</v>
      </c>
      <c r="D38" s="39" t="s">
        <v>120</v>
      </c>
      <c r="E38" s="39" t="s">
        <v>225</v>
      </c>
      <c r="F38" s="39" t="s">
        <v>202</v>
      </c>
      <c r="G38" s="40" t="s">
        <v>123</v>
      </c>
      <c r="H38" s="39"/>
      <c r="I38" s="68"/>
      <c r="J38" s="40">
        <v>29</v>
      </c>
      <c r="K38" s="198" t="s">
        <v>354</v>
      </c>
      <c r="L38" s="40"/>
      <c r="M38" s="198"/>
      <c r="N38" s="39"/>
      <c r="O38" s="198"/>
      <c r="P38" s="39"/>
      <c r="Q38" s="198"/>
      <c r="R38" s="39"/>
      <c r="S38" s="198"/>
    </row>
    <row r="39" spans="1:19" ht="255.75" thickBot="1" x14ac:dyDescent="0.3">
      <c r="A39" s="37" t="s">
        <v>226</v>
      </c>
      <c r="B39" s="39" t="s">
        <v>227</v>
      </c>
      <c r="C39" s="39" t="s">
        <v>169</v>
      </c>
      <c r="D39" s="39" t="s">
        <v>120</v>
      </c>
      <c r="E39" s="39" t="s">
        <v>228</v>
      </c>
      <c r="F39" s="39" t="s">
        <v>202</v>
      </c>
      <c r="G39" s="40" t="s">
        <v>123</v>
      </c>
      <c r="H39" s="39"/>
      <c r="I39" s="68"/>
      <c r="J39" s="40">
        <v>29</v>
      </c>
      <c r="K39" s="198" t="s">
        <v>354</v>
      </c>
      <c r="L39" s="40"/>
      <c r="M39" s="198"/>
      <c r="N39" s="39"/>
      <c r="O39" s="198"/>
      <c r="P39" s="39"/>
      <c r="Q39" s="198"/>
      <c r="R39" s="39"/>
      <c r="S39" s="198"/>
    </row>
    <row r="40" spans="1:19" ht="255.75" thickBot="1" x14ac:dyDescent="0.3">
      <c r="A40" s="37" t="s">
        <v>230</v>
      </c>
      <c r="B40" s="39" t="s">
        <v>231</v>
      </c>
      <c r="C40" s="39" t="s">
        <v>169</v>
      </c>
      <c r="D40" s="39" t="s">
        <v>120</v>
      </c>
      <c r="E40" s="39" t="s">
        <v>372</v>
      </c>
      <c r="F40" s="39" t="s">
        <v>202</v>
      </c>
      <c r="G40" s="40" t="s">
        <v>123</v>
      </c>
      <c r="H40" s="46"/>
      <c r="I40" s="43"/>
      <c r="J40" s="40">
        <v>29</v>
      </c>
      <c r="K40" s="198" t="s">
        <v>354</v>
      </c>
      <c r="L40" s="42"/>
      <c r="M40" s="45"/>
      <c r="N40" s="46"/>
      <c r="O40" s="47"/>
      <c r="P40" s="46"/>
      <c r="Q40" s="47"/>
      <c r="R40" s="46"/>
      <c r="S40" s="47"/>
    </row>
    <row r="41" spans="1:19" ht="255.75" thickBot="1" x14ac:dyDescent="0.3">
      <c r="A41" s="37" t="s">
        <v>234</v>
      </c>
      <c r="B41" s="39" t="s">
        <v>238</v>
      </c>
      <c r="C41" s="39" t="s">
        <v>211</v>
      </c>
      <c r="D41" s="39" t="s">
        <v>120</v>
      </c>
      <c r="E41" s="39" t="s">
        <v>239</v>
      </c>
      <c r="F41" s="39" t="s">
        <v>202</v>
      </c>
      <c r="G41" s="40" t="s">
        <v>123</v>
      </c>
      <c r="H41" s="39"/>
      <c r="I41" s="68" t="s">
        <v>236</v>
      </c>
      <c r="J41" s="40">
        <v>29</v>
      </c>
      <c r="K41" s="198" t="s">
        <v>354</v>
      </c>
      <c r="L41" s="40"/>
      <c r="M41" s="198"/>
      <c r="N41" s="39"/>
      <c r="O41" s="198"/>
      <c r="P41" s="39"/>
      <c r="Q41" s="198"/>
      <c r="R41" s="39"/>
      <c r="S41" s="198"/>
    </row>
    <row r="42" spans="1:19" ht="255.75" thickBot="1" x14ac:dyDescent="0.3">
      <c r="A42" s="37" t="s">
        <v>237</v>
      </c>
      <c r="B42" s="39" t="s">
        <v>235</v>
      </c>
      <c r="C42" s="39" t="s">
        <v>200</v>
      </c>
      <c r="D42" s="39" t="s">
        <v>120</v>
      </c>
      <c r="E42" s="39" t="s">
        <v>201</v>
      </c>
      <c r="F42" s="39" t="s">
        <v>202</v>
      </c>
      <c r="G42" s="40" t="s">
        <v>123</v>
      </c>
      <c r="H42" s="46"/>
      <c r="I42" s="68" t="s">
        <v>236</v>
      </c>
      <c r="J42" s="40">
        <v>29</v>
      </c>
      <c r="K42" s="198" t="s">
        <v>354</v>
      </c>
      <c r="L42" s="42"/>
      <c r="M42" s="45"/>
      <c r="N42" s="46"/>
      <c r="O42" s="47"/>
      <c r="P42" s="46"/>
      <c r="Q42" s="47"/>
      <c r="R42" s="46"/>
      <c r="S42" s="47"/>
    </row>
    <row r="43" spans="1:19" ht="328.5" thickBot="1" x14ac:dyDescent="0.3">
      <c r="A43" s="195" t="s">
        <v>373</v>
      </c>
      <c r="B43" s="196" t="s">
        <v>374</v>
      </c>
      <c r="C43" s="39" t="s">
        <v>250</v>
      </c>
      <c r="D43" s="39" t="s">
        <v>250</v>
      </c>
      <c r="E43" s="39" t="s">
        <v>250</v>
      </c>
      <c r="F43" s="39" t="s">
        <v>250</v>
      </c>
      <c r="G43" s="40" t="s">
        <v>250</v>
      </c>
      <c r="H43" s="39" t="s">
        <v>250</v>
      </c>
      <c r="I43" s="68" t="s">
        <v>250</v>
      </c>
      <c r="J43" s="40" t="s">
        <v>250</v>
      </c>
      <c r="K43" s="47"/>
      <c r="L43" s="40" t="s">
        <v>250</v>
      </c>
      <c r="M43" s="45"/>
      <c r="N43" s="39" t="s">
        <v>250</v>
      </c>
      <c r="O43" s="47"/>
      <c r="P43" s="39" t="s">
        <v>250</v>
      </c>
      <c r="Q43" s="47"/>
      <c r="R43" s="39" t="s">
        <v>250</v>
      </c>
      <c r="S43" s="47"/>
    </row>
    <row r="44" spans="1:19" ht="143.25" thickBot="1" x14ac:dyDescent="0.3">
      <c r="A44" s="195" t="s">
        <v>375</v>
      </c>
      <c r="B44" s="196" t="s">
        <v>376</v>
      </c>
      <c r="C44" s="39" t="s">
        <v>250</v>
      </c>
      <c r="D44" s="39" t="s">
        <v>250</v>
      </c>
      <c r="E44" s="39" t="s">
        <v>250</v>
      </c>
      <c r="F44" s="39" t="s">
        <v>250</v>
      </c>
      <c r="G44" s="40" t="s">
        <v>250</v>
      </c>
      <c r="H44" s="39" t="s">
        <v>250</v>
      </c>
      <c r="I44" s="68" t="s">
        <v>250</v>
      </c>
      <c r="J44" s="40" t="s">
        <v>250</v>
      </c>
      <c r="K44" s="47"/>
      <c r="L44" s="40" t="s">
        <v>250</v>
      </c>
      <c r="M44" s="45"/>
      <c r="N44" s="39" t="s">
        <v>250</v>
      </c>
      <c r="O44" s="47"/>
      <c r="P44" s="39" t="s">
        <v>250</v>
      </c>
      <c r="Q44" s="47"/>
      <c r="R44" s="39" t="s">
        <v>250</v>
      </c>
      <c r="S44" s="47"/>
    </row>
    <row r="45" spans="1:19" ht="228.75" thickBot="1" x14ac:dyDescent="0.3">
      <c r="A45" s="195" t="s">
        <v>377</v>
      </c>
      <c r="B45" s="196" t="s">
        <v>378</v>
      </c>
      <c r="C45" s="39" t="s">
        <v>250</v>
      </c>
      <c r="D45" s="39" t="s">
        <v>250</v>
      </c>
      <c r="E45" s="39" t="s">
        <v>250</v>
      </c>
      <c r="F45" s="39" t="s">
        <v>250</v>
      </c>
      <c r="G45" s="40" t="s">
        <v>250</v>
      </c>
      <c r="H45" s="39" t="s">
        <v>250</v>
      </c>
      <c r="I45" s="68" t="s">
        <v>250</v>
      </c>
      <c r="J45" s="40" t="s">
        <v>250</v>
      </c>
      <c r="K45" s="47"/>
      <c r="L45" s="40" t="s">
        <v>250</v>
      </c>
      <c r="M45" s="45"/>
      <c r="N45" s="39" t="s">
        <v>250</v>
      </c>
      <c r="O45" s="47"/>
      <c r="P45" s="39" t="s">
        <v>250</v>
      </c>
      <c r="Q45" s="47"/>
      <c r="R45" s="39" t="s">
        <v>250</v>
      </c>
      <c r="S45" s="47"/>
    </row>
    <row r="46" spans="1:19" ht="86.25" thickBot="1" x14ac:dyDescent="0.3">
      <c r="A46" s="195" t="s">
        <v>379</v>
      </c>
      <c r="B46" s="196" t="s">
        <v>35</v>
      </c>
      <c r="C46" s="39" t="s">
        <v>250</v>
      </c>
      <c r="D46" s="39" t="s">
        <v>250</v>
      </c>
      <c r="E46" s="39" t="s">
        <v>250</v>
      </c>
      <c r="F46" s="39" t="s">
        <v>250</v>
      </c>
      <c r="G46" s="40" t="s">
        <v>250</v>
      </c>
      <c r="H46" s="39" t="s">
        <v>250</v>
      </c>
      <c r="I46" s="68" t="s">
        <v>250</v>
      </c>
      <c r="J46" s="40" t="s">
        <v>250</v>
      </c>
      <c r="K46" s="47"/>
      <c r="L46" s="40" t="s">
        <v>250</v>
      </c>
      <c r="M46" s="45"/>
      <c r="N46" s="39" t="s">
        <v>250</v>
      </c>
      <c r="O46" s="47"/>
      <c r="P46" s="39" t="s">
        <v>250</v>
      </c>
      <c r="Q46" s="47"/>
      <c r="R46" s="39" t="s">
        <v>250</v>
      </c>
      <c r="S46" s="47"/>
    </row>
    <row r="47" spans="1:19" ht="157.5" thickBot="1" x14ac:dyDescent="0.3">
      <c r="A47" s="195" t="s">
        <v>241</v>
      </c>
      <c r="B47" s="196" t="s">
        <v>380</v>
      </c>
      <c r="C47" s="39" t="s">
        <v>250</v>
      </c>
      <c r="D47" s="39" t="s">
        <v>250</v>
      </c>
      <c r="E47" s="39" t="s">
        <v>250</v>
      </c>
      <c r="F47" s="39" t="s">
        <v>250</v>
      </c>
      <c r="G47" s="40" t="s">
        <v>250</v>
      </c>
      <c r="H47" s="39" t="s">
        <v>250</v>
      </c>
      <c r="I47" s="68" t="s">
        <v>250</v>
      </c>
      <c r="J47" s="40" t="s">
        <v>250</v>
      </c>
      <c r="K47" s="47"/>
      <c r="L47" s="40" t="s">
        <v>250</v>
      </c>
      <c r="M47" s="45"/>
      <c r="N47" s="39" t="s">
        <v>250</v>
      </c>
      <c r="O47" s="47"/>
      <c r="P47" s="39" t="s">
        <v>250</v>
      </c>
      <c r="Q47" s="47"/>
      <c r="R47" s="39" t="s">
        <v>250</v>
      </c>
      <c r="S47" s="47"/>
    </row>
    <row r="48" spans="1:19" ht="324" customHeight="1" thickBot="1" x14ac:dyDescent="0.3">
      <c r="A48" s="37" t="s">
        <v>684</v>
      </c>
      <c r="B48" s="39" t="s">
        <v>685</v>
      </c>
      <c r="C48" s="39" t="s">
        <v>119</v>
      </c>
      <c r="D48" s="39" t="s">
        <v>686</v>
      </c>
      <c r="E48" s="39" t="s">
        <v>121</v>
      </c>
      <c r="F48" s="39" t="s">
        <v>730</v>
      </c>
      <c r="G48" s="40" t="s">
        <v>123</v>
      </c>
      <c r="H48" s="39" t="s">
        <v>124</v>
      </c>
      <c r="I48" s="68"/>
      <c r="J48" s="40">
        <v>11</v>
      </c>
      <c r="K48" s="198" t="s">
        <v>498</v>
      </c>
      <c r="L48" s="40">
        <v>12</v>
      </c>
      <c r="M48" s="99" t="s">
        <v>499</v>
      </c>
      <c r="N48" s="39"/>
      <c r="O48" s="47"/>
      <c r="P48" s="39"/>
      <c r="Q48" s="47"/>
      <c r="R48" s="39"/>
      <c r="S48" s="47"/>
    </row>
    <row r="49" spans="1:19" ht="225.75" customHeight="1" thickBot="1" x14ac:dyDescent="0.3">
      <c r="A49" s="20" t="s">
        <v>690</v>
      </c>
      <c r="B49" s="79" t="s">
        <v>691</v>
      </c>
      <c r="C49" s="99" t="s">
        <v>119</v>
      </c>
      <c r="D49" s="99" t="s">
        <v>686</v>
      </c>
      <c r="E49" s="199" t="s">
        <v>121</v>
      </c>
      <c r="F49" s="99" t="s">
        <v>687</v>
      </c>
      <c r="G49" s="99" t="s">
        <v>123</v>
      </c>
      <c r="H49" s="99" t="s">
        <v>124</v>
      </c>
      <c r="I49" s="200"/>
      <c r="J49" s="200">
        <v>12</v>
      </c>
      <c r="K49" s="99" t="s">
        <v>499</v>
      </c>
      <c r="L49" s="40"/>
      <c r="M49" s="198"/>
      <c r="N49" s="39"/>
      <c r="O49" s="47"/>
      <c r="P49" s="39"/>
      <c r="Q49" s="47"/>
      <c r="R49" s="39"/>
      <c r="S49" s="47"/>
    </row>
    <row r="50" spans="1:19" ht="360.75" thickBot="1" x14ac:dyDescent="0.3">
      <c r="A50" s="20" t="s">
        <v>692</v>
      </c>
      <c r="B50" s="100" t="s">
        <v>726</v>
      </c>
      <c r="C50" s="101" t="s">
        <v>200</v>
      </c>
      <c r="D50" s="98" t="s">
        <v>686</v>
      </c>
      <c r="E50" s="101" t="s">
        <v>253</v>
      </c>
      <c r="F50" s="98" t="s">
        <v>687</v>
      </c>
      <c r="G50" s="98" t="s">
        <v>123</v>
      </c>
      <c r="H50" s="98"/>
      <c r="I50" s="200"/>
      <c r="J50" s="200">
        <v>12</v>
      </c>
      <c r="K50" s="98" t="s">
        <v>499</v>
      </c>
      <c r="L50" s="40"/>
      <c r="M50" s="198"/>
      <c r="N50" s="39"/>
      <c r="O50" s="47"/>
      <c r="P50" s="39"/>
      <c r="Q50" s="47"/>
      <c r="R50" s="39"/>
      <c r="S50" s="47"/>
    </row>
    <row r="51" spans="1:19" ht="128.25" thickBot="1" x14ac:dyDescent="0.3">
      <c r="A51" s="102" t="s">
        <v>693</v>
      </c>
      <c r="B51" s="93" t="s">
        <v>727</v>
      </c>
      <c r="C51" s="103" t="s">
        <v>694</v>
      </c>
      <c r="D51" s="103" t="s">
        <v>686</v>
      </c>
      <c r="E51" s="103" t="s">
        <v>269</v>
      </c>
      <c r="F51" s="103" t="s">
        <v>695</v>
      </c>
      <c r="G51" s="103" t="s">
        <v>123</v>
      </c>
      <c r="H51" s="103"/>
      <c r="I51" s="200"/>
      <c r="J51" s="200">
        <v>12</v>
      </c>
      <c r="K51" s="19" t="s">
        <v>499</v>
      </c>
      <c r="L51" s="40"/>
      <c r="M51" s="45"/>
      <c r="N51" s="39"/>
      <c r="O51" s="47"/>
      <c r="P51" s="39"/>
      <c r="Q51" s="47"/>
      <c r="R51" s="39"/>
      <c r="S51" s="47"/>
    </row>
    <row r="52" spans="1:19" ht="179.25" thickBot="1" x14ac:dyDescent="0.3">
      <c r="A52" s="92" t="s">
        <v>696</v>
      </c>
      <c r="B52" s="95" t="s">
        <v>697</v>
      </c>
      <c r="C52" s="98" t="s">
        <v>698</v>
      </c>
      <c r="D52" s="98" t="s">
        <v>686</v>
      </c>
      <c r="E52" s="98" t="s">
        <v>699</v>
      </c>
      <c r="F52" s="98" t="s">
        <v>695</v>
      </c>
      <c r="G52" s="98" t="s">
        <v>123</v>
      </c>
      <c r="H52" s="98"/>
      <c r="I52" s="201"/>
      <c r="J52" s="202">
        <v>12</v>
      </c>
      <c r="K52" s="19" t="s">
        <v>499</v>
      </c>
      <c r="L52" s="40"/>
      <c r="M52" s="45"/>
      <c r="N52" s="39"/>
      <c r="O52" s="47"/>
      <c r="P52" s="39"/>
      <c r="Q52" s="47"/>
      <c r="R52" s="39"/>
      <c r="S52" s="47"/>
    </row>
    <row r="53" spans="1:19" ht="102.75" thickBot="1" x14ac:dyDescent="0.3">
      <c r="A53" s="92" t="s">
        <v>700</v>
      </c>
      <c r="B53" s="77" t="s">
        <v>728</v>
      </c>
      <c r="C53" s="98" t="s">
        <v>701</v>
      </c>
      <c r="D53" s="98" t="s">
        <v>686</v>
      </c>
      <c r="E53" s="98" t="s">
        <v>190</v>
      </c>
      <c r="F53" s="98" t="s">
        <v>687</v>
      </c>
      <c r="G53" s="98" t="s">
        <v>123</v>
      </c>
      <c r="H53" s="98" t="s">
        <v>124</v>
      </c>
      <c r="I53" s="203"/>
      <c r="J53" s="62">
        <v>12</v>
      </c>
      <c r="K53" s="204" t="s">
        <v>499</v>
      </c>
      <c r="L53" s="40"/>
      <c r="M53" s="45"/>
      <c r="N53" s="39"/>
      <c r="O53" s="47"/>
      <c r="P53" s="39"/>
      <c r="Q53" s="47"/>
      <c r="R53" s="39"/>
      <c r="S53" s="47"/>
    </row>
    <row r="54" spans="1:19" ht="169.5" customHeight="1" thickBot="1" x14ac:dyDescent="0.3">
      <c r="A54" s="104" t="s">
        <v>702</v>
      </c>
      <c r="B54" s="107" t="s">
        <v>729</v>
      </c>
      <c r="C54" s="205" t="s">
        <v>701</v>
      </c>
      <c r="D54" s="205" t="s">
        <v>686</v>
      </c>
      <c r="E54" s="205" t="s">
        <v>190</v>
      </c>
      <c r="F54" s="205" t="s">
        <v>687</v>
      </c>
      <c r="G54" s="205" t="s">
        <v>123</v>
      </c>
      <c r="H54" s="205"/>
      <c r="I54" s="206"/>
      <c r="J54" s="207">
        <v>12</v>
      </c>
      <c r="K54" s="208" t="s">
        <v>499</v>
      </c>
      <c r="L54" s="40"/>
      <c r="M54" s="45"/>
      <c r="N54" s="39"/>
      <c r="O54" s="47"/>
      <c r="P54" s="39"/>
      <c r="Q54" s="47"/>
      <c r="R54" s="39"/>
      <c r="S54" s="47"/>
    </row>
    <row r="55" spans="1:19" ht="300.75" thickBot="1" x14ac:dyDescent="0.3">
      <c r="A55" s="97" t="s">
        <v>703</v>
      </c>
      <c r="B55" s="106" t="s">
        <v>704</v>
      </c>
      <c r="C55" s="105" t="s">
        <v>169</v>
      </c>
      <c r="D55" s="105" t="s">
        <v>686</v>
      </c>
      <c r="E55" s="105" t="s">
        <v>170</v>
      </c>
      <c r="F55" s="105" t="s">
        <v>695</v>
      </c>
      <c r="G55" s="105" t="s">
        <v>123</v>
      </c>
      <c r="H55" s="105" t="s">
        <v>124</v>
      </c>
      <c r="I55" s="206"/>
      <c r="J55" s="206">
        <v>12</v>
      </c>
      <c r="K55" s="205" t="s">
        <v>499</v>
      </c>
      <c r="L55" s="40"/>
      <c r="M55" s="45"/>
      <c r="N55" s="39"/>
      <c r="O55" s="47"/>
      <c r="P55" s="39"/>
      <c r="Q55" s="47"/>
      <c r="R55" s="39"/>
      <c r="S55" s="47"/>
    </row>
    <row r="56" spans="1:19" ht="300.75" thickBot="1" x14ac:dyDescent="0.3">
      <c r="A56" s="209" t="s">
        <v>705</v>
      </c>
      <c r="B56" s="101" t="s">
        <v>707</v>
      </c>
      <c r="C56" s="101" t="s">
        <v>169</v>
      </c>
      <c r="D56" s="101" t="s">
        <v>686</v>
      </c>
      <c r="E56" s="101" t="s">
        <v>170</v>
      </c>
      <c r="F56" s="101" t="s">
        <v>695</v>
      </c>
      <c r="G56" s="101" t="s">
        <v>123</v>
      </c>
      <c r="H56" s="101" t="s">
        <v>706</v>
      </c>
      <c r="I56" s="200"/>
      <c r="J56" s="200">
        <v>12</v>
      </c>
      <c r="K56" s="98" t="s">
        <v>499</v>
      </c>
      <c r="L56" s="40"/>
      <c r="M56" s="45"/>
      <c r="N56" s="39"/>
      <c r="O56" s="47"/>
      <c r="P56" s="39"/>
      <c r="Q56" s="47"/>
      <c r="R56" s="39"/>
      <c r="S56" s="47"/>
    </row>
    <row r="57" spans="1:19" ht="171.75" thickBot="1" x14ac:dyDescent="0.3">
      <c r="A57" s="195" t="s">
        <v>381</v>
      </c>
      <c r="B57" s="196" t="s">
        <v>243</v>
      </c>
      <c r="C57" s="39" t="s">
        <v>250</v>
      </c>
      <c r="D57" s="39" t="s">
        <v>250</v>
      </c>
      <c r="E57" s="39" t="s">
        <v>250</v>
      </c>
      <c r="F57" s="39" t="s">
        <v>250</v>
      </c>
      <c r="G57" s="40" t="s">
        <v>250</v>
      </c>
      <c r="H57" s="39" t="s">
        <v>250</v>
      </c>
      <c r="I57" s="68" t="s">
        <v>250</v>
      </c>
      <c r="J57" s="40" t="s">
        <v>250</v>
      </c>
      <c r="K57" s="47"/>
      <c r="L57" s="40" t="s">
        <v>250</v>
      </c>
      <c r="M57" s="45"/>
      <c r="N57" s="39" t="s">
        <v>250</v>
      </c>
      <c r="O57" s="47"/>
      <c r="P57" s="39" t="s">
        <v>250</v>
      </c>
      <c r="Q57" s="47"/>
      <c r="R57" s="39" t="s">
        <v>250</v>
      </c>
      <c r="S57" s="47"/>
    </row>
    <row r="58" spans="1:19" s="211" customFormat="1" ht="150.75" thickBot="1" x14ac:dyDescent="0.3">
      <c r="A58" s="49" t="s">
        <v>753</v>
      </c>
      <c r="B58" s="121" t="s">
        <v>754</v>
      </c>
      <c r="C58" s="122" t="s">
        <v>755</v>
      </c>
      <c r="D58" s="122" t="s">
        <v>686</v>
      </c>
      <c r="E58" s="123" t="s">
        <v>253</v>
      </c>
      <c r="F58" s="76" t="s">
        <v>756</v>
      </c>
      <c r="G58" s="76" t="s">
        <v>123</v>
      </c>
      <c r="H58" s="51"/>
      <c r="I58" s="54"/>
      <c r="J58" s="52">
        <v>10</v>
      </c>
      <c r="K58" s="124" t="s">
        <v>497</v>
      </c>
      <c r="L58" s="52"/>
      <c r="M58" s="210"/>
      <c r="N58" s="51"/>
      <c r="O58" s="124"/>
      <c r="P58" s="51"/>
      <c r="Q58" s="124"/>
      <c r="R58" s="51"/>
      <c r="S58" s="124"/>
    </row>
    <row r="59" spans="1:19" s="211" customFormat="1" ht="180.75" thickBot="1" x14ac:dyDescent="0.3">
      <c r="A59" s="49" t="s">
        <v>757</v>
      </c>
      <c r="B59" s="125" t="s">
        <v>758</v>
      </c>
      <c r="C59" s="126" t="s">
        <v>694</v>
      </c>
      <c r="D59" s="122" t="s">
        <v>686</v>
      </c>
      <c r="E59" s="123" t="s">
        <v>269</v>
      </c>
      <c r="F59" s="76" t="s">
        <v>756</v>
      </c>
      <c r="G59" s="123" t="s">
        <v>123</v>
      </c>
      <c r="H59" s="51"/>
      <c r="I59" s="54"/>
      <c r="J59" s="52">
        <v>10</v>
      </c>
      <c r="K59" s="124" t="s">
        <v>497</v>
      </c>
      <c r="L59" s="52"/>
      <c r="M59" s="210"/>
      <c r="N59" s="51"/>
      <c r="O59" s="124"/>
      <c r="P59" s="51"/>
      <c r="Q59" s="124"/>
      <c r="R59" s="51"/>
      <c r="S59" s="124"/>
    </row>
    <row r="60" spans="1:19" s="211" customFormat="1" ht="180.75" thickBot="1" x14ac:dyDescent="0.3">
      <c r="A60" s="49" t="s">
        <v>765</v>
      </c>
      <c r="B60" s="125" t="s">
        <v>760</v>
      </c>
      <c r="C60" s="15" t="s">
        <v>313</v>
      </c>
      <c r="D60" s="122" t="s">
        <v>686</v>
      </c>
      <c r="E60" s="76" t="s">
        <v>258</v>
      </c>
      <c r="F60" s="76" t="s">
        <v>756</v>
      </c>
      <c r="G60" s="76" t="s">
        <v>123</v>
      </c>
      <c r="H60" s="51"/>
      <c r="I60" s="54"/>
      <c r="J60" s="52">
        <v>10</v>
      </c>
      <c r="K60" s="124" t="s">
        <v>497</v>
      </c>
      <c r="L60" s="52"/>
      <c r="M60" s="210"/>
      <c r="N60" s="51"/>
      <c r="O60" s="124"/>
      <c r="P60" s="51"/>
      <c r="Q60" s="124"/>
      <c r="R60" s="51"/>
      <c r="S60" s="124"/>
    </row>
    <row r="61" spans="1:19" s="211" customFormat="1" ht="180.75" thickBot="1" x14ac:dyDescent="0.3">
      <c r="A61" s="49" t="s">
        <v>761</v>
      </c>
      <c r="B61" s="127" t="s">
        <v>762</v>
      </c>
      <c r="C61" s="15" t="s">
        <v>701</v>
      </c>
      <c r="D61" s="122" t="s">
        <v>686</v>
      </c>
      <c r="E61" s="76" t="s">
        <v>286</v>
      </c>
      <c r="F61" s="76" t="s">
        <v>756</v>
      </c>
      <c r="G61" s="76" t="s">
        <v>123</v>
      </c>
      <c r="H61" s="51"/>
      <c r="I61" s="54"/>
      <c r="J61" s="52">
        <v>10</v>
      </c>
      <c r="K61" s="124" t="s">
        <v>497</v>
      </c>
      <c r="L61" s="52"/>
      <c r="M61" s="210"/>
      <c r="N61" s="51"/>
      <c r="O61" s="124"/>
      <c r="P61" s="51"/>
      <c r="Q61" s="124"/>
      <c r="R61" s="51"/>
      <c r="S61" s="124"/>
    </row>
    <row r="62" spans="1:19" s="211" customFormat="1" ht="95.25" thickBot="1" x14ac:dyDescent="0.3">
      <c r="A62" s="49" t="s">
        <v>763</v>
      </c>
      <c r="B62" s="106" t="s">
        <v>764</v>
      </c>
      <c r="C62" s="96" t="s">
        <v>169</v>
      </c>
      <c r="D62" s="122" t="s">
        <v>686</v>
      </c>
      <c r="E62" s="123" t="s">
        <v>288</v>
      </c>
      <c r="F62" s="76" t="s">
        <v>756</v>
      </c>
      <c r="G62" s="123" t="s">
        <v>123</v>
      </c>
      <c r="H62" s="51"/>
      <c r="I62" s="54"/>
      <c r="J62" s="52">
        <v>10</v>
      </c>
      <c r="K62" s="124" t="s">
        <v>497</v>
      </c>
      <c r="L62" s="52"/>
      <c r="M62" s="210"/>
      <c r="N62" s="51"/>
      <c r="O62" s="124"/>
      <c r="P62" s="51"/>
      <c r="Q62" s="124"/>
      <c r="R62" s="51"/>
      <c r="S62" s="124"/>
    </row>
    <row r="63" spans="1:19" ht="129" thickBot="1" x14ac:dyDescent="0.3">
      <c r="A63" s="195" t="s">
        <v>382</v>
      </c>
      <c r="B63" s="196" t="s">
        <v>41</v>
      </c>
      <c r="C63" s="39" t="s">
        <v>250</v>
      </c>
      <c r="D63" s="39" t="s">
        <v>250</v>
      </c>
      <c r="E63" s="39" t="s">
        <v>250</v>
      </c>
      <c r="F63" s="39" t="s">
        <v>250</v>
      </c>
      <c r="G63" s="40" t="s">
        <v>250</v>
      </c>
      <c r="H63" s="39" t="s">
        <v>250</v>
      </c>
      <c r="I63" s="68" t="s">
        <v>250</v>
      </c>
      <c r="J63" s="40" t="s">
        <v>250</v>
      </c>
      <c r="K63" s="47"/>
      <c r="L63" s="40" t="s">
        <v>250</v>
      </c>
      <c r="M63" s="45"/>
      <c r="N63" s="39" t="s">
        <v>250</v>
      </c>
      <c r="O63" s="47"/>
      <c r="P63" s="39" t="s">
        <v>250</v>
      </c>
      <c r="Q63" s="47"/>
      <c r="R63" s="39" t="s">
        <v>250</v>
      </c>
      <c r="S63" s="47"/>
    </row>
    <row r="64" spans="1:19" ht="165.75" thickBot="1" x14ac:dyDescent="0.3">
      <c r="A64" s="212" t="s">
        <v>708</v>
      </c>
      <c r="B64" s="213" t="s">
        <v>709</v>
      </c>
      <c r="C64" s="213" t="s">
        <v>119</v>
      </c>
      <c r="D64" s="214" t="s">
        <v>686</v>
      </c>
      <c r="E64" s="213" t="s">
        <v>731</v>
      </c>
      <c r="F64" s="215" t="s">
        <v>710</v>
      </c>
      <c r="G64" s="214" t="s">
        <v>123</v>
      </c>
      <c r="H64" s="216" t="s">
        <v>124</v>
      </c>
      <c r="I64" s="217" t="s">
        <v>250</v>
      </c>
      <c r="J64" s="214">
        <v>11</v>
      </c>
      <c r="K64" s="218" t="s">
        <v>498</v>
      </c>
      <c r="L64" s="40"/>
      <c r="M64" s="45"/>
      <c r="N64" s="39"/>
      <c r="O64" s="47"/>
      <c r="P64" s="39"/>
      <c r="Q64" s="47"/>
      <c r="R64" s="39"/>
      <c r="S64" s="47"/>
    </row>
    <row r="65" spans="1:19" ht="180.75" thickBot="1" x14ac:dyDescent="0.3">
      <c r="A65" s="18" t="s">
        <v>711</v>
      </c>
      <c r="B65" s="215" t="s">
        <v>723</v>
      </c>
      <c r="C65" s="215" t="s">
        <v>200</v>
      </c>
      <c r="D65" s="215" t="s">
        <v>686</v>
      </c>
      <c r="E65" s="215" t="s">
        <v>712</v>
      </c>
      <c r="F65" s="215" t="s">
        <v>710</v>
      </c>
      <c r="G65" s="215" t="s">
        <v>123</v>
      </c>
      <c r="H65" s="219" t="s">
        <v>250</v>
      </c>
      <c r="I65" s="217" t="s">
        <v>250</v>
      </c>
      <c r="J65" s="214">
        <v>11</v>
      </c>
      <c r="K65" s="218" t="s">
        <v>498</v>
      </c>
      <c r="L65" s="40"/>
      <c r="M65" s="45"/>
      <c r="N65" s="39"/>
      <c r="O65" s="47"/>
      <c r="P65" s="39"/>
      <c r="Q65" s="47"/>
      <c r="R65" s="39"/>
      <c r="S65" s="47"/>
    </row>
    <row r="66" spans="1:19" ht="165.75" thickBot="1" x14ac:dyDescent="0.3">
      <c r="A66" s="18" t="s">
        <v>713</v>
      </c>
      <c r="B66" s="215" t="s">
        <v>714</v>
      </c>
      <c r="C66" s="215" t="s">
        <v>715</v>
      </c>
      <c r="D66" s="98" t="s">
        <v>686</v>
      </c>
      <c r="E66" s="215" t="s">
        <v>716</v>
      </c>
      <c r="F66" s="215" t="s">
        <v>710</v>
      </c>
      <c r="G66" s="215" t="s">
        <v>123</v>
      </c>
      <c r="H66" s="219" t="s">
        <v>250</v>
      </c>
      <c r="I66" s="217" t="s">
        <v>250</v>
      </c>
      <c r="J66" s="214">
        <v>12</v>
      </c>
      <c r="K66" s="218" t="s">
        <v>499</v>
      </c>
      <c r="L66" s="40"/>
      <c r="M66" s="45"/>
      <c r="N66" s="39"/>
      <c r="O66" s="47"/>
      <c r="P66" s="39"/>
      <c r="Q66" s="47"/>
      <c r="R66" s="39"/>
      <c r="S66" s="47"/>
    </row>
    <row r="67" spans="1:19" ht="113.25" customHeight="1" thickBot="1" x14ac:dyDescent="0.3">
      <c r="A67" s="18" t="s">
        <v>717</v>
      </c>
      <c r="B67" s="220" t="s">
        <v>724</v>
      </c>
      <c r="C67" s="98" t="s">
        <v>718</v>
      </c>
      <c r="D67" s="98" t="s">
        <v>686</v>
      </c>
      <c r="E67" s="98" t="s">
        <v>258</v>
      </c>
      <c r="F67" s="215" t="s">
        <v>710</v>
      </c>
      <c r="G67" s="98" t="s">
        <v>123</v>
      </c>
      <c r="H67" s="219" t="s">
        <v>250</v>
      </c>
      <c r="I67" s="217" t="s">
        <v>250</v>
      </c>
      <c r="J67" s="214">
        <v>12</v>
      </c>
      <c r="K67" s="221" t="s">
        <v>499</v>
      </c>
      <c r="L67" s="40"/>
      <c r="M67" s="45"/>
      <c r="N67" s="39"/>
      <c r="O67" s="47"/>
      <c r="P67" s="39"/>
      <c r="Q67" s="47"/>
      <c r="R67" s="39"/>
      <c r="S67" s="47"/>
    </row>
    <row r="68" spans="1:19" ht="213.75" customHeight="1" thickBot="1" x14ac:dyDescent="0.3">
      <c r="A68" s="18" t="s">
        <v>719</v>
      </c>
      <c r="B68" s="222" t="s">
        <v>725</v>
      </c>
      <c r="C68" s="98" t="s">
        <v>189</v>
      </c>
      <c r="D68" s="98" t="s">
        <v>686</v>
      </c>
      <c r="E68" s="98" t="s">
        <v>190</v>
      </c>
      <c r="F68" s="215" t="s">
        <v>710</v>
      </c>
      <c r="G68" s="98" t="s">
        <v>123</v>
      </c>
      <c r="H68" s="219" t="s">
        <v>250</v>
      </c>
      <c r="I68" s="217" t="s">
        <v>250</v>
      </c>
      <c r="J68" s="214">
        <v>11</v>
      </c>
      <c r="K68" s="221" t="s">
        <v>498</v>
      </c>
      <c r="L68" s="40"/>
      <c r="M68" s="45"/>
      <c r="N68" s="39"/>
      <c r="O68" s="47"/>
      <c r="P68" s="39"/>
      <c r="Q68" s="47"/>
      <c r="R68" s="39"/>
      <c r="S68" s="47"/>
    </row>
    <row r="69" spans="1:19" ht="150.75" thickBot="1" x14ac:dyDescent="0.3">
      <c r="A69" s="18" t="s">
        <v>720</v>
      </c>
      <c r="B69" s="223" t="s">
        <v>721</v>
      </c>
      <c r="C69" s="98" t="s">
        <v>169</v>
      </c>
      <c r="D69" s="98" t="s">
        <v>686</v>
      </c>
      <c r="E69" s="98" t="s">
        <v>319</v>
      </c>
      <c r="F69" s="215" t="s">
        <v>710</v>
      </c>
      <c r="G69" s="98" t="s">
        <v>123</v>
      </c>
      <c r="H69" s="219" t="s">
        <v>250</v>
      </c>
      <c r="I69" s="217" t="s">
        <v>250</v>
      </c>
      <c r="J69" s="62">
        <v>12</v>
      </c>
      <c r="K69" s="221" t="s">
        <v>499</v>
      </c>
      <c r="L69" s="40"/>
      <c r="M69" s="45"/>
      <c r="N69" s="39"/>
      <c r="O69" s="47"/>
      <c r="P69" s="39"/>
      <c r="Q69" s="47"/>
      <c r="R69" s="39"/>
      <c r="S69" s="47"/>
    </row>
    <row r="70" spans="1:19" ht="200.25" thickBot="1" x14ac:dyDescent="0.3">
      <c r="A70" s="195" t="s">
        <v>383</v>
      </c>
      <c r="B70" s="196" t="s">
        <v>244</v>
      </c>
      <c r="C70" s="39" t="s">
        <v>250</v>
      </c>
      <c r="D70" s="39" t="s">
        <v>250</v>
      </c>
      <c r="E70" s="39" t="s">
        <v>250</v>
      </c>
      <c r="F70" s="39" t="s">
        <v>250</v>
      </c>
      <c r="G70" s="40" t="s">
        <v>250</v>
      </c>
      <c r="H70" s="39" t="s">
        <v>250</v>
      </c>
      <c r="I70" s="68" t="s">
        <v>250</v>
      </c>
      <c r="J70" s="40" t="s">
        <v>250</v>
      </c>
      <c r="K70" s="47"/>
      <c r="L70" s="40" t="s">
        <v>250</v>
      </c>
      <c r="M70" s="45"/>
      <c r="N70" s="39" t="s">
        <v>250</v>
      </c>
      <c r="O70" s="47"/>
      <c r="P70" s="39" t="s">
        <v>250</v>
      </c>
      <c r="Q70" s="47"/>
      <c r="R70" s="39" t="s">
        <v>250</v>
      </c>
      <c r="S70" s="47"/>
    </row>
    <row r="71" spans="1:19" ht="195.75" thickBot="1" x14ac:dyDescent="0.3">
      <c r="A71" s="37" t="s">
        <v>245</v>
      </c>
      <c r="B71" s="39" t="s">
        <v>246</v>
      </c>
      <c r="C71" s="39" t="s">
        <v>247</v>
      </c>
      <c r="D71" s="39" t="s">
        <v>248</v>
      </c>
      <c r="E71" s="39" t="s">
        <v>121</v>
      </c>
      <c r="F71" s="39" t="s">
        <v>249</v>
      </c>
      <c r="G71" s="40" t="s">
        <v>123</v>
      </c>
      <c r="H71" s="46"/>
      <c r="I71" s="43"/>
      <c r="J71" s="40">
        <v>6</v>
      </c>
      <c r="K71" s="198" t="s">
        <v>384</v>
      </c>
      <c r="L71" s="42">
        <v>7</v>
      </c>
      <c r="M71" s="45" t="s">
        <v>388</v>
      </c>
      <c r="N71" s="46"/>
      <c r="O71" s="47"/>
      <c r="P71" s="46"/>
      <c r="Q71" s="47"/>
      <c r="R71" s="46"/>
      <c r="S71" s="47"/>
    </row>
    <row r="72" spans="1:19" ht="195.75" thickBot="1" x14ac:dyDescent="0.3">
      <c r="A72" s="37" t="s">
        <v>251</v>
      </c>
      <c r="B72" s="39" t="s">
        <v>252</v>
      </c>
      <c r="C72" s="39" t="s">
        <v>247</v>
      </c>
      <c r="D72" s="39" t="s">
        <v>248</v>
      </c>
      <c r="E72" s="39" t="s">
        <v>253</v>
      </c>
      <c r="F72" s="39" t="s">
        <v>249</v>
      </c>
      <c r="G72" s="40" t="s">
        <v>123</v>
      </c>
      <c r="H72" s="46"/>
      <c r="I72" s="43"/>
      <c r="J72" s="40">
        <v>6</v>
      </c>
      <c r="K72" s="198" t="s">
        <v>384</v>
      </c>
      <c r="L72" s="42">
        <v>7</v>
      </c>
      <c r="M72" s="45" t="s">
        <v>388</v>
      </c>
      <c r="N72" s="46"/>
      <c r="O72" s="47"/>
      <c r="P72" s="46"/>
      <c r="Q72" s="47"/>
      <c r="R72" s="46"/>
      <c r="S72" s="47"/>
    </row>
    <row r="73" spans="1:19" ht="195.75" thickBot="1" x14ac:dyDescent="0.3">
      <c r="A73" s="37" t="s">
        <v>254</v>
      </c>
      <c r="B73" s="39" t="s">
        <v>533</v>
      </c>
      <c r="C73" s="39" t="s">
        <v>540</v>
      </c>
      <c r="D73" s="39" t="s">
        <v>248</v>
      </c>
      <c r="E73" s="39" t="s">
        <v>269</v>
      </c>
      <c r="F73" s="39" t="s">
        <v>249</v>
      </c>
      <c r="G73" s="40" t="s">
        <v>123</v>
      </c>
      <c r="H73" s="46"/>
      <c r="I73" s="43"/>
      <c r="J73" s="40">
        <v>6</v>
      </c>
      <c r="K73" s="198" t="s">
        <v>384</v>
      </c>
      <c r="L73" s="42">
        <v>7</v>
      </c>
      <c r="M73" s="45" t="s">
        <v>388</v>
      </c>
      <c r="N73" s="46"/>
      <c r="O73" s="47"/>
      <c r="P73" s="46"/>
      <c r="Q73" s="47"/>
      <c r="R73" s="46"/>
      <c r="S73" s="47"/>
    </row>
    <row r="74" spans="1:19" ht="150.75" thickBot="1" x14ac:dyDescent="0.3">
      <c r="A74" s="37" t="s">
        <v>256</v>
      </c>
      <c r="B74" s="39" t="s">
        <v>257</v>
      </c>
      <c r="C74" s="39" t="s">
        <v>537</v>
      </c>
      <c r="D74" s="39" t="s">
        <v>248</v>
      </c>
      <c r="E74" s="39" t="s">
        <v>258</v>
      </c>
      <c r="F74" s="39" t="s">
        <v>249</v>
      </c>
      <c r="G74" s="40" t="s">
        <v>123</v>
      </c>
      <c r="H74" s="46"/>
      <c r="I74" s="43"/>
      <c r="J74" s="40">
        <v>6</v>
      </c>
      <c r="K74" s="198" t="s">
        <v>384</v>
      </c>
      <c r="L74" s="42"/>
      <c r="M74" s="45"/>
      <c r="N74" s="46"/>
      <c r="O74" s="47"/>
      <c r="P74" s="46"/>
      <c r="Q74" s="47"/>
      <c r="R74" s="46"/>
      <c r="S74" s="47"/>
    </row>
    <row r="75" spans="1:19" ht="180.75" thickBot="1" x14ac:dyDescent="0.3">
      <c r="A75" s="37" t="s">
        <v>260</v>
      </c>
      <c r="B75" s="39" t="s">
        <v>534</v>
      </c>
      <c r="C75" s="39" t="s">
        <v>262</v>
      </c>
      <c r="D75" s="39" t="s">
        <v>248</v>
      </c>
      <c r="E75" s="39" t="s">
        <v>288</v>
      </c>
      <c r="F75" s="39" t="s">
        <v>249</v>
      </c>
      <c r="G75" s="40" t="s">
        <v>123</v>
      </c>
      <c r="H75" s="46"/>
      <c r="I75" s="43"/>
      <c r="J75" s="40">
        <v>6</v>
      </c>
      <c r="K75" s="198" t="s">
        <v>384</v>
      </c>
      <c r="L75" s="42">
        <v>7</v>
      </c>
      <c r="M75" s="45" t="s">
        <v>388</v>
      </c>
      <c r="N75" s="46"/>
      <c r="O75" s="47"/>
      <c r="P75" s="46"/>
      <c r="Q75" s="47"/>
      <c r="R75" s="46"/>
      <c r="S75" s="47"/>
    </row>
    <row r="76" spans="1:19" ht="225.75" thickBot="1" x14ac:dyDescent="0.3">
      <c r="A76" s="37" t="s">
        <v>264</v>
      </c>
      <c r="B76" s="39" t="s">
        <v>265</v>
      </c>
      <c r="C76" s="39" t="s">
        <v>247</v>
      </c>
      <c r="D76" s="39" t="s">
        <v>248</v>
      </c>
      <c r="E76" s="39" t="s">
        <v>253</v>
      </c>
      <c r="F76" s="39" t="s">
        <v>249</v>
      </c>
      <c r="G76" s="40" t="s">
        <v>123</v>
      </c>
      <c r="H76" s="39"/>
      <c r="I76" s="68" t="s">
        <v>236</v>
      </c>
      <c r="J76" s="40">
        <v>6</v>
      </c>
      <c r="K76" s="198" t="s">
        <v>384</v>
      </c>
      <c r="L76" s="40">
        <v>7</v>
      </c>
      <c r="M76" s="198" t="s">
        <v>388</v>
      </c>
      <c r="N76" s="39"/>
      <c r="O76" s="198"/>
      <c r="P76" s="39"/>
      <c r="Q76" s="198"/>
      <c r="R76" s="39"/>
      <c r="S76" s="198"/>
    </row>
    <row r="77" spans="1:19" ht="150.75" thickBot="1" x14ac:dyDescent="0.3">
      <c r="A77" s="37" t="s">
        <v>267</v>
      </c>
      <c r="B77" s="39" t="s">
        <v>268</v>
      </c>
      <c r="C77" s="39" t="s">
        <v>538</v>
      </c>
      <c r="D77" s="39" t="s">
        <v>248</v>
      </c>
      <c r="E77" s="39" t="s">
        <v>215</v>
      </c>
      <c r="F77" s="39" t="s">
        <v>249</v>
      </c>
      <c r="G77" s="40" t="s">
        <v>123</v>
      </c>
      <c r="H77" s="39"/>
      <c r="I77" s="68" t="s">
        <v>236</v>
      </c>
      <c r="J77" s="40">
        <v>6</v>
      </c>
      <c r="K77" s="198" t="s">
        <v>384</v>
      </c>
      <c r="L77" s="40">
        <v>7</v>
      </c>
      <c r="M77" s="198" t="s">
        <v>388</v>
      </c>
      <c r="N77" s="39"/>
      <c r="O77" s="198"/>
      <c r="P77" s="39"/>
      <c r="Q77" s="198"/>
      <c r="R77" s="39"/>
      <c r="S77" s="198"/>
    </row>
    <row r="78" spans="1:19" ht="165.75" thickBot="1" x14ac:dyDescent="0.3">
      <c r="A78" s="37" t="s">
        <v>270</v>
      </c>
      <c r="B78" s="39" t="s">
        <v>271</v>
      </c>
      <c r="C78" s="39" t="s">
        <v>541</v>
      </c>
      <c r="D78" s="39" t="s">
        <v>248</v>
      </c>
      <c r="E78" s="39" t="s">
        <v>535</v>
      </c>
      <c r="F78" s="39" t="s">
        <v>249</v>
      </c>
      <c r="G78" s="40" t="s">
        <v>123</v>
      </c>
      <c r="H78" s="46"/>
      <c r="I78" s="43" t="s">
        <v>236</v>
      </c>
      <c r="J78" s="40">
        <v>6</v>
      </c>
      <c r="K78" s="198" t="s">
        <v>384</v>
      </c>
      <c r="L78" s="42">
        <v>7</v>
      </c>
      <c r="M78" s="45" t="s">
        <v>388</v>
      </c>
      <c r="N78" s="46"/>
      <c r="O78" s="47"/>
      <c r="P78" s="46"/>
      <c r="Q78" s="47"/>
      <c r="R78" s="46"/>
      <c r="S78" s="47"/>
    </row>
    <row r="79" spans="1:19" ht="100.5" thickBot="1" x14ac:dyDescent="0.3">
      <c r="A79" s="195" t="s">
        <v>273</v>
      </c>
      <c r="B79" s="196" t="s">
        <v>45</v>
      </c>
      <c r="C79" s="39" t="s">
        <v>250</v>
      </c>
      <c r="D79" s="39" t="s">
        <v>250</v>
      </c>
      <c r="E79" s="39" t="s">
        <v>250</v>
      </c>
      <c r="F79" s="39" t="s">
        <v>250</v>
      </c>
      <c r="G79" s="40" t="s">
        <v>250</v>
      </c>
      <c r="H79" s="39" t="s">
        <v>250</v>
      </c>
      <c r="I79" s="68" t="s">
        <v>250</v>
      </c>
      <c r="J79" s="40" t="s">
        <v>250</v>
      </c>
      <c r="K79" s="47"/>
      <c r="L79" s="40" t="s">
        <v>250</v>
      </c>
      <c r="M79" s="45"/>
      <c r="N79" s="39" t="s">
        <v>250</v>
      </c>
      <c r="O79" s="47"/>
      <c r="P79" s="39" t="s">
        <v>250</v>
      </c>
      <c r="Q79" s="47"/>
      <c r="R79" s="39" t="s">
        <v>250</v>
      </c>
      <c r="S79" s="47"/>
    </row>
    <row r="80" spans="1:19" ht="105.75" thickBot="1" x14ac:dyDescent="0.3">
      <c r="A80" s="37" t="s">
        <v>274</v>
      </c>
      <c r="B80" s="39" t="s">
        <v>532</v>
      </c>
      <c r="C80" s="39" t="s">
        <v>247</v>
      </c>
      <c r="D80" s="39" t="s">
        <v>248</v>
      </c>
      <c r="E80" s="39" t="s">
        <v>121</v>
      </c>
      <c r="F80" s="39" t="s">
        <v>275</v>
      </c>
      <c r="G80" s="40" t="s">
        <v>123</v>
      </c>
      <c r="H80" s="46"/>
      <c r="I80" s="43"/>
      <c r="J80" s="40">
        <v>8</v>
      </c>
      <c r="K80" s="198" t="s">
        <v>495</v>
      </c>
      <c r="L80" s="42"/>
      <c r="M80" s="45"/>
      <c r="N80" s="46"/>
      <c r="O80" s="47"/>
      <c r="P80" s="46"/>
      <c r="Q80" s="47"/>
      <c r="R80" s="46"/>
      <c r="S80" s="47"/>
    </row>
    <row r="81" spans="1:19" ht="214.5" thickBot="1" x14ac:dyDescent="0.3">
      <c r="A81" s="195" t="s">
        <v>44</v>
      </c>
      <c r="B81" s="196" t="s">
        <v>47</v>
      </c>
      <c r="C81" s="39" t="s">
        <v>250</v>
      </c>
      <c r="D81" s="39" t="s">
        <v>250</v>
      </c>
      <c r="E81" s="39" t="s">
        <v>250</v>
      </c>
      <c r="F81" s="39" t="s">
        <v>250</v>
      </c>
      <c r="G81" s="40" t="s">
        <v>250</v>
      </c>
      <c r="H81" s="39" t="s">
        <v>250</v>
      </c>
      <c r="I81" s="68" t="s">
        <v>250</v>
      </c>
      <c r="J81" s="40" t="s">
        <v>250</v>
      </c>
      <c r="K81" s="47"/>
      <c r="L81" s="40" t="s">
        <v>250</v>
      </c>
      <c r="M81" s="45"/>
      <c r="N81" s="39" t="s">
        <v>250</v>
      </c>
      <c r="O81" s="47"/>
      <c r="P81" s="39" t="s">
        <v>250</v>
      </c>
      <c r="Q81" s="47"/>
      <c r="R81" s="39" t="s">
        <v>250</v>
      </c>
      <c r="S81" s="47"/>
    </row>
    <row r="82" spans="1:19" ht="225.75" thickBot="1" x14ac:dyDescent="0.3">
      <c r="A82" s="37" t="s">
        <v>277</v>
      </c>
      <c r="B82" s="39" t="s">
        <v>638</v>
      </c>
      <c r="C82" s="39" t="s">
        <v>389</v>
      </c>
      <c r="D82" s="39" t="s">
        <v>248</v>
      </c>
      <c r="E82" s="39" t="s">
        <v>639</v>
      </c>
      <c r="F82" s="39" t="s">
        <v>279</v>
      </c>
      <c r="G82" s="40" t="s">
        <v>123</v>
      </c>
      <c r="H82" s="46"/>
      <c r="I82" s="43"/>
      <c r="J82" s="40">
        <v>5</v>
      </c>
      <c r="K82" s="198" t="s">
        <v>390</v>
      </c>
      <c r="L82" s="42"/>
      <c r="M82" s="45"/>
      <c r="N82" s="46"/>
      <c r="O82" s="47"/>
      <c r="P82" s="46"/>
      <c r="Q82" s="47"/>
      <c r="R82" s="46"/>
      <c r="S82" s="47"/>
    </row>
    <row r="83" spans="1:19" ht="164.25" customHeight="1" x14ac:dyDescent="0.25">
      <c r="A83" s="224" t="s">
        <v>280</v>
      </c>
      <c r="B83" s="225" t="s">
        <v>281</v>
      </c>
      <c r="C83" s="225" t="s">
        <v>200</v>
      </c>
      <c r="D83" s="225" t="s">
        <v>248</v>
      </c>
      <c r="E83" s="225" t="s">
        <v>253</v>
      </c>
      <c r="F83" s="225" t="s">
        <v>279</v>
      </c>
      <c r="G83" s="226" t="s">
        <v>123</v>
      </c>
      <c r="H83" s="225"/>
      <c r="I83" s="227"/>
      <c r="J83" s="228">
        <v>5</v>
      </c>
      <c r="K83" s="229" t="s">
        <v>390</v>
      </c>
      <c r="L83" s="228"/>
      <c r="M83" s="229"/>
      <c r="N83" s="224"/>
      <c r="O83" s="229"/>
      <c r="P83" s="224"/>
      <c r="Q83" s="229"/>
      <c r="R83" s="224"/>
      <c r="S83" s="229"/>
    </row>
    <row r="84" spans="1:19" ht="180.75" thickBot="1" x14ac:dyDescent="0.3">
      <c r="A84" s="37" t="s">
        <v>282</v>
      </c>
      <c r="B84" s="39" t="s">
        <v>391</v>
      </c>
      <c r="C84" s="39" t="s">
        <v>313</v>
      </c>
      <c r="D84" s="39" t="s">
        <v>248</v>
      </c>
      <c r="E84" s="39" t="s">
        <v>258</v>
      </c>
      <c r="F84" s="39" t="s">
        <v>279</v>
      </c>
      <c r="G84" s="40" t="s">
        <v>123</v>
      </c>
      <c r="H84" s="46"/>
      <c r="I84" s="43"/>
      <c r="J84" s="40">
        <v>5</v>
      </c>
      <c r="K84" s="198" t="s">
        <v>390</v>
      </c>
      <c r="L84" s="42"/>
      <c r="M84" s="45"/>
      <c r="N84" s="46"/>
      <c r="O84" s="47"/>
      <c r="P84" s="46"/>
      <c r="Q84" s="47"/>
      <c r="R84" s="46"/>
      <c r="S84" s="47"/>
    </row>
    <row r="85" spans="1:19" ht="195.75" thickBot="1" x14ac:dyDescent="0.3">
      <c r="A85" s="37" t="s">
        <v>283</v>
      </c>
      <c r="B85" s="39" t="s">
        <v>287</v>
      </c>
      <c r="C85" s="39" t="s">
        <v>169</v>
      </c>
      <c r="D85" s="39" t="s">
        <v>248</v>
      </c>
      <c r="E85" s="39" t="s">
        <v>288</v>
      </c>
      <c r="F85" s="39" t="s">
        <v>279</v>
      </c>
      <c r="G85" s="40" t="s">
        <v>123</v>
      </c>
      <c r="H85" s="46"/>
      <c r="I85" s="43"/>
      <c r="J85" s="40">
        <v>5</v>
      </c>
      <c r="K85" s="198" t="s">
        <v>390</v>
      </c>
      <c r="L85" s="42"/>
      <c r="M85" s="45"/>
      <c r="N85" s="46"/>
      <c r="O85" s="47"/>
      <c r="P85" s="46"/>
      <c r="Q85" s="47"/>
      <c r="R85" s="46"/>
      <c r="S85" s="47"/>
    </row>
    <row r="86" spans="1:19" ht="228.75" thickBot="1" x14ac:dyDescent="0.3">
      <c r="A86" s="195" t="s">
        <v>558</v>
      </c>
      <c r="B86" s="196" t="s">
        <v>392</v>
      </c>
      <c r="C86" s="39" t="s">
        <v>250</v>
      </c>
      <c r="D86" s="39" t="s">
        <v>250</v>
      </c>
      <c r="E86" s="39" t="s">
        <v>250</v>
      </c>
      <c r="F86" s="39" t="s">
        <v>250</v>
      </c>
      <c r="G86" s="40" t="s">
        <v>250</v>
      </c>
      <c r="H86" s="39" t="s">
        <v>250</v>
      </c>
      <c r="I86" s="68" t="s">
        <v>250</v>
      </c>
      <c r="J86" s="40" t="s">
        <v>250</v>
      </c>
      <c r="K86" s="47"/>
      <c r="L86" s="40" t="s">
        <v>250</v>
      </c>
      <c r="M86" s="45"/>
      <c r="N86" s="39" t="s">
        <v>250</v>
      </c>
      <c r="O86" s="47"/>
      <c r="P86" s="39" t="s">
        <v>250</v>
      </c>
      <c r="Q86" s="47"/>
      <c r="R86" s="39" t="s">
        <v>250</v>
      </c>
      <c r="S86" s="47"/>
    </row>
    <row r="87" spans="1:19" s="233" customFormat="1" ht="286.5" customHeight="1" thickBot="1" x14ac:dyDescent="0.3">
      <c r="A87" s="26" t="s">
        <v>547</v>
      </c>
      <c r="B87" s="26" t="s">
        <v>548</v>
      </c>
      <c r="C87" s="26" t="s">
        <v>211</v>
      </c>
      <c r="D87" s="26" t="s">
        <v>549</v>
      </c>
      <c r="E87" s="26" t="s">
        <v>550</v>
      </c>
      <c r="F87" s="26" t="s">
        <v>551</v>
      </c>
      <c r="G87" s="230" t="s">
        <v>123</v>
      </c>
      <c r="H87" s="26"/>
      <c r="I87" s="26"/>
      <c r="J87" s="231">
        <v>42</v>
      </c>
      <c r="K87" s="61" t="s">
        <v>522</v>
      </c>
      <c r="L87" s="26"/>
      <c r="M87" s="26"/>
      <c r="N87" s="26"/>
      <c r="O87" s="26"/>
      <c r="P87" s="26"/>
      <c r="Q87" s="26"/>
      <c r="R87" s="26"/>
      <c r="S87" s="232"/>
    </row>
    <row r="88" spans="1:19" s="233" customFormat="1" ht="262.5" customHeight="1" thickBot="1" x14ac:dyDescent="0.3">
      <c r="A88" s="26" t="s">
        <v>552</v>
      </c>
      <c r="B88" s="26" t="s">
        <v>553</v>
      </c>
      <c r="C88" s="26" t="s">
        <v>200</v>
      </c>
      <c r="D88" s="26" t="s">
        <v>549</v>
      </c>
      <c r="E88" s="26" t="s">
        <v>554</v>
      </c>
      <c r="F88" s="26" t="s">
        <v>551</v>
      </c>
      <c r="G88" s="230" t="s">
        <v>123</v>
      </c>
      <c r="H88" s="26"/>
      <c r="I88" s="26"/>
      <c r="J88" s="231">
        <v>42</v>
      </c>
      <c r="K88" s="61" t="s">
        <v>522</v>
      </c>
      <c r="L88" s="26"/>
      <c r="M88" s="26"/>
      <c r="N88" s="26"/>
      <c r="O88" s="26"/>
      <c r="P88" s="26"/>
      <c r="Q88" s="26"/>
      <c r="R88" s="26"/>
      <c r="S88" s="232"/>
    </row>
    <row r="89" spans="1:19" s="233" customFormat="1" ht="174.75" customHeight="1" thickBot="1" x14ac:dyDescent="0.3">
      <c r="A89" s="26" t="s">
        <v>555</v>
      </c>
      <c r="B89" s="26" t="s">
        <v>556</v>
      </c>
      <c r="C89" s="26" t="s">
        <v>119</v>
      </c>
      <c r="D89" s="26" t="s">
        <v>549</v>
      </c>
      <c r="E89" s="26" t="s">
        <v>557</v>
      </c>
      <c r="F89" s="26" t="s">
        <v>551</v>
      </c>
      <c r="G89" s="230" t="s">
        <v>123</v>
      </c>
      <c r="H89" s="26"/>
      <c r="I89" s="26"/>
      <c r="J89" s="231">
        <v>42</v>
      </c>
      <c r="K89" s="61" t="s">
        <v>522</v>
      </c>
      <c r="L89" s="26"/>
      <c r="M89" s="26"/>
      <c r="N89" s="26"/>
      <c r="O89" s="26"/>
      <c r="P89" s="26"/>
      <c r="Q89" s="26"/>
      <c r="R89" s="26"/>
      <c r="S89" s="232"/>
    </row>
    <row r="90" spans="1:19" ht="328.5" thickBot="1" x14ac:dyDescent="0.3">
      <c r="A90" s="195" t="s">
        <v>393</v>
      </c>
      <c r="B90" s="196" t="s">
        <v>394</v>
      </c>
      <c r="C90" s="39" t="s">
        <v>250</v>
      </c>
      <c r="D90" s="39" t="s">
        <v>250</v>
      </c>
      <c r="E90" s="39" t="s">
        <v>250</v>
      </c>
      <c r="F90" s="39" t="s">
        <v>250</v>
      </c>
      <c r="G90" s="40" t="s">
        <v>250</v>
      </c>
      <c r="H90" s="39" t="s">
        <v>250</v>
      </c>
      <c r="I90" s="68" t="s">
        <v>250</v>
      </c>
      <c r="J90" s="40" t="s">
        <v>250</v>
      </c>
      <c r="K90" s="47"/>
      <c r="L90" s="40" t="s">
        <v>250</v>
      </c>
      <c r="M90" s="45"/>
      <c r="N90" s="39" t="s">
        <v>250</v>
      </c>
      <c r="O90" s="47"/>
      <c r="P90" s="39" t="s">
        <v>250</v>
      </c>
      <c r="Q90" s="47"/>
      <c r="R90" s="39" t="s">
        <v>250</v>
      </c>
      <c r="S90" s="47"/>
    </row>
    <row r="91" spans="1:19" ht="171.75" thickBot="1" x14ac:dyDescent="0.3">
      <c r="A91" s="195" t="s">
        <v>289</v>
      </c>
      <c r="B91" s="196" t="s">
        <v>52</v>
      </c>
      <c r="C91" s="39" t="s">
        <v>250</v>
      </c>
      <c r="D91" s="39" t="s">
        <v>250</v>
      </c>
      <c r="E91" s="39" t="s">
        <v>250</v>
      </c>
      <c r="F91" s="39" t="s">
        <v>250</v>
      </c>
      <c r="G91" s="40" t="s">
        <v>250</v>
      </c>
      <c r="H91" s="39" t="s">
        <v>250</v>
      </c>
      <c r="I91" s="68" t="s">
        <v>250</v>
      </c>
      <c r="J91" s="40" t="s">
        <v>250</v>
      </c>
      <c r="K91" s="47"/>
      <c r="L91" s="40" t="s">
        <v>250</v>
      </c>
      <c r="M91" s="45"/>
      <c r="N91" s="39" t="s">
        <v>250</v>
      </c>
      <c r="O91" s="47"/>
      <c r="P91" s="39" t="s">
        <v>250</v>
      </c>
      <c r="Q91" s="47"/>
      <c r="R91" s="39" t="s">
        <v>250</v>
      </c>
      <c r="S91" s="47"/>
    </row>
    <row r="92" spans="1:19" ht="157.5" thickBot="1" x14ac:dyDescent="0.3">
      <c r="A92" s="195" t="s">
        <v>290</v>
      </c>
      <c r="B92" s="196" t="s">
        <v>54</v>
      </c>
      <c r="C92" s="39" t="s">
        <v>250</v>
      </c>
      <c r="D92" s="39" t="s">
        <v>250</v>
      </c>
      <c r="E92" s="39" t="s">
        <v>250</v>
      </c>
      <c r="F92" s="39" t="s">
        <v>250</v>
      </c>
      <c r="G92" s="40" t="s">
        <v>250</v>
      </c>
      <c r="H92" s="39" t="s">
        <v>250</v>
      </c>
      <c r="I92" s="68" t="s">
        <v>250</v>
      </c>
      <c r="J92" s="40" t="s">
        <v>250</v>
      </c>
      <c r="K92" s="47"/>
      <c r="L92" s="40" t="s">
        <v>250</v>
      </c>
      <c r="M92" s="45"/>
      <c r="N92" s="39" t="s">
        <v>250</v>
      </c>
      <c r="O92" s="47"/>
      <c r="P92" s="39" t="s">
        <v>250</v>
      </c>
      <c r="Q92" s="47"/>
      <c r="R92" s="39" t="s">
        <v>250</v>
      </c>
      <c r="S92" s="47"/>
    </row>
    <row r="93" spans="1:19" ht="228.75" thickBot="1" x14ac:dyDescent="0.3">
      <c r="A93" s="195" t="s">
        <v>291</v>
      </c>
      <c r="B93" s="196" t="s">
        <v>395</v>
      </c>
      <c r="C93" s="39" t="s">
        <v>250</v>
      </c>
      <c r="D93" s="39" t="s">
        <v>250</v>
      </c>
      <c r="E93" s="39" t="s">
        <v>250</v>
      </c>
      <c r="F93" s="39" t="s">
        <v>250</v>
      </c>
      <c r="G93" s="40" t="s">
        <v>250</v>
      </c>
      <c r="H93" s="39" t="s">
        <v>250</v>
      </c>
      <c r="I93" s="68" t="s">
        <v>250</v>
      </c>
      <c r="J93" s="40" t="s">
        <v>250</v>
      </c>
      <c r="K93" s="47"/>
      <c r="L93" s="40" t="s">
        <v>250</v>
      </c>
      <c r="M93" s="45"/>
      <c r="N93" s="39" t="s">
        <v>250</v>
      </c>
      <c r="O93" s="47"/>
      <c r="P93" s="39" t="s">
        <v>250</v>
      </c>
      <c r="Q93" s="47"/>
      <c r="R93" s="39" t="s">
        <v>250</v>
      </c>
      <c r="S93" s="47"/>
    </row>
    <row r="94" spans="1:19" ht="180" x14ac:dyDescent="0.25">
      <c r="A94" s="234" t="s">
        <v>640</v>
      </c>
      <c r="B94" s="235" t="s">
        <v>641</v>
      </c>
      <c r="C94" s="235" t="s">
        <v>642</v>
      </c>
      <c r="D94" s="235" t="s">
        <v>248</v>
      </c>
      <c r="E94" s="235" t="s">
        <v>121</v>
      </c>
      <c r="F94" s="235" t="s">
        <v>643</v>
      </c>
      <c r="G94" s="236" t="s">
        <v>123</v>
      </c>
      <c r="H94" s="235"/>
      <c r="I94" s="237"/>
      <c r="J94" s="236">
        <v>38</v>
      </c>
      <c r="K94" s="238" t="s">
        <v>518</v>
      </c>
      <c r="L94" s="236"/>
      <c r="M94" s="239"/>
      <c r="N94" s="235"/>
      <c r="O94" s="238"/>
      <c r="P94" s="235"/>
      <c r="Q94" s="238"/>
      <c r="R94" s="235"/>
      <c r="S94" s="238"/>
    </row>
    <row r="95" spans="1:19" ht="157.5" x14ac:dyDescent="0.25">
      <c r="A95" s="240" t="s">
        <v>644</v>
      </c>
      <c r="B95" s="241" t="s">
        <v>645</v>
      </c>
      <c r="C95" s="241" t="s">
        <v>646</v>
      </c>
      <c r="D95" s="241" t="s">
        <v>248</v>
      </c>
      <c r="E95" s="241" t="s">
        <v>253</v>
      </c>
      <c r="F95" s="241" t="s">
        <v>643</v>
      </c>
      <c r="G95" s="242" t="s">
        <v>123</v>
      </c>
      <c r="H95" s="241"/>
      <c r="I95" s="243"/>
      <c r="J95" s="242">
        <v>38</v>
      </c>
      <c r="K95" s="244" t="s">
        <v>518</v>
      </c>
      <c r="L95" s="242"/>
      <c r="M95" s="245"/>
      <c r="N95" s="241"/>
      <c r="O95" s="244"/>
      <c r="P95" s="241"/>
      <c r="Q95" s="244"/>
      <c r="R95" s="241"/>
      <c r="S95" s="244"/>
    </row>
    <row r="96" spans="1:19" ht="157.5" x14ac:dyDescent="0.25">
      <c r="A96" s="240" t="s">
        <v>647</v>
      </c>
      <c r="B96" s="241" t="s">
        <v>648</v>
      </c>
      <c r="C96" s="241" t="s">
        <v>211</v>
      </c>
      <c r="D96" s="241" t="s">
        <v>248</v>
      </c>
      <c r="E96" s="241" t="s">
        <v>269</v>
      </c>
      <c r="F96" s="241" t="s">
        <v>643</v>
      </c>
      <c r="G96" s="242" t="s">
        <v>123</v>
      </c>
      <c r="H96" s="241"/>
      <c r="I96" s="243"/>
      <c r="J96" s="242">
        <v>38</v>
      </c>
      <c r="K96" s="244" t="s">
        <v>518</v>
      </c>
      <c r="L96" s="242"/>
      <c r="M96" s="245"/>
      <c r="N96" s="241"/>
      <c r="O96" s="244"/>
      <c r="P96" s="241"/>
      <c r="Q96" s="244"/>
      <c r="R96" s="241"/>
      <c r="S96" s="244"/>
    </row>
    <row r="97" spans="1:19" ht="157.5" x14ac:dyDescent="0.25">
      <c r="A97" s="240" t="s">
        <v>649</v>
      </c>
      <c r="B97" s="241" t="s">
        <v>650</v>
      </c>
      <c r="C97" s="241" t="s">
        <v>310</v>
      </c>
      <c r="D97" s="241" t="s">
        <v>248</v>
      </c>
      <c r="E97" s="241" t="s">
        <v>606</v>
      </c>
      <c r="F97" s="241" t="s">
        <v>643</v>
      </c>
      <c r="G97" s="242" t="s">
        <v>123</v>
      </c>
      <c r="H97" s="241"/>
      <c r="I97" s="243"/>
      <c r="J97" s="242">
        <v>38</v>
      </c>
      <c r="K97" s="244" t="s">
        <v>518</v>
      </c>
      <c r="L97" s="242"/>
      <c r="M97" s="245"/>
      <c r="N97" s="241"/>
      <c r="O97" s="244"/>
      <c r="P97" s="241"/>
      <c r="Q97" s="244"/>
      <c r="R97" s="241"/>
      <c r="S97" s="244"/>
    </row>
    <row r="98" spans="1:19" ht="157.5" x14ac:dyDescent="0.25">
      <c r="A98" s="240" t="s">
        <v>651</v>
      </c>
      <c r="B98" s="246" t="s">
        <v>652</v>
      </c>
      <c r="C98" s="241" t="s">
        <v>313</v>
      </c>
      <c r="D98" s="241" t="s">
        <v>248</v>
      </c>
      <c r="E98" s="241" t="s">
        <v>258</v>
      </c>
      <c r="F98" s="241" t="s">
        <v>643</v>
      </c>
      <c r="G98" s="242" t="s">
        <v>123</v>
      </c>
      <c r="H98" s="241"/>
      <c r="I98" s="243"/>
      <c r="J98" s="242">
        <v>38</v>
      </c>
      <c r="K98" s="244" t="s">
        <v>518</v>
      </c>
      <c r="L98" s="242"/>
      <c r="M98" s="245"/>
      <c r="N98" s="241"/>
      <c r="O98" s="244"/>
      <c r="P98" s="241"/>
      <c r="Q98" s="244"/>
      <c r="R98" s="241"/>
      <c r="S98" s="244"/>
    </row>
    <row r="99" spans="1:19" ht="157.5" x14ac:dyDescent="0.25">
      <c r="A99" s="247" t="s">
        <v>653</v>
      </c>
      <c r="B99" s="248" t="s">
        <v>654</v>
      </c>
      <c r="C99" s="248" t="s">
        <v>189</v>
      </c>
      <c r="D99" s="248" t="s">
        <v>248</v>
      </c>
      <c r="E99" s="248" t="s">
        <v>286</v>
      </c>
      <c r="F99" s="248" t="s">
        <v>643</v>
      </c>
      <c r="G99" s="249" t="s">
        <v>123</v>
      </c>
      <c r="H99" s="248"/>
      <c r="I99" s="250"/>
      <c r="J99" s="249">
        <v>38</v>
      </c>
      <c r="K99" s="251" t="s">
        <v>518</v>
      </c>
      <c r="L99" s="249"/>
      <c r="M99" s="252"/>
      <c r="N99" s="248"/>
      <c r="O99" s="251"/>
      <c r="P99" s="248"/>
      <c r="Q99" s="251"/>
      <c r="R99" s="248"/>
      <c r="S99" s="251"/>
    </row>
    <row r="100" spans="1:19" ht="158.25" thickBot="1" x14ac:dyDescent="0.3">
      <c r="A100" s="37" t="s">
        <v>655</v>
      </c>
      <c r="B100" s="39" t="s">
        <v>656</v>
      </c>
      <c r="C100" s="39" t="s">
        <v>169</v>
      </c>
      <c r="D100" s="39" t="s">
        <v>248</v>
      </c>
      <c r="E100" s="39" t="s">
        <v>288</v>
      </c>
      <c r="F100" s="39" t="s">
        <v>643</v>
      </c>
      <c r="G100" s="40" t="s">
        <v>123</v>
      </c>
      <c r="H100" s="39"/>
      <c r="I100" s="68"/>
      <c r="J100" s="40">
        <v>38</v>
      </c>
      <c r="K100" s="47" t="s">
        <v>518</v>
      </c>
      <c r="L100" s="40"/>
      <c r="M100" s="45"/>
      <c r="N100" s="39"/>
      <c r="O100" s="47"/>
      <c r="P100" s="39"/>
      <c r="Q100" s="47"/>
      <c r="R100" s="39"/>
      <c r="S100" s="47"/>
    </row>
    <row r="101" spans="1:19" ht="257.25" thickBot="1" x14ac:dyDescent="0.3">
      <c r="A101" s="195" t="s">
        <v>57</v>
      </c>
      <c r="B101" s="196" t="s">
        <v>58</v>
      </c>
      <c r="C101" s="39"/>
      <c r="D101" s="39"/>
      <c r="E101" s="39"/>
      <c r="F101" s="39"/>
      <c r="G101" s="39"/>
      <c r="H101" s="39"/>
      <c r="I101" s="198"/>
      <c r="J101" s="40"/>
      <c r="K101" s="47"/>
      <c r="L101" s="39"/>
      <c r="M101" s="47"/>
      <c r="N101" s="39"/>
      <c r="O101" s="47"/>
      <c r="P101" s="39"/>
      <c r="Q101" s="47"/>
      <c r="R101" s="39"/>
      <c r="S101" s="47"/>
    </row>
    <row r="102" spans="1:19" s="254" customFormat="1" ht="129" thickBot="1" x14ac:dyDescent="0.3">
      <c r="A102" s="59" t="s">
        <v>292</v>
      </c>
      <c r="B102" s="60" t="s">
        <v>60</v>
      </c>
      <c r="C102" s="61"/>
      <c r="D102" s="61"/>
      <c r="E102" s="61"/>
      <c r="F102" s="61"/>
      <c r="G102" s="61"/>
      <c r="H102" s="61"/>
      <c r="I102" s="253"/>
      <c r="J102" s="62"/>
      <c r="K102" s="221"/>
      <c r="L102" s="61"/>
      <c r="M102" s="221"/>
      <c r="N102" s="61"/>
      <c r="O102" s="221"/>
      <c r="P102" s="61"/>
      <c r="Q102" s="221"/>
      <c r="R102" s="61"/>
      <c r="S102" s="221"/>
    </row>
    <row r="103" spans="1:19" ht="300" x14ac:dyDescent="0.25">
      <c r="A103" s="234" t="s">
        <v>595</v>
      </c>
      <c r="B103" s="235" t="s">
        <v>596</v>
      </c>
      <c r="C103" s="235" t="s">
        <v>119</v>
      </c>
      <c r="D103" s="235" t="s">
        <v>597</v>
      </c>
      <c r="E103" s="235" t="s">
        <v>121</v>
      </c>
      <c r="F103" s="235" t="s">
        <v>598</v>
      </c>
      <c r="G103" s="236" t="s">
        <v>123</v>
      </c>
      <c r="H103" s="236" t="s">
        <v>124</v>
      </c>
      <c r="I103" s="255"/>
      <c r="J103" s="236">
        <v>44</v>
      </c>
      <c r="K103" s="256" t="s">
        <v>524</v>
      </c>
      <c r="L103" s="235"/>
      <c r="M103" s="238"/>
      <c r="N103" s="235"/>
      <c r="O103" s="238"/>
      <c r="P103" s="235"/>
      <c r="Q103" s="238"/>
      <c r="R103" s="235"/>
      <c r="S103" s="238"/>
    </row>
    <row r="104" spans="1:19" ht="165" x14ac:dyDescent="0.25">
      <c r="A104" s="240" t="s">
        <v>599</v>
      </c>
      <c r="B104" s="241" t="s">
        <v>600</v>
      </c>
      <c r="C104" s="241" t="s">
        <v>200</v>
      </c>
      <c r="D104" s="241" t="s">
        <v>597</v>
      </c>
      <c r="E104" s="241" t="s">
        <v>253</v>
      </c>
      <c r="F104" s="241" t="s">
        <v>598</v>
      </c>
      <c r="G104" s="242" t="s">
        <v>123</v>
      </c>
      <c r="H104" s="241"/>
      <c r="I104" s="257"/>
      <c r="J104" s="242">
        <v>44</v>
      </c>
      <c r="K104" s="245" t="s">
        <v>524</v>
      </c>
      <c r="L104" s="241"/>
      <c r="M104" s="244"/>
      <c r="N104" s="241"/>
      <c r="O104" s="244"/>
      <c r="P104" s="241"/>
      <c r="Q104" s="244"/>
      <c r="R104" s="241"/>
      <c r="S104" s="244"/>
    </row>
    <row r="105" spans="1:19" ht="120" x14ac:dyDescent="0.25">
      <c r="A105" s="240" t="s">
        <v>601</v>
      </c>
      <c r="B105" s="241" t="s">
        <v>602</v>
      </c>
      <c r="C105" s="241" t="s">
        <v>200</v>
      </c>
      <c r="D105" s="241" t="s">
        <v>597</v>
      </c>
      <c r="E105" s="241" t="s">
        <v>253</v>
      </c>
      <c r="F105" s="241" t="s">
        <v>598</v>
      </c>
      <c r="G105" s="242" t="s">
        <v>123</v>
      </c>
      <c r="H105" s="241"/>
      <c r="I105" s="257"/>
      <c r="J105" s="242">
        <v>44</v>
      </c>
      <c r="K105" s="244" t="s">
        <v>524</v>
      </c>
      <c r="L105" s="241"/>
      <c r="M105" s="244"/>
      <c r="N105" s="241"/>
      <c r="O105" s="244"/>
      <c r="P105" s="241"/>
      <c r="Q105" s="244"/>
      <c r="R105" s="241"/>
      <c r="S105" s="244"/>
    </row>
    <row r="106" spans="1:19" ht="240" x14ac:dyDescent="0.25">
      <c r="A106" s="240" t="s">
        <v>603</v>
      </c>
      <c r="B106" s="241" t="s">
        <v>604</v>
      </c>
      <c r="C106" s="241" t="s">
        <v>211</v>
      </c>
      <c r="D106" s="241" t="s">
        <v>597</v>
      </c>
      <c r="E106" s="241" t="s">
        <v>269</v>
      </c>
      <c r="F106" s="241" t="s">
        <v>598</v>
      </c>
      <c r="G106" s="242" t="s">
        <v>123</v>
      </c>
      <c r="H106" s="241"/>
      <c r="I106" s="257"/>
      <c r="J106" s="242">
        <v>44</v>
      </c>
      <c r="K106" s="245" t="s">
        <v>524</v>
      </c>
      <c r="L106" s="241"/>
      <c r="M106" s="244"/>
      <c r="N106" s="241"/>
      <c r="O106" s="244"/>
      <c r="P106" s="241"/>
      <c r="Q106" s="244"/>
      <c r="R106" s="241"/>
      <c r="S106" s="244"/>
    </row>
    <row r="107" spans="1:19" ht="180" x14ac:dyDescent="0.25">
      <c r="A107" s="240" t="s">
        <v>605</v>
      </c>
      <c r="B107" s="241" t="s">
        <v>657</v>
      </c>
      <c r="C107" s="241" t="s">
        <v>658</v>
      </c>
      <c r="D107" s="241" t="s">
        <v>597</v>
      </c>
      <c r="E107" s="241" t="s">
        <v>624</v>
      </c>
      <c r="F107" s="241" t="s">
        <v>598</v>
      </c>
      <c r="G107" s="242" t="s">
        <v>123</v>
      </c>
      <c r="H107" s="241"/>
      <c r="I107" s="257"/>
      <c r="J107" s="242">
        <v>44</v>
      </c>
      <c r="K107" s="244" t="s">
        <v>524</v>
      </c>
      <c r="L107" s="241"/>
      <c r="M107" s="244"/>
      <c r="N107" s="241"/>
      <c r="O107" s="244"/>
      <c r="P107" s="241"/>
      <c r="Q107" s="244"/>
      <c r="R107" s="241"/>
      <c r="S107" s="244"/>
    </row>
    <row r="108" spans="1:19" ht="195" x14ac:dyDescent="0.25">
      <c r="A108" s="240" t="s">
        <v>607</v>
      </c>
      <c r="B108" s="241" t="s">
        <v>608</v>
      </c>
      <c r="C108" s="241" t="s">
        <v>313</v>
      </c>
      <c r="D108" s="241" t="s">
        <v>597</v>
      </c>
      <c r="E108" s="241" t="s">
        <v>258</v>
      </c>
      <c r="F108" s="241" t="s">
        <v>598</v>
      </c>
      <c r="G108" s="242" t="s">
        <v>123</v>
      </c>
      <c r="H108" s="241"/>
      <c r="I108" s="257"/>
      <c r="J108" s="242">
        <v>44</v>
      </c>
      <c r="K108" s="245" t="s">
        <v>524</v>
      </c>
      <c r="L108" s="241"/>
      <c r="M108" s="244"/>
      <c r="N108" s="241"/>
      <c r="O108" s="244"/>
      <c r="P108" s="241"/>
      <c r="Q108" s="244"/>
      <c r="R108" s="241"/>
      <c r="S108" s="244"/>
    </row>
    <row r="109" spans="1:19" ht="150" x14ac:dyDescent="0.25">
      <c r="A109" s="240" t="s">
        <v>609</v>
      </c>
      <c r="B109" s="246" t="s">
        <v>677</v>
      </c>
      <c r="C109" s="241" t="s">
        <v>610</v>
      </c>
      <c r="D109" s="241" t="s">
        <v>597</v>
      </c>
      <c r="E109" s="241" t="s">
        <v>316</v>
      </c>
      <c r="F109" s="241" t="s">
        <v>598</v>
      </c>
      <c r="G109" s="242" t="s">
        <v>123</v>
      </c>
      <c r="H109" s="241" t="s">
        <v>124</v>
      </c>
      <c r="I109" s="257"/>
      <c r="J109" s="242">
        <v>44</v>
      </c>
      <c r="K109" s="245" t="s">
        <v>524</v>
      </c>
      <c r="L109" s="241"/>
      <c r="M109" s="244"/>
      <c r="N109" s="241"/>
      <c r="O109" s="244"/>
      <c r="P109" s="241"/>
      <c r="Q109" s="244"/>
      <c r="R109" s="241"/>
      <c r="S109" s="244"/>
    </row>
    <row r="110" spans="1:19" ht="204.75" x14ac:dyDescent="0.25">
      <c r="A110" s="240" t="s">
        <v>611</v>
      </c>
      <c r="B110" s="705" t="s">
        <v>678</v>
      </c>
      <c r="C110" s="241" t="s">
        <v>169</v>
      </c>
      <c r="D110" s="241" t="s">
        <v>597</v>
      </c>
      <c r="E110" s="241" t="s">
        <v>625</v>
      </c>
      <c r="F110" s="241" t="s">
        <v>612</v>
      </c>
      <c r="G110" s="242" t="s">
        <v>123</v>
      </c>
      <c r="H110" s="242" t="s">
        <v>124</v>
      </c>
      <c r="I110" s="243"/>
      <c r="J110" s="242">
        <v>44</v>
      </c>
      <c r="K110" s="245" t="s">
        <v>524</v>
      </c>
      <c r="L110" s="241"/>
      <c r="M110" s="244"/>
      <c r="N110" s="241"/>
      <c r="O110" s="244"/>
      <c r="P110" s="241"/>
      <c r="Q110" s="244"/>
      <c r="R110" s="241"/>
      <c r="S110" s="244"/>
    </row>
    <row r="111" spans="1:19" ht="110.25" x14ac:dyDescent="0.25">
      <c r="A111" s="240" t="s">
        <v>613</v>
      </c>
      <c r="B111" s="241" t="s">
        <v>614</v>
      </c>
      <c r="C111" s="241" t="s">
        <v>119</v>
      </c>
      <c r="D111" s="241" t="s">
        <v>597</v>
      </c>
      <c r="E111" s="241" t="s">
        <v>121</v>
      </c>
      <c r="F111" s="241" t="s">
        <v>598</v>
      </c>
      <c r="G111" s="242" t="s">
        <v>123</v>
      </c>
      <c r="H111" s="242" t="s">
        <v>124</v>
      </c>
      <c r="I111" s="243" t="s">
        <v>236</v>
      </c>
      <c r="J111" s="242">
        <v>44</v>
      </c>
      <c r="K111" s="245" t="s">
        <v>524</v>
      </c>
      <c r="L111" s="241"/>
      <c r="M111" s="244"/>
      <c r="N111" s="241"/>
      <c r="O111" s="244"/>
      <c r="P111" s="241"/>
      <c r="Q111" s="244"/>
      <c r="R111" s="241"/>
      <c r="S111" s="244"/>
    </row>
    <row r="112" spans="1:19" ht="150.75" thickBot="1" x14ac:dyDescent="0.3">
      <c r="A112" s="258" t="s">
        <v>616</v>
      </c>
      <c r="B112" s="259" t="s">
        <v>617</v>
      </c>
      <c r="C112" s="259" t="s">
        <v>211</v>
      </c>
      <c r="D112" s="259" t="s">
        <v>597</v>
      </c>
      <c r="E112" s="259" t="s">
        <v>269</v>
      </c>
      <c r="F112" s="259" t="s">
        <v>598</v>
      </c>
      <c r="G112" s="260" t="s">
        <v>123</v>
      </c>
      <c r="H112" s="259"/>
      <c r="I112" s="261" t="s">
        <v>236</v>
      </c>
      <c r="J112" s="260">
        <v>44</v>
      </c>
      <c r="K112" s="262" t="s">
        <v>524</v>
      </c>
      <c r="L112" s="259"/>
      <c r="M112" s="263"/>
      <c r="N112" s="259"/>
      <c r="O112" s="263"/>
      <c r="P112" s="259"/>
      <c r="Q112" s="263"/>
      <c r="R112" s="259"/>
      <c r="S112" s="263"/>
    </row>
    <row r="113" spans="1:19" s="254" customFormat="1" ht="129" thickBot="1" x14ac:dyDescent="0.3">
      <c r="A113" s="59" t="s">
        <v>293</v>
      </c>
      <c r="B113" s="60" t="s">
        <v>62</v>
      </c>
      <c r="C113" s="61"/>
      <c r="D113" s="61"/>
      <c r="E113" s="61"/>
      <c r="F113" s="61"/>
      <c r="G113" s="61"/>
      <c r="H113" s="61"/>
      <c r="I113" s="253"/>
      <c r="J113" s="62"/>
      <c r="K113" s="221"/>
      <c r="L113" s="61"/>
      <c r="M113" s="221"/>
      <c r="N113" s="61"/>
      <c r="O113" s="221"/>
      <c r="P113" s="61"/>
      <c r="Q113" s="221"/>
      <c r="R113" s="61"/>
      <c r="S113" s="221"/>
    </row>
    <row r="114" spans="1:19" ht="225.75" thickBot="1" x14ac:dyDescent="0.3">
      <c r="A114" s="37" t="s">
        <v>618</v>
      </c>
      <c r="B114" s="39" t="s">
        <v>619</v>
      </c>
      <c r="C114" s="39" t="s">
        <v>119</v>
      </c>
      <c r="D114" s="39" t="s">
        <v>597</v>
      </c>
      <c r="E114" s="39" t="s">
        <v>121</v>
      </c>
      <c r="F114" s="39" t="s">
        <v>620</v>
      </c>
      <c r="G114" s="40" t="s">
        <v>123</v>
      </c>
      <c r="H114" s="40" t="s">
        <v>124</v>
      </c>
      <c r="I114" s="198"/>
      <c r="J114" s="40">
        <v>33</v>
      </c>
      <c r="K114" s="45" t="s">
        <v>360</v>
      </c>
      <c r="L114" s="39"/>
      <c r="M114" s="47"/>
      <c r="N114" s="39"/>
      <c r="O114" s="47"/>
      <c r="P114" s="39"/>
      <c r="Q114" s="47"/>
      <c r="R114" s="39"/>
      <c r="S114" s="47"/>
    </row>
    <row r="115" spans="1:19" ht="270.75" thickBot="1" x14ac:dyDescent="0.3">
      <c r="A115" s="37" t="s">
        <v>621</v>
      </c>
      <c r="B115" s="223" t="s">
        <v>679</v>
      </c>
      <c r="C115" s="215" t="s">
        <v>680</v>
      </c>
      <c r="D115" s="39" t="s">
        <v>597</v>
      </c>
      <c r="E115" s="39" t="s">
        <v>121</v>
      </c>
      <c r="F115" s="39" t="s">
        <v>620</v>
      </c>
      <c r="G115" s="40" t="s">
        <v>123</v>
      </c>
      <c r="H115" s="40" t="s">
        <v>124</v>
      </c>
      <c r="I115" s="198"/>
      <c r="J115" s="40">
        <v>33</v>
      </c>
      <c r="K115" s="45" t="s">
        <v>360</v>
      </c>
      <c r="L115" s="39"/>
      <c r="M115" s="47"/>
      <c r="N115" s="39"/>
      <c r="O115" s="47"/>
      <c r="P115" s="39"/>
      <c r="Q115" s="47"/>
      <c r="R115" s="39"/>
      <c r="S115" s="47"/>
    </row>
    <row r="116" spans="1:19" ht="195.75" thickBot="1" x14ac:dyDescent="0.3">
      <c r="A116" s="37" t="s">
        <v>622</v>
      </c>
      <c r="B116" s="39" t="s">
        <v>623</v>
      </c>
      <c r="C116" s="39" t="s">
        <v>169</v>
      </c>
      <c r="D116" s="39" t="s">
        <v>597</v>
      </c>
      <c r="E116" s="39" t="s">
        <v>170</v>
      </c>
      <c r="F116" s="39" t="s">
        <v>620</v>
      </c>
      <c r="G116" s="39" t="s">
        <v>123</v>
      </c>
      <c r="H116" s="40" t="s">
        <v>124</v>
      </c>
      <c r="I116" s="198"/>
      <c r="J116" s="40">
        <v>33</v>
      </c>
      <c r="K116" s="45" t="s">
        <v>360</v>
      </c>
      <c r="L116" s="39"/>
      <c r="M116" s="47"/>
      <c r="N116" s="39"/>
      <c r="O116" s="47"/>
      <c r="P116" s="39"/>
      <c r="Q116" s="47"/>
      <c r="R116" s="39"/>
      <c r="S116" s="47"/>
    </row>
    <row r="117" spans="1:19" ht="86.25" thickBot="1" x14ac:dyDescent="0.3">
      <c r="A117" s="195" t="s">
        <v>396</v>
      </c>
      <c r="B117" s="196" t="s">
        <v>397</v>
      </c>
      <c r="C117" s="39" t="s">
        <v>250</v>
      </c>
      <c r="D117" s="39" t="s">
        <v>250</v>
      </c>
      <c r="E117" s="39" t="s">
        <v>250</v>
      </c>
      <c r="F117" s="39" t="s">
        <v>250</v>
      </c>
      <c r="G117" s="40" t="s">
        <v>250</v>
      </c>
      <c r="H117" s="39" t="s">
        <v>250</v>
      </c>
      <c r="I117" s="68" t="s">
        <v>250</v>
      </c>
      <c r="J117" s="40" t="s">
        <v>250</v>
      </c>
      <c r="K117" s="47"/>
      <c r="L117" s="40" t="s">
        <v>250</v>
      </c>
      <c r="M117" s="45"/>
      <c r="N117" s="39" t="s">
        <v>250</v>
      </c>
      <c r="O117" s="47"/>
      <c r="P117" s="39" t="s">
        <v>250</v>
      </c>
      <c r="Q117" s="47"/>
      <c r="R117" s="39" t="s">
        <v>250</v>
      </c>
      <c r="S117" s="47"/>
    </row>
    <row r="118" spans="1:19" ht="214.5" thickBot="1" x14ac:dyDescent="0.3">
      <c r="A118" s="195" t="s">
        <v>398</v>
      </c>
      <c r="B118" s="196" t="s">
        <v>67</v>
      </c>
      <c r="C118" s="39" t="s">
        <v>250</v>
      </c>
      <c r="D118" s="39" t="s">
        <v>250</v>
      </c>
      <c r="E118" s="39" t="s">
        <v>250</v>
      </c>
      <c r="F118" s="39" t="s">
        <v>250</v>
      </c>
      <c r="G118" s="40" t="s">
        <v>250</v>
      </c>
      <c r="H118" s="39" t="s">
        <v>250</v>
      </c>
      <c r="I118" s="68" t="s">
        <v>250</v>
      </c>
      <c r="J118" s="40" t="s">
        <v>250</v>
      </c>
      <c r="K118" s="47"/>
      <c r="L118" s="40" t="s">
        <v>250</v>
      </c>
      <c r="M118" s="45"/>
      <c r="N118" s="39" t="s">
        <v>250</v>
      </c>
      <c r="O118" s="47"/>
      <c r="P118" s="39" t="s">
        <v>250</v>
      </c>
      <c r="Q118" s="47"/>
      <c r="R118" s="39" t="s">
        <v>250</v>
      </c>
      <c r="S118" s="47"/>
    </row>
    <row r="119" spans="1:19" ht="342.75" thickBot="1" x14ac:dyDescent="0.3">
      <c r="A119" s="195" t="s">
        <v>294</v>
      </c>
      <c r="B119" s="196" t="s">
        <v>69</v>
      </c>
      <c r="C119" s="39" t="s">
        <v>250</v>
      </c>
      <c r="D119" s="39" t="s">
        <v>250</v>
      </c>
      <c r="E119" s="39" t="s">
        <v>250</v>
      </c>
      <c r="F119" s="39" t="s">
        <v>250</v>
      </c>
      <c r="G119" s="40" t="s">
        <v>250</v>
      </c>
      <c r="H119" s="39" t="s">
        <v>250</v>
      </c>
      <c r="I119" s="68" t="s">
        <v>250</v>
      </c>
      <c r="J119" s="40" t="s">
        <v>250</v>
      </c>
      <c r="K119" s="47"/>
      <c r="L119" s="40" t="s">
        <v>250</v>
      </c>
      <c r="M119" s="45"/>
      <c r="N119" s="39" t="s">
        <v>250</v>
      </c>
      <c r="O119" s="47"/>
      <c r="P119" s="39" t="s">
        <v>250</v>
      </c>
      <c r="Q119" s="47"/>
      <c r="R119" s="39" t="s">
        <v>250</v>
      </c>
      <c r="S119" s="47"/>
    </row>
    <row r="120" spans="1:19" ht="171.75" thickBot="1" x14ac:dyDescent="0.3">
      <c r="A120" s="195" t="s">
        <v>70</v>
      </c>
      <c r="B120" s="196" t="s">
        <v>71</v>
      </c>
      <c r="C120" s="39" t="s">
        <v>250</v>
      </c>
      <c r="D120" s="39" t="s">
        <v>250</v>
      </c>
      <c r="E120" s="39" t="s">
        <v>250</v>
      </c>
      <c r="F120" s="39" t="s">
        <v>250</v>
      </c>
      <c r="G120" s="40" t="s">
        <v>250</v>
      </c>
      <c r="H120" s="39" t="s">
        <v>250</v>
      </c>
      <c r="I120" s="68" t="s">
        <v>250</v>
      </c>
      <c r="J120" s="40" t="s">
        <v>250</v>
      </c>
      <c r="K120" s="47"/>
      <c r="L120" s="40" t="s">
        <v>250</v>
      </c>
      <c r="M120" s="45"/>
      <c r="N120" s="39" t="s">
        <v>250</v>
      </c>
      <c r="O120" s="47"/>
      <c r="P120" s="39" t="s">
        <v>250</v>
      </c>
      <c r="Q120" s="47"/>
      <c r="R120" s="39" t="s">
        <v>250</v>
      </c>
      <c r="S120" s="47"/>
    </row>
    <row r="121" spans="1:19" ht="157.5" thickBot="1" x14ac:dyDescent="0.3">
      <c r="A121" s="195" t="s">
        <v>399</v>
      </c>
      <c r="B121" s="196" t="s">
        <v>400</v>
      </c>
      <c r="C121" s="39" t="s">
        <v>250</v>
      </c>
      <c r="D121" s="39" t="s">
        <v>250</v>
      </c>
      <c r="E121" s="39" t="s">
        <v>250</v>
      </c>
      <c r="F121" s="39" t="s">
        <v>250</v>
      </c>
      <c r="G121" s="40" t="s">
        <v>250</v>
      </c>
      <c r="H121" s="39" t="s">
        <v>250</v>
      </c>
      <c r="I121" s="68" t="s">
        <v>250</v>
      </c>
      <c r="J121" s="40" t="s">
        <v>250</v>
      </c>
      <c r="K121" s="47"/>
      <c r="L121" s="40" t="s">
        <v>250</v>
      </c>
      <c r="M121" s="45"/>
      <c r="N121" s="39" t="s">
        <v>250</v>
      </c>
      <c r="O121" s="47"/>
      <c r="P121" s="39" t="s">
        <v>250</v>
      </c>
      <c r="Q121" s="47"/>
      <c r="R121" s="39" t="s">
        <v>250</v>
      </c>
      <c r="S121" s="47"/>
    </row>
    <row r="122" spans="1:19" ht="157.5" thickBot="1" x14ac:dyDescent="0.3">
      <c r="A122" s="195" t="s">
        <v>401</v>
      </c>
      <c r="B122" s="196" t="s">
        <v>75</v>
      </c>
      <c r="C122" s="39" t="s">
        <v>250</v>
      </c>
      <c r="D122" s="39" t="s">
        <v>250</v>
      </c>
      <c r="E122" s="39" t="s">
        <v>250</v>
      </c>
      <c r="F122" s="39" t="s">
        <v>250</v>
      </c>
      <c r="G122" s="40" t="s">
        <v>250</v>
      </c>
      <c r="H122" s="39" t="s">
        <v>250</v>
      </c>
      <c r="I122" s="68" t="s">
        <v>250</v>
      </c>
      <c r="J122" s="40" t="s">
        <v>250</v>
      </c>
      <c r="K122" s="47"/>
      <c r="L122" s="40" t="s">
        <v>250</v>
      </c>
      <c r="M122" s="45"/>
      <c r="N122" s="39" t="s">
        <v>250</v>
      </c>
      <c r="O122" s="47"/>
      <c r="P122" s="39" t="s">
        <v>250</v>
      </c>
      <c r="Q122" s="47"/>
      <c r="R122" s="39" t="s">
        <v>250</v>
      </c>
      <c r="S122" s="47"/>
    </row>
    <row r="123" spans="1:19" ht="100.5" thickBot="1" x14ac:dyDescent="0.3">
      <c r="A123" s="195" t="s">
        <v>402</v>
      </c>
      <c r="B123" s="196" t="s">
        <v>77</v>
      </c>
      <c r="C123" s="39" t="s">
        <v>250</v>
      </c>
      <c r="D123" s="39" t="s">
        <v>250</v>
      </c>
      <c r="E123" s="39" t="s">
        <v>250</v>
      </c>
      <c r="F123" s="39" t="s">
        <v>250</v>
      </c>
      <c r="G123" s="40" t="s">
        <v>250</v>
      </c>
      <c r="H123" s="39" t="s">
        <v>250</v>
      </c>
      <c r="I123" s="68" t="s">
        <v>250</v>
      </c>
      <c r="J123" s="40" t="s">
        <v>250</v>
      </c>
      <c r="K123" s="47"/>
      <c r="L123" s="40" t="s">
        <v>250</v>
      </c>
      <c r="M123" s="45"/>
      <c r="N123" s="39" t="s">
        <v>250</v>
      </c>
      <c r="O123" s="47"/>
      <c r="P123" s="39" t="s">
        <v>250</v>
      </c>
      <c r="Q123" s="47"/>
      <c r="R123" s="39" t="s">
        <v>250</v>
      </c>
      <c r="S123" s="47"/>
    </row>
    <row r="124" spans="1:19" ht="165.75" thickBot="1" x14ac:dyDescent="0.3">
      <c r="A124" s="708" t="s">
        <v>776</v>
      </c>
      <c r="B124" s="710" t="s">
        <v>777</v>
      </c>
      <c r="C124" s="39" t="s">
        <v>119</v>
      </c>
      <c r="D124" s="40" t="s">
        <v>572</v>
      </c>
      <c r="E124" s="39" t="s">
        <v>121</v>
      </c>
      <c r="F124" s="41" t="s">
        <v>791</v>
      </c>
      <c r="G124" s="40" t="s">
        <v>123</v>
      </c>
      <c r="H124" s="42"/>
      <c r="I124" s="43"/>
      <c r="J124" s="40">
        <v>22</v>
      </c>
      <c r="K124" s="44" t="s">
        <v>508</v>
      </c>
      <c r="L124" s="695"/>
      <c r="M124" s="696"/>
      <c r="N124" s="697"/>
      <c r="O124" s="698"/>
      <c r="P124" s="697"/>
      <c r="Q124" s="698"/>
      <c r="R124" s="697"/>
      <c r="S124" s="698"/>
    </row>
    <row r="125" spans="1:19" ht="105.75" thickBot="1" x14ac:dyDescent="0.3">
      <c r="A125" s="708" t="s">
        <v>779</v>
      </c>
      <c r="B125" s="711" t="s">
        <v>780</v>
      </c>
      <c r="C125" s="39" t="s">
        <v>200</v>
      </c>
      <c r="D125" s="40" t="s">
        <v>572</v>
      </c>
      <c r="E125" s="39" t="s">
        <v>253</v>
      </c>
      <c r="F125" s="41" t="s">
        <v>791</v>
      </c>
      <c r="G125" s="40" t="s">
        <v>123</v>
      </c>
      <c r="H125" s="42"/>
      <c r="I125" s="43"/>
      <c r="J125" s="40">
        <v>22</v>
      </c>
      <c r="K125" s="44" t="s">
        <v>508</v>
      </c>
      <c r="L125" s="695"/>
      <c r="M125" s="696"/>
      <c r="N125" s="697"/>
      <c r="O125" s="698"/>
      <c r="P125" s="697"/>
      <c r="Q125" s="698"/>
      <c r="R125" s="697"/>
      <c r="S125" s="698"/>
    </row>
    <row r="126" spans="1:19" ht="177" customHeight="1" thickBot="1" x14ac:dyDescent="0.3">
      <c r="A126" s="708" t="s">
        <v>781</v>
      </c>
      <c r="B126" s="712" t="s">
        <v>782</v>
      </c>
      <c r="C126" s="39" t="s">
        <v>211</v>
      </c>
      <c r="D126" s="40" t="s">
        <v>572</v>
      </c>
      <c r="E126" s="39" t="s">
        <v>269</v>
      </c>
      <c r="F126" s="41" t="s">
        <v>791</v>
      </c>
      <c r="G126" s="40" t="s">
        <v>123</v>
      </c>
      <c r="H126" s="42"/>
      <c r="I126" s="43"/>
      <c r="J126" s="40">
        <v>22</v>
      </c>
      <c r="K126" s="44" t="s">
        <v>508</v>
      </c>
      <c r="L126" s="695"/>
      <c r="M126" s="696"/>
      <c r="N126" s="697"/>
      <c r="O126" s="698"/>
      <c r="P126" s="697"/>
      <c r="Q126" s="698"/>
      <c r="R126" s="697"/>
      <c r="S126" s="698"/>
    </row>
    <row r="127" spans="1:19" ht="105.75" thickBot="1" x14ac:dyDescent="0.3">
      <c r="A127" s="708" t="s">
        <v>783</v>
      </c>
      <c r="B127" s="711" t="s">
        <v>784</v>
      </c>
      <c r="C127" s="39" t="s">
        <v>313</v>
      </c>
      <c r="D127" s="40" t="s">
        <v>572</v>
      </c>
      <c r="E127" s="39" t="s">
        <v>258</v>
      </c>
      <c r="F127" s="41" t="s">
        <v>791</v>
      </c>
      <c r="G127" s="40" t="s">
        <v>123</v>
      </c>
      <c r="H127" s="42"/>
      <c r="I127" s="43"/>
      <c r="J127" s="40">
        <v>22</v>
      </c>
      <c r="K127" s="44" t="s">
        <v>508</v>
      </c>
      <c r="L127" s="695"/>
      <c r="M127" s="696"/>
      <c r="N127" s="697"/>
      <c r="O127" s="698"/>
      <c r="P127" s="697"/>
      <c r="Q127" s="698"/>
      <c r="R127" s="697"/>
      <c r="S127" s="698"/>
    </row>
    <row r="128" spans="1:19" ht="135.75" thickBot="1" x14ac:dyDescent="0.3">
      <c r="A128" s="708" t="s">
        <v>785</v>
      </c>
      <c r="B128" s="711" t="s">
        <v>786</v>
      </c>
      <c r="C128" s="39" t="s">
        <v>366</v>
      </c>
      <c r="D128" s="40" t="s">
        <v>572</v>
      </c>
      <c r="E128" s="39" t="s">
        <v>385</v>
      </c>
      <c r="F128" s="41" t="s">
        <v>791</v>
      </c>
      <c r="G128" s="40" t="s">
        <v>123</v>
      </c>
      <c r="H128" s="42"/>
      <c r="I128" s="43"/>
      <c r="J128" s="40">
        <v>22</v>
      </c>
      <c r="K128" s="44" t="s">
        <v>508</v>
      </c>
      <c r="L128" s="695"/>
      <c r="M128" s="696"/>
      <c r="N128" s="697"/>
      <c r="O128" s="698"/>
      <c r="P128" s="697"/>
      <c r="Q128" s="698"/>
      <c r="R128" s="697"/>
      <c r="S128" s="698"/>
    </row>
    <row r="129" spans="1:19" ht="120.75" thickBot="1" x14ac:dyDescent="0.3">
      <c r="A129" s="708" t="s">
        <v>787</v>
      </c>
      <c r="B129" s="710" t="s">
        <v>788</v>
      </c>
      <c r="C129" s="39" t="s">
        <v>169</v>
      </c>
      <c r="D129" s="40" t="s">
        <v>572</v>
      </c>
      <c r="E129" s="39" t="s">
        <v>288</v>
      </c>
      <c r="F129" s="41" t="s">
        <v>791</v>
      </c>
      <c r="G129" s="40" t="s">
        <v>123</v>
      </c>
      <c r="H129" s="42"/>
      <c r="I129" s="43"/>
      <c r="J129" s="40">
        <v>22</v>
      </c>
      <c r="K129" s="44" t="s">
        <v>508</v>
      </c>
      <c r="L129" s="695"/>
      <c r="M129" s="696"/>
      <c r="N129" s="697"/>
      <c r="O129" s="698"/>
      <c r="P129" s="697"/>
      <c r="Q129" s="698"/>
      <c r="R129" s="697"/>
      <c r="S129" s="698"/>
    </row>
    <row r="130" spans="1:19" ht="255.75" thickBot="1" x14ac:dyDescent="0.3">
      <c r="A130" s="708" t="s">
        <v>789</v>
      </c>
      <c r="B130" s="710" t="s">
        <v>792</v>
      </c>
      <c r="C130" s="39" t="s">
        <v>169</v>
      </c>
      <c r="D130" s="40" t="s">
        <v>572</v>
      </c>
      <c r="E130" s="39" t="s">
        <v>288</v>
      </c>
      <c r="F130" s="41" t="s">
        <v>791</v>
      </c>
      <c r="G130" s="40" t="s">
        <v>123</v>
      </c>
      <c r="H130" s="42"/>
      <c r="I130" s="43"/>
      <c r="J130" s="40">
        <v>22</v>
      </c>
      <c r="K130" s="44" t="s">
        <v>508</v>
      </c>
      <c r="L130" s="695"/>
      <c r="M130" s="696"/>
      <c r="N130" s="697"/>
      <c r="O130" s="698"/>
      <c r="P130" s="697"/>
      <c r="Q130" s="698"/>
      <c r="R130" s="697"/>
      <c r="S130" s="698"/>
    </row>
    <row r="131" spans="1:19" ht="157.5" thickBot="1" x14ac:dyDescent="0.3">
      <c r="A131" s="195" t="s">
        <v>295</v>
      </c>
      <c r="B131" s="196" t="s">
        <v>79</v>
      </c>
      <c r="C131" s="39" t="s">
        <v>250</v>
      </c>
      <c r="D131" s="39" t="s">
        <v>250</v>
      </c>
      <c r="E131" s="39" t="s">
        <v>250</v>
      </c>
      <c r="F131" s="39" t="s">
        <v>250</v>
      </c>
      <c r="G131" s="40" t="s">
        <v>250</v>
      </c>
      <c r="H131" s="39" t="s">
        <v>250</v>
      </c>
      <c r="I131" s="68" t="s">
        <v>250</v>
      </c>
      <c r="J131" s="40" t="s">
        <v>250</v>
      </c>
      <c r="K131" s="47"/>
      <c r="L131" s="40" t="s">
        <v>250</v>
      </c>
      <c r="M131" s="45"/>
      <c r="N131" s="39" t="s">
        <v>250</v>
      </c>
      <c r="O131" s="47"/>
      <c r="P131" s="39" t="s">
        <v>250</v>
      </c>
      <c r="Q131" s="47"/>
      <c r="R131" s="39" t="s">
        <v>250</v>
      </c>
      <c r="S131" s="47"/>
    </row>
    <row r="132" spans="1:19" ht="129" thickBot="1" x14ac:dyDescent="0.3">
      <c r="A132" s="195" t="s">
        <v>80</v>
      </c>
      <c r="B132" s="196" t="s">
        <v>81</v>
      </c>
      <c r="C132" s="39" t="s">
        <v>250</v>
      </c>
      <c r="D132" s="39" t="s">
        <v>250</v>
      </c>
      <c r="E132" s="39" t="s">
        <v>250</v>
      </c>
      <c r="F132" s="39" t="s">
        <v>250</v>
      </c>
      <c r="G132" s="40" t="s">
        <v>250</v>
      </c>
      <c r="H132" s="39" t="s">
        <v>250</v>
      </c>
      <c r="I132" s="68" t="s">
        <v>250</v>
      </c>
      <c r="J132" s="40" t="s">
        <v>250</v>
      </c>
      <c r="K132" s="47"/>
      <c r="L132" s="40" t="s">
        <v>250</v>
      </c>
      <c r="M132" s="45"/>
      <c r="N132" s="39" t="s">
        <v>250</v>
      </c>
      <c r="O132" s="47"/>
      <c r="P132" s="39" t="s">
        <v>250</v>
      </c>
      <c r="Q132" s="47"/>
      <c r="R132" s="39" t="s">
        <v>250</v>
      </c>
      <c r="S132" s="47"/>
    </row>
    <row r="133" spans="1:19" ht="240.75" thickBot="1" x14ac:dyDescent="0.3">
      <c r="A133" s="37" t="s">
        <v>570</v>
      </c>
      <c r="B133" s="38" t="s">
        <v>571</v>
      </c>
      <c r="C133" s="39" t="s">
        <v>119</v>
      </c>
      <c r="D133" s="40" t="s">
        <v>572</v>
      </c>
      <c r="E133" s="39" t="s">
        <v>121</v>
      </c>
      <c r="F133" s="41" t="s">
        <v>574</v>
      </c>
      <c r="G133" s="40" t="s">
        <v>123</v>
      </c>
      <c r="H133" s="42" t="s">
        <v>124</v>
      </c>
      <c r="I133" s="43"/>
      <c r="J133" s="40">
        <v>24</v>
      </c>
      <c r="K133" s="44" t="s">
        <v>510</v>
      </c>
      <c r="L133" s="42"/>
      <c r="M133" s="45"/>
      <c r="N133" s="46"/>
      <c r="O133" s="47"/>
      <c r="P133" s="46"/>
      <c r="Q133" s="47"/>
      <c r="R133" s="46"/>
      <c r="S133" s="47"/>
    </row>
    <row r="134" spans="1:19" ht="105.75" thickBot="1" x14ac:dyDescent="0.3">
      <c r="A134" s="37" t="s">
        <v>575</v>
      </c>
      <c r="B134" s="38" t="s">
        <v>576</v>
      </c>
      <c r="C134" s="39" t="s">
        <v>200</v>
      </c>
      <c r="D134" s="40" t="s">
        <v>572</v>
      </c>
      <c r="E134" s="39" t="s">
        <v>253</v>
      </c>
      <c r="F134" s="41" t="s">
        <v>574</v>
      </c>
      <c r="G134" s="40" t="s">
        <v>123</v>
      </c>
      <c r="H134" s="42"/>
      <c r="I134" s="43"/>
      <c r="J134" s="40">
        <v>24</v>
      </c>
      <c r="K134" s="44" t="s">
        <v>510</v>
      </c>
      <c r="L134" s="42"/>
      <c r="M134" s="45"/>
      <c r="N134" s="46"/>
      <c r="O134" s="47"/>
      <c r="P134" s="46"/>
      <c r="Q134" s="47"/>
      <c r="R134" s="46"/>
      <c r="S134" s="47"/>
    </row>
    <row r="135" spans="1:19" ht="150.75" thickBot="1" x14ac:dyDescent="0.3">
      <c r="A135" s="37" t="s">
        <v>578</v>
      </c>
      <c r="B135" s="38" t="s">
        <v>579</v>
      </c>
      <c r="C135" s="39" t="s">
        <v>211</v>
      </c>
      <c r="D135" s="40" t="s">
        <v>572</v>
      </c>
      <c r="E135" s="39" t="s">
        <v>269</v>
      </c>
      <c r="F135" s="41" t="s">
        <v>574</v>
      </c>
      <c r="G135" s="40" t="s">
        <v>123</v>
      </c>
      <c r="H135" s="42"/>
      <c r="I135" s="43"/>
      <c r="J135" s="40">
        <v>24</v>
      </c>
      <c r="K135" s="44" t="s">
        <v>510</v>
      </c>
      <c r="L135" s="42"/>
      <c r="M135" s="45"/>
      <c r="N135" s="46"/>
      <c r="O135" s="47"/>
      <c r="P135" s="46"/>
      <c r="Q135" s="47"/>
      <c r="R135" s="46"/>
      <c r="S135" s="47"/>
    </row>
    <row r="136" spans="1:19" ht="165.75" thickBot="1" x14ac:dyDescent="0.3">
      <c r="A136" s="37" t="s">
        <v>581</v>
      </c>
      <c r="B136" s="38" t="s">
        <v>582</v>
      </c>
      <c r="C136" s="39" t="s">
        <v>313</v>
      </c>
      <c r="D136" s="40" t="s">
        <v>572</v>
      </c>
      <c r="E136" s="39" t="s">
        <v>258</v>
      </c>
      <c r="F136" s="41" t="s">
        <v>574</v>
      </c>
      <c r="G136" s="40" t="s">
        <v>123</v>
      </c>
      <c r="H136" s="42"/>
      <c r="I136" s="43"/>
      <c r="J136" s="40">
        <v>24</v>
      </c>
      <c r="K136" s="44" t="s">
        <v>510</v>
      </c>
      <c r="L136" s="42"/>
      <c r="M136" s="45"/>
      <c r="N136" s="46"/>
      <c r="O136" s="47"/>
      <c r="P136" s="46"/>
      <c r="Q136" s="47"/>
      <c r="R136" s="46"/>
      <c r="S136" s="47"/>
    </row>
    <row r="137" spans="1:19" s="268" customFormat="1" ht="150.75" thickBot="1" x14ac:dyDescent="0.3">
      <c r="A137" s="37" t="s">
        <v>585</v>
      </c>
      <c r="B137" s="38" t="s">
        <v>586</v>
      </c>
      <c r="C137" s="39" t="s">
        <v>366</v>
      </c>
      <c r="D137" s="40" t="s">
        <v>572</v>
      </c>
      <c r="E137" s="39" t="s">
        <v>385</v>
      </c>
      <c r="F137" s="41" t="s">
        <v>574</v>
      </c>
      <c r="G137" s="40" t="s">
        <v>123</v>
      </c>
      <c r="H137" s="42"/>
      <c r="I137" s="43"/>
      <c r="J137" s="40">
        <v>24</v>
      </c>
      <c r="K137" s="44" t="s">
        <v>510</v>
      </c>
      <c r="L137" s="42"/>
      <c r="M137" s="45"/>
      <c r="N137" s="46"/>
      <c r="O137" s="47"/>
      <c r="P137" s="46"/>
      <c r="Q137" s="47"/>
      <c r="R137" s="46"/>
      <c r="S137" s="47"/>
    </row>
    <row r="138" spans="1:19" s="268" customFormat="1" ht="135.75" thickBot="1" x14ac:dyDescent="0.3">
      <c r="A138" s="37" t="s">
        <v>588</v>
      </c>
      <c r="B138" s="38" t="s">
        <v>770</v>
      </c>
      <c r="C138" s="39" t="s">
        <v>169</v>
      </c>
      <c r="D138" s="40" t="s">
        <v>572</v>
      </c>
      <c r="E138" s="39" t="s">
        <v>288</v>
      </c>
      <c r="F138" s="41" t="s">
        <v>574</v>
      </c>
      <c r="G138" s="40" t="s">
        <v>123</v>
      </c>
      <c r="H138" s="42"/>
      <c r="I138" s="43"/>
      <c r="J138" s="40">
        <v>24</v>
      </c>
      <c r="K138" s="44" t="s">
        <v>510</v>
      </c>
      <c r="L138" s="42"/>
      <c r="M138" s="45"/>
      <c r="N138" s="46"/>
      <c r="O138" s="47"/>
      <c r="P138" s="46"/>
      <c r="Q138" s="47"/>
      <c r="R138" s="46"/>
      <c r="S138" s="47"/>
    </row>
    <row r="139" spans="1:19" s="268" customFormat="1" ht="243" thickBot="1" x14ac:dyDescent="0.3">
      <c r="A139" s="195" t="s">
        <v>403</v>
      </c>
      <c r="B139" s="196" t="s">
        <v>83</v>
      </c>
      <c r="C139" s="39" t="s">
        <v>250</v>
      </c>
      <c r="D139" s="39" t="s">
        <v>250</v>
      </c>
      <c r="E139" s="39" t="s">
        <v>250</v>
      </c>
      <c r="F139" s="39" t="s">
        <v>250</v>
      </c>
      <c r="G139" s="40" t="s">
        <v>250</v>
      </c>
      <c r="H139" s="39" t="s">
        <v>250</v>
      </c>
      <c r="I139" s="68" t="s">
        <v>250</v>
      </c>
      <c r="J139" s="40" t="s">
        <v>250</v>
      </c>
      <c r="K139" s="47"/>
      <c r="L139" s="40" t="s">
        <v>250</v>
      </c>
      <c r="M139" s="45"/>
      <c r="N139" s="39" t="s">
        <v>250</v>
      </c>
      <c r="O139" s="47"/>
      <c r="P139" s="39" t="s">
        <v>250</v>
      </c>
      <c r="Q139" s="47"/>
      <c r="R139" s="39" t="s">
        <v>250</v>
      </c>
      <c r="S139" s="47"/>
    </row>
    <row r="140" spans="1:19" s="268" customFormat="1" ht="214.5" thickBot="1" x14ac:dyDescent="0.3">
      <c r="A140" s="195" t="s">
        <v>404</v>
      </c>
      <c r="B140" s="196" t="s">
        <v>405</v>
      </c>
      <c r="C140" s="39" t="s">
        <v>250</v>
      </c>
      <c r="D140" s="39" t="s">
        <v>250</v>
      </c>
      <c r="E140" s="39" t="s">
        <v>250</v>
      </c>
      <c r="F140" s="39" t="s">
        <v>250</v>
      </c>
      <c r="G140" s="40" t="s">
        <v>250</v>
      </c>
      <c r="H140" s="39" t="s">
        <v>250</v>
      </c>
      <c r="I140" s="68" t="s">
        <v>250</v>
      </c>
      <c r="J140" s="40" t="s">
        <v>250</v>
      </c>
      <c r="K140" s="47"/>
      <c r="L140" s="40" t="s">
        <v>250</v>
      </c>
      <c r="M140" s="45"/>
      <c r="N140" s="39" t="s">
        <v>250</v>
      </c>
      <c r="O140" s="47"/>
      <c r="P140" s="39" t="s">
        <v>250</v>
      </c>
      <c r="Q140" s="47"/>
      <c r="R140" s="39" t="s">
        <v>250</v>
      </c>
      <c r="S140" s="47"/>
    </row>
    <row r="141" spans="1:19" s="268" customFormat="1" ht="300" thickBot="1" x14ac:dyDescent="0.3">
      <c r="A141" s="195" t="s">
        <v>406</v>
      </c>
      <c r="B141" s="196" t="s">
        <v>407</v>
      </c>
      <c r="C141" s="39" t="s">
        <v>250</v>
      </c>
      <c r="D141" s="39" t="s">
        <v>250</v>
      </c>
      <c r="E141" s="39" t="s">
        <v>250</v>
      </c>
      <c r="F141" s="39" t="s">
        <v>250</v>
      </c>
      <c r="G141" s="40" t="s">
        <v>250</v>
      </c>
      <c r="H141" s="39" t="s">
        <v>250</v>
      </c>
      <c r="I141" s="68" t="s">
        <v>250</v>
      </c>
      <c r="J141" s="40" t="s">
        <v>250</v>
      </c>
      <c r="K141" s="47"/>
      <c r="L141" s="40" t="s">
        <v>250</v>
      </c>
      <c r="M141" s="45"/>
      <c r="N141" s="39" t="s">
        <v>250</v>
      </c>
      <c r="O141" s="47"/>
      <c r="P141" s="39" t="s">
        <v>250</v>
      </c>
      <c r="Q141" s="47"/>
      <c r="R141" s="39" t="s">
        <v>250</v>
      </c>
      <c r="S141" s="47"/>
    </row>
    <row r="142" spans="1:19" s="268" customFormat="1" ht="214.5" thickBot="1" x14ac:dyDescent="0.3">
      <c r="A142" s="195" t="s">
        <v>408</v>
      </c>
      <c r="B142" s="196" t="s">
        <v>89</v>
      </c>
      <c r="C142" s="39" t="s">
        <v>250</v>
      </c>
      <c r="D142" s="39" t="s">
        <v>250</v>
      </c>
      <c r="E142" s="39" t="s">
        <v>250</v>
      </c>
      <c r="F142" s="39" t="s">
        <v>250</v>
      </c>
      <c r="G142" s="40" t="s">
        <v>250</v>
      </c>
      <c r="H142" s="39" t="s">
        <v>250</v>
      </c>
      <c r="I142" s="68" t="s">
        <v>250</v>
      </c>
      <c r="J142" s="40" t="s">
        <v>250</v>
      </c>
      <c r="K142" s="47"/>
      <c r="L142" s="40" t="s">
        <v>250</v>
      </c>
      <c r="M142" s="45"/>
      <c r="N142" s="39" t="s">
        <v>250</v>
      </c>
      <c r="O142" s="47"/>
      <c r="P142" s="39" t="s">
        <v>250</v>
      </c>
      <c r="Q142" s="47"/>
      <c r="R142" s="39" t="s">
        <v>250</v>
      </c>
      <c r="S142" s="47"/>
    </row>
    <row r="143" spans="1:19" ht="114.75" thickBot="1" x14ac:dyDescent="0.3">
      <c r="A143" s="195" t="s">
        <v>90</v>
      </c>
      <c r="B143" s="196" t="s">
        <v>91</v>
      </c>
      <c r="C143" s="39" t="s">
        <v>250</v>
      </c>
      <c r="D143" s="39" t="s">
        <v>250</v>
      </c>
      <c r="E143" s="39" t="s">
        <v>250</v>
      </c>
      <c r="F143" s="39" t="s">
        <v>250</v>
      </c>
      <c r="G143" s="40" t="s">
        <v>250</v>
      </c>
      <c r="H143" s="39" t="s">
        <v>250</v>
      </c>
      <c r="I143" s="68" t="s">
        <v>250</v>
      </c>
      <c r="J143" s="40" t="s">
        <v>250</v>
      </c>
      <c r="K143" s="47"/>
      <c r="L143" s="40" t="s">
        <v>250</v>
      </c>
      <c r="M143" s="45"/>
      <c r="N143" s="39" t="s">
        <v>250</v>
      </c>
      <c r="O143" s="47"/>
      <c r="P143" s="39" t="s">
        <v>250</v>
      </c>
      <c r="Q143" s="47"/>
      <c r="R143" s="39" t="s">
        <v>250</v>
      </c>
      <c r="S143" s="47"/>
    </row>
    <row r="144" spans="1:19" s="254" customFormat="1" ht="228" customHeight="1" thickBot="1" x14ac:dyDescent="0.3">
      <c r="A144" s="29" t="s">
        <v>659</v>
      </c>
      <c r="B144" s="29" t="s">
        <v>681</v>
      </c>
      <c r="C144" s="29" t="s">
        <v>119</v>
      </c>
      <c r="D144" s="29" t="s">
        <v>298</v>
      </c>
      <c r="E144" s="29" t="s">
        <v>299</v>
      </c>
      <c r="F144" s="29" t="s">
        <v>562</v>
      </c>
      <c r="G144" s="29" t="s">
        <v>123</v>
      </c>
      <c r="H144" s="29" t="s">
        <v>124</v>
      </c>
      <c r="I144" s="116"/>
      <c r="J144" s="31">
        <v>27</v>
      </c>
      <c r="K144" s="264" t="s">
        <v>512</v>
      </c>
      <c r="L144" s="116"/>
      <c r="M144" s="265"/>
      <c r="N144" s="266"/>
      <c r="O144" s="267"/>
      <c r="P144" s="266"/>
      <c r="Q144" s="267"/>
      <c r="R144" s="266"/>
      <c r="S144" s="267"/>
    </row>
    <row r="145" spans="1:19" s="254" customFormat="1" ht="136.5" customHeight="1" thickBot="1" x14ac:dyDescent="0.3">
      <c r="A145" s="29" t="s">
        <v>660</v>
      </c>
      <c r="B145" s="29" t="s">
        <v>682</v>
      </c>
      <c r="C145" s="29" t="s">
        <v>119</v>
      </c>
      <c r="D145" s="29" t="s">
        <v>298</v>
      </c>
      <c r="E145" s="29" t="s">
        <v>299</v>
      </c>
      <c r="F145" s="29" t="s">
        <v>562</v>
      </c>
      <c r="G145" s="29" t="s">
        <v>123</v>
      </c>
      <c r="H145" s="29" t="s">
        <v>124</v>
      </c>
      <c r="I145" s="116"/>
      <c r="J145" s="31">
        <v>27</v>
      </c>
      <c r="K145" s="264" t="s">
        <v>512</v>
      </c>
      <c r="L145" s="116"/>
      <c r="M145" s="265"/>
      <c r="N145" s="266"/>
      <c r="O145" s="267"/>
      <c r="P145" s="266"/>
      <c r="Q145" s="267"/>
      <c r="R145" s="266"/>
      <c r="S145" s="267"/>
    </row>
    <row r="146" spans="1:19" s="254" customFormat="1" ht="126.75" customHeight="1" thickBot="1" x14ac:dyDescent="0.3">
      <c r="A146" s="29" t="s">
        <v>661</v>
      </c>
      <c r="B146" s="30" t="s">
        <v>563</v>
      </c>
      <c r="C146" s="29" t="s">
        <v>200</v>
      </c>
      <c r="D146" s="29" t="s">
        <v>298</v>
      </c>
      <c r="E146" s="29" t="s">
        <v>253</v>
      </c>
      <c r="F146" s="29" t="s">
        <v>562</v>
      </c>
      <c r="G146" s="29" t="s">
        <v>123</v>
      </c>
      <c r="H146" s="29"/>
      <c r="I146" s="116"/>
      <c r="J146" s="31">
        <v>27</v>
      </c>
      <c r="K146" s="264" t="s">
        <v>512</v>
      </c>
      <c r="L146" s="116"/>
      <c r="M146" s="265"/>
      <c r="N146" s="266"/>
      <c r="O146" s="267"/>
      <c r="P146" s="266"/>
      <c r="Q146" s="267"/>
      <c r="R146" s="266"/>
      <c r="S146" s="267"/>
    </row>
    <row r="147" spans="1:19" s="254" customFormat="1" ht="90" thickBot="1" x14ac:dyDescent="0.3">
      <c r="A147" s="29" t="s">
        <v>662</v>
      </c>
      <c r="B147" s="30" t="s">
        <v>564</v>
      </c>
      <c r="C147" s="29" t="s">
        <v>211</v>
      </c>
      <c r="D147" s="29" t="s">
        <v>298</v>
      </c>
      <c r="E147" s="29" t="s">
        <v>269</v>
      </c>
      <c r="F147" s="29" t="s">
        <v>562</v>
      </c>
      <c r="G147" s="29" t="s">
        <v>123</v>
      </c>
      <c r="H147" s="29"/>
      <c r="I147" s="116"/>
      <c r="J147" s="31">
        <v>27</v>
      </c>
      <c r="K147" s="264" t="s">
        <v>512</v>
      </c>
      <c r="L147" s="116"/>
      <c r="M147" s="265"/>
      <c r="N147" s="266"/>
      <c r="O147" s="267"/>
      <c r="P147" s="266"/>
      <c r="Q147" s="267"/>
      <c r="R147" s="266"/>
      <c r="S147" s="267"/>
    </row>
    <row r="148" spans="1:19" s="254" customFormat="1" ht="127.5" customHeight="1" thickBot="1" x14ac:dyDescent="0.3">
      <c r="A148" s="29" t="s">
        <v>663</v>
      </c>
      <c r="B148" s="29" t="s">
        <v>565</v>
      </c>
      <c r="C148" s="29" t="s">
        <v>313</v>
      </c>
      <c r="D148" s="29" t="s">
        <v>298</v>
      </c>
      <c r="E148" s="29" t="s">
        <v>258</v>
      </c>
      <c r="F148" s="29" t="s">
        <v>562</v>
      </c>
      <c r="G148" s="29" t="s">
        <v>123</v>
      </c>
      <c r="H148" s="29"/>
      <c r="I148" s="116"/>
      <c r="J148" s="31">
        <v>27</v>
      </c>
      <c r="K148" s="264" t="s">
        <v>512</v>
      </c>
      <c r="L148" s="116"/>
      <c r="M148" s="265"/>
      <c r="N148" s="266"/>
      <c r="O148" s="267"/>
      <c r="P148" s="266"/>
      <c r="Q148" s="267"/>
      <c r="R148" s="266"/>
      <c r="S148" s="267"/>
    </row>
    <row r="149" spans="1:19" s="254" customFormat="1" ht="132" customHeight="1" thickBot="1" x14ac:dyDescent="0.3">
      <c r="A149" s="29" t="s">
        <v>664</v>
      </c>
      <c r="B149" s="30" t="s">
        <v>566</v>
      </c>
      <c r="C149" s="29" t="s">
        <v>169</v>
      </c>
      <c r="D149" s="29" t="s">
        <v>298</v>
      </c>
      <c r="E149" s="29" t="s">
        <v>319</v>
      </c>
      <c r="F149" s="29" t="s">
        <v>562</v>
      </c>
      <c r="G149" s="29" t="s">
        <v>123</v>
      </c>
      <c r="H149" s="29"/>
      <c r="I149" s="116"/>
      <c r="J149" s="31">
        <v>27</v>
      </c>
      <c r="K149" s="264" t="s">
        <v>512</v>
      </c>
      <c r="L149" s="116"/>
      <c r="M149" s="265"/>
      <c r="N149" s="266"/>
      <c r="O149" s="267"/>
      <c r="P149" s="266"/>
      <c r="Q149" s="267"/>
      <c r="R149" s="266"/>
      <c r="S149" s="267"/>
    </row>
    <row r="150" spans="1:19" s="254" customFormat="1" ht="112.5" customHeight="1" thickBot="1" x14ac:dyDescent="0.3">
      <c r="A150" s="195" t="s">
        <v>92</v>
      </c>
      <c r="B150" s="196" t="s">
        <v>93</v>
      </c>
      <c r="C150" s="39" t="s">
        <v>250</v>
      </c>
      <c r="D150" s="39" t="s">
        <v>250</v>
      </c>
      <c r="E150" s="39" t="s">
        <v>250</v>
      </c>
      <c r="F150" s="39" t="s">
        <v>250</v>
      </c>
      <c r="G150" s="40" t="s">
        <v>250</v>
      </c>
      <c r="H150" s="39" t="s">
        <v>250</v>
      </c>
      <c r="I150" s="68" t="s">
        <v>250</v>
      </c>
      <c r="J150" s="40" t="s">
        <v>250</v>
      </c>
      <c r="K150" s="47"/>
      <c r="L150" s="40" t="s">
        <v>250</v>
      </c>
      <c r="M150" s="45"/>
      <c r="N150" s="39" t="s">
        <v>250</v>
      </c>
      <c r="O150" s="47"/>
      <c r="P150" s="39" t="s">
        <v>250</v>
      </c>
      <c r="Q150" s="47"/>
      <c r="R150" s="39" t="s">
        <v>250</v>
      </c>
      <c r="S150" s="47"/>
    </row>
    <row r="151" spans="1:19" s="254" customFormat="1" ht="210.75" thickBot="1" x14ac:dyDescent="0.3">
      <c r="A151" s="212" t="s">
        <v>296</v>
      </c>
      <c r="B151" s="269" t="s">
        <v>297</v>
      </c>
      <c r="C151" s="61" t="s">
        <v>119</v>
      </c>
      <c r="D151" s="61" t="s">
        <v>298</v>
      </c>
      <c r="E151" s="61" t="s">
        <v>121</v>
      </c>
      <c r="F151" s="61" t="s">
        <v>320</v>
      </c>
      <c r="G151" s="62" t="s">
        <v>123</v>
      </c>
      <c r="H151" s="64"/>
      <c r="I151" s="66"/>
      <c r="J151" s="231">
        <v>25</v>
      </c>
      <c r="K151" s="61" t="s">
        <v>511</v>
      </c>
      <c r="L151" s="270"/>
      <c r="M151" s="271"/>
      <c r="N151" s="64"/>
      <c r="O151" s="221"/>
      <c r="P151" s="64"/>
      <c r="Q151" s="221"/>
      <c r="R151" s="64"/>
      <c r="S151" s="221"/>
    </row>
    <row r="152" spans="1:19" ht="120.75" thickBot="1" x14ac:dyDescent="0.3">
      <c r="A152" s="212" t="s">
        <v>304</v>
      </c>
      <c r="B152" s="61" t="s">
        <v>305</v>
      </c>
      <c r="C152" s="61" t="s">
        <v>200</v>
      </c>
      <c r="D152" s="61" t="s">
        <v>298</v>
      </c>
      <c r="E152" s="61" t="s">
        <v>253</v>
      </c>
      <c r="F152" s="61" t="s">
        <v>320</v>
      </c>
      <c r="G152" s="62" t="s">
        <v>123</v>
      </c>
      <c r="H152" s="61"/>
      <c r="I152" s="63"/>
      <c r="J152" s="62">
        <v>26</v>
      </c>
      <c r="K152" s="253" t="s">
        <v>409</v>
      </c>
      <c r="L152" s="62"/>
      <c r="M152" s="253"/>
      <c r="N152" s="61"/>
      <c r="O152" s="253"/>
      <c r="P152" s="61"/>
      <c r="Q152" s="253"/>
      <c r="R152" s="61"/>
      <c r="S152" s="253"/>
    </row>
    <row r="153" spans="1:19" ht="120.75" thickBot="1" x14ac:dyDescent="0.3">
      <c r="A153" s="212" t="s">
        <v>306</v>
      </c>
      <c r="B153" s="61" t="s">
        <v>307</v>
      </c>
      <c r="C153" s="61" t="s">
        <v>211</v>
      </c>
      <c r="D153" s="61" t="s">
        <v>298</v>
      </c>
      <c r="E153" s="61" t="s">
        <v>269</v>
      </c>
      <c r="F153" s="61" t="s">
        <v>320</v>
      </c>
      <c r="G153" s="62" t="s">
        <v>123</v>
      </c>
      <c r="H153" s="61"/>
      <c r="I153" s="63"/>
      <c r="J153" s="62">
        <v>26</v>
      </c>
      <c r="K153" s="253" t="s">
        <v>409</v>
      </c>
      <c r="L153" s="62"/>
      <c r="M153" s="253"/>
      <c r="N153" s="61"/>
      <c r="O153" s="253"/>
      <c r="P153" s="61"/>
      <c r="Q153" s="253"/>
      <c r="R153" s="61"/>
      <c r="S153" s="253"/>
    </row>
    <row r="154" spans="1:19" ht="135.75" thickBot="1" x14ac:dyDescent="0.3">
      <c r="A154" s="212" t="s">
        <v>308</v>
      </c>
      <c r="B154" s="61" t="s">
        <v>309</v>
      </c>
      <c r="C154" s="61" t="s">
        <v>410</v>
      </c>
      <c r="D154" s="61" t="s">
        <v>298</v>
      </c>
      <c r="E154" s="61" t="s">
        <v>386</v>
      </c>
      <c r="F154" s="61" t="s">
        <v>320</v>
      </c>
      <c r="G154" s="62" t="s">
        <v>123</v>
      </c>
      <c r="H154" s="64"/>
      <c r="I154" s="66"/>
      <c r="J154" s="231">
        <v>25</v>
      </c>
      <c r="K154" s="61" t="s">
        <v>511</v>
      </c>
      <c r="L154" s="270"/>
      <c r="M154" s="271"/>
      <c r="N154" s="64"/>
      <c r="O154" s="221"/>
      <c r="P154" s="64"/>
      <c r="Q154" s="221"/>
      <c r="R154" s="64"/>
      <c r="S154" s="221"/>
    </row>
    <row r="155" spans="1:19" ht="120.75" thickBot="1" x14ac:dyDescent="0.3">
      <c r="A155" s="212" t="s">
        <v>311</v>
      </c>
      <c r="B155" s="61" t="s">
        <v>312</v>
      </c>
      <c r="C155" s="61" t="s">
        <v>313</v>
      </c>
      <c r="D155" s="61" t="s">
        <v>298</v>
      </c>
      <c r="E155" s="61" t="s">
        <v>258</v>
      </c>
      <c r="F155" s="61" t="s">
        <v>320</v>
      </c>
      <c r="G155" s="62" t="s">
        <v>123</v>
      </c>
      <c r="H155" s="64"/>
      <c r="I155" s="66"/>
      <c r="J155" s="62">
        <v>26</v>
      </c>
      <c r="K155" s="253" t="s">
        <v>409</v>
      </c>
      <c r="L155" s="270"/>
      <c r="M155" s="271"/>
      <c r="N155" s="64"/>
      <c r="O155" s="221"/>
      <c r="P155" s="64"/>
      <c r="Q155" s="221"/>
      <c r="R155" s="64"/>
      <c r="S155" s="221"/>
    </row>
    <row r="156" spans="1:19" ht="120.75" thickBot="1" x14ac:dyDescent="0.3">
      <c r="A156" s="212" t="s">
        <v>314</v>
      </c>
      <c r="B156" s="61" t="s">
        <v>315</v>
      </c>
      <c r="C156" s="61" t="s">
        <v>366</v>
      </c>
      <c r="D156" s="61" t="s">
        <v>298</v>
      </c>
      <c r="E156" s="61" t="s">
        <v>190</v>
      </c>
      <c r="F156" s="61" t="s">
        <v>320</v>
      </c>
      <c r="G156" s="62" t="s">
        <v>123</v>
      </c>
      <c r="H156" s="64"/>
      <c r="I156" s="66"/>
      <c r="J156" s="62">
        <v>26</v>
      </c>
      <c r="K156" s="253" t="s">
        <v>409</v>
      </c>
      <c r="L156" s="270"/>
      <c r="M156" s="271"/>
      <c r="N156" s="64"/>
      <c r="O156" s="221"/>
      <c r="P156" s="64"/>
      <c r="Q156" s="221"/>
      <c r="R156" s="64"/>
      <c r="S156" s="221"/>
    </row>
    <row r="157" spans="1:19" ht="105.75" thickBot="1" x14ac:dyDescent="0.3">
      <c r="A157" s="212" t="s">
        <v>317</v>
      </c>
      <c r="B157" s="272" t="s">
        <v>318</v>
      </c>
      <c r="C157" s="272" t="s">
        <v>169</v>
      </c>
      <c r="D157" s="272" t="s">
        <v>298</v>
      </c>
      <c r="E157" s="272" t="s">
        <v>288</v>
      </c>
      <c r="F157" s="272" t="s">
        <v>320</v>
      </c>
      <c r="G157" s="273" t="s">
        <v>123</v>
      </c>
      <c r="H157" s="272"/>
      <c r="I157" s="274"/>
      <c r="J157" s="273">
        <v>26</v>
      </c>
      <c r="K157" s="275" t="s">
        <v>409</v>
      </c>
      <c r="L157" s="273"/>
      <c r="M157" s="275"/>
      <c r="N157" s="272"/>
      <c r="O157" s="275"/>
      <c r="P157" s="272"/>
      <c r="Q157" s="275"/>
      <c r="R157" s="272"/>
      <c r="S157" s="275"/>
    </row>
    <row r="158" spans="1:19" ht="105.75" thickBot="1" x14ac:dyDescent="0.3">
      <c r="A158" s="276" t="s">
        <v>411</v>
      </c>
      <c r="B158" s="272" t="s">
        <v>318</v>
      </c>
      <c r="C158" s="272" t="s">
        <v>169</v>
      </c>
      <c r="D158" s="272" t="s">
        <v>298</v>
      </c>
      <c r="E158" s="272" t="s">
        <v>288</v>
      </c>
      <c r="F158" s="272" t="s">
        <v>320</v>
      </c>
      <c r="G158" s="273" t="s">
        <v>123</v>
      </c>
      <c r="H158" s="272"/>
      <c r="I158" s="274"/>
      <c r="J158" s="273">
        <v>26</v>
      </c>
      <c r="K158" s="275" t="s">
        <v>409</v>
      </c>
      <c r="L158" s="273"/>
      <c r="M158" s="275"/>
      <c r="N158" s="272"/>
      <c r="O158" s="275"/>
      <c r="P158" s="272"/>
      <c r="Q158" s="275"/>
      <c r="R158" s="272"/>
      <c r="S158" s="275"/>
    </row>
    <row r="159" spans="1:19" ht="16.5" thickTop="1" x14ac:dyDescent="0.25">
      <c r="A159" s="277"/>
    </row>
  </sheetData>
  <pageMargins left="0.7" right="0.7" top="0.75" bottom="0.75" header="0.3" footer="0.3"/>
  <pageSetup paperSize="9" scale="7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64"/>
  <sheetViews>
    <sheetView view="pageBreakPreview" topLeftCell="A91" zoomScale="85" zoomScaleNormal="100" zoomScaleSheetLayoutView="85" workbookViewId="0">
      <selection activeCell="Z41" sqref="Z41"/>
    </sheetView>
  </sheetViews>
  <sheetFormatPr defaultColWidth="9.140625" defaultRowHeight="15" x14ac:dyDescent="0.25"/>
  <cols>
    <col min="1" max="1" width="9.140625" style="48"/>
    <col min="2" max="2" width="15.42578125" style="48" customWidth="1"/>
    <col min="3" max="6" width="9.140625" style="48"/>
    <col min="7" max="10" width="9.140625" style="188"/>
    <col min="11" max="11" width="9.140625" style="48"/>
    <col min="12" max="13" width="9.140625" style="188"/>
    <col min="14" max="14" width="9" style="48" customWidth="1"/>
    <col min="15" max="16" width="9.140625" style="188"/>
    <col min="17" max="17" width="9.140625" style="48"/>
    <col min="18" max="19" width="9.140625" style="188"/>
    <col min="20" max="20" width="9.140625" style="48"/>
    <col min="21" max="22" width="9.140625" style="188"/>
    <col min="23" max="23" width="9.140625" style="48"/>
    <col min="24" max="24" width="9.140625" style="188"/>
    <col min="25" max="16384" width="9.140625" style="48"/>
  </cols>
  <sheetData>
    <row r="1" spans="1:24" ht="16.5" thickBot="1" x14ac:dyDescent="0.3">
      <c r="A1" s="187" t="s">
        <v>412</v>
      </c>
    </row>
    <row r="2" spans="1:24" ht="170.25" customHeight="1" thickTop="1" x14ac:dyDescent="0.25">
      <c r="A2" s="874" t="s">
        <v>10</v>
      </c>
      <c r="B2" s="876" t="s">
        <v>99</v>
      </c>
      <c r="C2" s="876" t="s">
        <v>100</v>
      </c>
      <c r="D2" s="876" t="s">
        <v>101</v>
      </c>
      <c r="E2" s="876" t="s">
        <v>102</v>
      </c>
      <c r="F2" s="876" t="s">
        <v>339</v>
      </c>
      <c r="G2" s="876" t="s">
        <v>340</v>
      </c>
      <c r="H2" s="876" t="s">
        <v>124</v>
      </c>
      <c r="I2" s="872" t="s">
        <v>236</v>
      </c>
      <c r="J2" s="874" t="s">
        <v>413</v>
      </c>
      <c r="K2" s="876" t="s">
        <v>414</v>
      </c>
      <c r="L2" s="872" t="s">
        <v>415</v>
      </c>
      <c r="M2" s="874" t="s">
        <v>345</v>
      </c>
      <c r="N2" s="876" t="s">
        <v>416</v>
      </c>
      <c r="O2" s="872" t="s">
        <v>417</v>
      </c>
      <c r="P2" s="874" t="s">
        <v>347</v>
      </c>
      <c r="Q2" s="876" t="s">
        <v>418</v>
      </c>
      <c r="R2" s="872" t="s">
        <v>419</v>
      </c>
      <c r="S2" s="874" t="s">
        <v>349</v>
      </c>
      <c r="T2" s="876" t="s">
        <v>420</v>
      </c>
      <c r="U2" s="872" t="s">
        <v>421</v>
      </c>
      <c r="V2" s="874" t="s">
        <v>422</v>
      </c>
      <c r="W2" s="876" t="s">
        <v>423</v>
      </c>
      <c r="X2" s="872" t="s">
        <v>424</v>
      </c>
    </row>
    <row r="3" spans="1:24" ht="15.75" thickBot="1" x14ac:dyDescent="0.3">
      <c r="A3" s="875"/>
      <c r="B3" s="877"/>
      <c r="C3" s="877"/>
      <c r="D3" s="877"/>
      <c r="E3" s="877"/>
      <c r="F3" s="877"/>
      <c r="G3" s="877"/>
      <c r="H3" s="877"/>
      <c r="I3" s="873"/>
      <c r="J3" s="875"/>
      <c r="K3" s="877"/>
      <c r="L3" s="873"/>
      <c r="M3" s="875"/>
      <c r="N3" s="877"/>
      <c r="O3" s="873"/>
      <c r="P3" s="875"/>
      <c r="Q3" s="877"/>
      <c r="R3" s="873"/>
      <c r="S3" s="875"/>
      <c r="T3" s="877"/>
      <c r="U3" s="873"/>
      <c r="V3" s="875"/>
      <c r="W3" s="877"/>
      <c r="X3" s="873"/>
    </row>
    <row r="4" spans="1:24" ht="16.5" thickBot="1" x14ac:dyDescent="0.3">
      <c r="A4" s="278"/>
      <c r="B4" s="279"/>
      <c r="C4" s="279"/>
      <c r="D4" s="46"/>
      <c r="E4" s="46"/>
      <c r="F4" s="46"/>
      <c r="G4" s="72"/>
      <c r="H4" s="72"/>
      <c r="I4" s="43"/>
      <c r="J4" s="72"/>
      <c r="K4" s="46"/>
      <c r="L4" s="43"/>
      <c r="M4" s="72"/>
      <c r="N4" s="46"/>
      <c r="O4" s="43"/>
      <c r="P4" s="72"/>
      <c r="Q4" s="46"/>
      <c r="R4" s="43"/>
      <c r="S4" s="40"/>
      <c r="T4" s="39"/>
      <c r="U4" s="43"/>
      <c r="V4" s="40"/>
      <c r="W4" s="39"/>
      <c r="X4" s="43"/>
    </row>
    <row r="5" spans="1:24" ht="129" thickBot="1" x14ac:dyDescent="0.3">
      <c r="A5" s="195" t="s">
        <v>351</v>
      </c>
      <c r="B5" s="196" t="s">
        <v>352</v>
      </c>
      <c r="C5" s="39" t="s">
        <v>250</v>
      </c>
      <c r="D5" s="39" t="s">
        <v>250</v>
      </c>
      <c r="E5" s="39" t="s">
        <v>250</v>
      </c>
      <c r="F5" s="39" t="s">
        <v>250</v>
      </c>
      <c r="G5" s="40" t="s">
        <v>250</v>
      </c>
      <c r="H5" s="40" t="s">
        <v>250</v>
      </c>
      <c r="I5" s="68" t="s">
        <v>250</v>
      </c>
      <c r="J5" s="40" t="s">
        <v>250</v>
      </c>
      <c r="K5" s="46"/>
      <c r="L5" s="68" t="s">
        <v>250</v>
      </c>
      <c r="M5" s="72"/>
      <c r="N5" s="39" t="s">
        <v>250</v>
      </c>
      <c r="O5" s="43"/>
      <c r="P5" s="40" t="s">
        <v>250</v>
      </c>
      <c r="Q5" s="46"/>
      <c r="R5" s="68" t="s">
        <v>250</v>
      </c>
      <c r="S5" s="40"/>
      <c r="T5" s="39"/>
      <c r="U5" s="43"/>
      <c r="V5" s="40"/>
      <c r="W5" s="39"/>
      <c r="X5" s="43"/>
    </row>
    <row r="6" spans="1:24" ht="72" thickBot="1" x14ac:dyDescent="0.3">
      <c r="A6" s="195" t="s">
        <v>353</v>
      </c>
      <c r="B6" s="196" t="s">
        <v>17</v>
      </c>
      <c r="C6" s="39" t="s">
        <v>250</v>
      </c>
      <c r="D6" s="39" t="s">
        <v>250</v>
      </c>
      <c r="E6" s="39" t="s">
        <v>250</v>
      </c>
      <c r="F6" s="39" t="s">
        <v>250</v>
      </c>
      <c r="G6" s="40" t="s">
        <v>250</v>
      </c>
      <c r="H6" s="40" t="s">
        <v>250</v>
      </c>
      <c r="I6" s="68" t="s">
        <v>250</v>
      </c>
      <c r="J6" s="40" t="s">
        <v>250</v>
      </c>
      <c r="K6" s="46"/>
      <c r="L6" s="68" t="s">
        <v>250</v>
      </c>
      <c r="M6" s="72"/>
      <c r="N6" s="39" t="s">
        <v>250</v>
      </c>
      <c r="O6" s="43"/>
      <c r="P6" s="40" t="s">
        <v>250</v>
      </c>
      <c r="Q6" s="46"/>
      <c r="R6" s="68" t="s">
        <v>250</v>
      </c>
      <c r="S6" s="40"/>
      <c r="T6" s="39"/>
      <c r="U6" s="43"/>
      <c r="V6" s="40"/>
      <c r="W6" s="39"/>
      <c r="X6" s="43"/>
    </row>
    <row r="7" spans="1:24" ht="100.5" thickBot="1" x14ac:dyDescent="0.3">
      <c r="A7" s="195" t="s">
        <v>116</v>
      </c>
      <c r="B7" s="196" t="s">
        <v>19</v>
      </c>
      <c r="C7" s="39" t="s">
        <v>250</v>
      </c>
      <c r="D7" s="39" t="s">
        <v>250</v>
      </c>
      <c r="E7" s="39" t="s">
        <v>250</v>
      </c>
      <c r="F7" s="39" t="s">
        <v>250</v>
      </c>
      <c r="G7" s="40" t="s">
        <v>250</v>
      </c>
      <c r="H7" s="40" t="s">
        <v>250</v>
      </c>
      <c r="I7" s="68" t="s">
        <v>250</v>
      </c>
      <c r="J7" s="40" t="s">
        <v>250</v>
      </c>
      <c r="K7" s="46"/>
      <c r="L7" s="68" t="s">
        <v>250</v>
      </c>
      <c r="M7" s="72"/>
      <c r="N7" s="39" t="s">
        <v>250</v>
      </c>
      <c r="O7" s="43"/>
      <c r="P7" s="40" t="s">
        <v>250</v>
      </c>
      <c r="Q7" s="46"/>
      <c r="R7" s="68" t="s">
        <v>250</v>
      </c>
      <c r="S7" s="40"/>
      <c r="T7" s="39"/>
      <c r="U7" s="43"/>
      <c r="V7" s="40"/>
      <c r="W7" s="39"/>
      <c r="X7" s="43"/>
    </row>
    <row r="8" spans="1:24" s="762" customFormat="1" ht="120.75" thickBot="1" x14ac:dyDescent="0.3">
      <c r="A8" s="748" t="s">
        <v>117</v>
      </c>
      <c r="B8" s="749" t="str">
        <f>'[2]2 lentelė'!B7</f>
        <v>Naujo tilto su pakeliamu mechanizmu per Danę statyba ir prieigų sutvarkymas Danės pakrantėje</v>
      </c>
      <c r="C8" s="724" t="s">
        <v>119</v>
      </c>
      <c r="D8" s="724" t="s">
        <v>120</v>
      </c>
      <c r="E8" s="724" t="s">
        <v>121</v>
      </c>
      <c r="F8" s="724" t="s">
        <v>122</v>
      </c>
      <c r="G8" s="725" t="s">
        <v>123</v>
      </c>
      <c r="H8" s="725" t="s">
        <v>124</v>
      </c>
      <c r="I8" s="750"/>
      <c r="J8" s="725" t="s">
        <v>425</v>
      </c>
      <c r="K8" s="724" t="s">
        <v>426</v>
      </c>
      <c r="L8" s="68">
        <v>5039</v>
      </c>
      <c r="M8" s="758"/>
      <c r="N8" s="754"/>
      <c r="O8" s="750"/>
      <c r="P8" s="758"/>
      <c r="Q8" s="754"/>
      <c r="R8" s="759"/>
      <c r="S8" s="760"/>
      <c r="T8" s="761"/>
      <c r="U8" s="759"/>
      <c r="V8" s="760"/>
      <c r="W8" s="761"/>
      <c r="X8" s="759"/>
    </row>
    <row r="9" spans="1:24" s="762" customFormat="1" ht="131.25" customHeight="1" thickBot="1" x14ac:dyDescent="0.3">
      <c r="A9" s="748" t="s">
        <v>126</v>
      </c>
      <c r="B9" s="749" t="str">
        <f>'[2]2 lentelė'!B8</f>
        <v>Danės upės krantinių rekonstrukcija (nuo Biržos tilto) ir prieigų (Danės skvero su fontanais) sutvarkymas</v>
      </c>
      <c r="C9" s="724" t="s">
        <v>119</v>
      </c>
      <c r="D9" s="724" t="s">
        <v>120</v>
      </c>
      <c r="E9" s="724" t="s">
        <v>121</v>
      </c>
      <c r="F9" s="724" t="s">
        <v>122</v>
      </c>
      <c r="G9" s="725" t="s">
        <v>123</v>
      </c>
      <c r="H9" s="725" t="s">
        <v>124</v>
      </c>
      <c r="I9" s="750"/>
      <c r="J9" s="725" t="s">
        <v>425</v>
      </c>
      <c r="K9" s="724" t="s">
        <v>426</v>
      </c>
      <c r="L9" s="68">
        <v>32121</v>
      </c>
      <c r="M9" s="758"/>
      <c r="N9" s="754"/>
      <c r="O9" s="750"/>
      <c r="P9" s="758"/>
      <c r="Q9" s="754"/>
      <c r="R9" s="759"/>
      <c r="S9" s="760"/>
      <c r="T9" s="761"/>
      <c r="U9" s="759"/>
      <c r="V9" s="760"/>
      <c r="W9" s="761"/>
      <c r="X9" s="759"/>
    </row>
    <row r="10" spans="1:24" s="762" customFormat="1" ht="120.75" thickBot="1" x14ac:dyDescent="0.3">
      <c r="A10" s="748" t="s">
        <v>130</v>
      </c>
      <c r="B10" s="749" t="str">
        <f>'[2]2 lentelė'!B9</f>
        <v>Turgaus aikštės su prieigomis sutvarkymas, pritaikant verslo, bendruomenės poreikiams</v>
      </c>
      <c r="C10" s="724" t="s">
        <v>119</v>
      </c>
      <c r="D10" s="724" t="s">
        <v>120</v>
      </c>
      <c r="E10" s="724" t="s">
        <v>121</v>
      </c>
      <c r="F10" s="724" t="s">
        <v>122</v>
      </c>
      <c r="G10" s="725" t="s">
        <v>123</v>
      </c>
      <c r="H10" s="725" t="s">
        <v>124</v>
      </c>
      <c r="I10" s="750"/>
      <c r="J10" s="725" t="s">
        <v>425</v>
      </c>
      <c r="K10" s="724" t="s">
        <v>426</v>
      </c>
      <c r="L10" s="54">
        <v>8284</v>
      </c>
      <c r="M10" s="758"/>
      <c r="N10" s="754"/>
      <c r="O10" s="750"/>
      <c r="P10" s="758"/>
      <c r="Q10" s="754"/>
      <c r="R10" s="759"/>
      <c r="S10" s="760"/>
      <c r="T10" s="761"/>
      <c r="U10" s="759"/>
      <c r="V10" s="760"/>
      <c r="W10" s="761"/>
      <c r="X10" s="759"/>
    </row>
    <row r="11" spans="1:24" s="762" customFormat="1" ht="120.75" thickBot="1" x14ac:dyDescent="0.3">
      <c r="A11" s="748" t="s">
        <v>133</v>
      </c>
      <c r="B11" s="749" t="str">
        <f>'[2]2 lentelė'!B10</f>
        <v>Atgimimo aikštės sutvarkymas, didinant patrauklumą investicijoms, skatinant lankytojų srautus</v>
      </c>
      <c r="C11" s="724" t="s">
        <v>119</v>
      </c>
      <c r="D11" s="724" t="s">
        <v>120</v>
      </c>
      <c r="E11" s="724" t="s">
        <v>121</v>
      </c>
      <c r="F11" s="724" t="s">
        <v>122</v>
      </c>
      <c r="G11" s="725" t="s">
        <v>123</v>
      </c>
      <c r="H11" s="725" t="s">
        <v>124</v>
      </c>
      <c r="I11" s="750"/>
      <c r="J11" s="725" t="s">
        <v>425</v>
      </c>
      <c r="K11" s="724" t="s">
        <v>426</v>
      </c>
      <c r="L11" s="726">
        <v>8573</v>
      </c>
      <c r="M11" s="758"/>
      <c r="N11" s="754"/>
      <c r="O11" s="750"/>
      <c r="P11" s="758"/>
      <c r="Q11" s="754"/>
      <c r="R11" s="759"/>
      <c r="S11" s="760"/>
      <c r="T11" s="761"/>
      <c r="U11" s="759"/>
      <c r="V11" s="760"/>
      <c r="W11" s="761"/>
      <c r="X11" s="759"/>
    </row>
    <row r="12" spans="1:24" s="762" customFormat="1" ht="189" customHeight="1" thickBot="1" x14ac:dyDescent="0.3">
      <c r="A12" s="748" t="s">
        <v>138</v>
      </c>
      <c r="B12" s="749" t="str">
        <f>'[2]2 lentelė'!B11</f>
        <v>Bastionų komplekso (Jono kalnelio) ir jo prieigų sutvarkymas, sukuriant išskirtinį kultūros ir turizmo traukos centrą bei skatinant smulkųjį ir vidutinį verslą</v>
      </c>
      <c r="C12" s="724" t="s">
        <v>119</v>
      </c>
      <c r="D12" s="724" t="s">
        <v>120</v>
      </c>
      <c r="E12" s="724" t="s">
        <v>121</v>
      </c>
      <c r="F12" s="724" t="s">
        <v>122</v>
      </c>
      <c r="G12" s="725" t="s">
        <v>123</v>
      </c>
      <c r="H12" s="725" t="s">
        <v>124</v>
      </c>
      <c r="I12" s="750"/>
      <c r="J12" s="725" t="s">
        <v>425</v>
      </c>
      <c r="K12" s="724" t="s">
        <v>426</v>
      </c>
      <c r="L12" s="726">
        <v>33720</v>
      </c>
      <c r="M12" s="758"/>
      <c r="N12" s="754"/>
      <c r="O12" s="750"/>
      <c r="P12" s="758"/>
      <c r="Q12" s="754"/>
      <c r="R12" s="759"/>
      <c r="S12" s="760"/>
      <c r="T12" s="761"/>
      <c r="U12" s="759"/>
      <c r="V12" s="760"/>
      <c r="W12" s="761"/>
      <c r="X12" s="759"/>
    </row>
    <row r="13" spans="1:24" s="762" customFormat="1" ht="121.5" customHeight="1" thickBot="1" x14ac:dyDescent="0.3">
      <c r="A13" s="748" t="s">
        <v>141</v>
      </c>
      <c r="B13" s="749" t="str">
        <f>'[2]2 lentelė'!B12</f>
        <v>Viešosios erdvės prie buvusio „Vaidilos“ kino teatro konversija</v>
      </c>
      <c r="C13" s="724" t="s">
        <v>119</v>
      </c>
      <c r="D13" s="724" t="s">
        <v>120</v>
      </c>
      <c r="E13" s="724" t="s">
        <v>121</v>
      </c>
      <c r="F13" s="724" t="s">
        <v>122</v>
      </c>
      <c r="G13" s="725" t="s">
        <v>123</v>
      </c>
      <c r="H13" s="725" t="s">
        <v>124</v>
      </c>
      <c r="I13" s="750"/>
      <c r="J13" s="725" t="s">
        <v>425</v>
      </c>
      <c r="K13" s="724" t="s">
        <v>426</v>
      </c>
      <c r="L13" s="54">
        <v>9075</v>
      </c>
      <c r="M13" s="758"/>
      <c r="N13" s="754"/>
      <c r="O13" s="750"/>
      <c r="P13" s="758"/>
      <c r="Q13" s="754"/>
      <c r="R13" s="759"/>
      <c r="S13" s="760"/>
      <c r="T13" s="761"/>
      <c r="U13" s="759"/>
      <c r="V13" s="760"/>
      <c r="W13" s="761"/>
      <c r="X13" s="759"/>
    </row>
    <row r="14" spans="1:24" s="762" customFormat="1" ht="199.5" customHeight="1" thickBot="1" x14ac:dyDescent="0.3">
      <c r="A14" s="748" t="s">
        <v>145</v>
      </c>
      <c r="B14" s="749" t="str">
        <f>'[2]2 lentelė'!B13</f>
        <v>Pėsčiųjų tako sutvarkymas palei Taikos pr. nuo Sausio 15-osios iki Kauno g., paverčiant viešąja erdve, pritaikyta gyventojams bei smulkiajam ir vidutiniam verslui</v>
      </c>
      <c r="C14" s="724" t="s">
        <v>119</v>
      </c>
      <c r="D14" s="724" t="s">
        <v>120</v>
      </c>
      <c r="E14" s="724" t="s">
        <v>121</v>
      </c>
      <c r="F14" s="724" t="s">
        <v>122</v>
      </c>
      <c r="G14" s="725" t="s">
        <v>123</v>
      </c>
      <c r="H14" s="725" t="s">
        <v>124</v>
      </c>
      <c r="I14" s="750"/>
      <c r="J14" s="725" t="s">
        <v>425</v>
      </c>
      <c r="K14" s="724" t="s">
        <v>426</v>
      </c>
      <c r="L14" s="726">
        <v>25472</v>
      </c>
      <c r="M14" s="758"/>
      <c r="N14" s="754"/>
      <c r="O14" s="750"/>
      <c r="P14" s="758"/>
      <c r="Q14" s="754"/>
      <c r="R14" s="759"/>
      <c r="S14" s="760"/>
      <c r="T14" s="761"/>
      <c r="U14" s="759"/>
      <c r="V14" s="760"/>
      <c r="W14" s="761"/>
      <c r="X14" s="759"/>
    </row>
    <row r="15" spans="1:24" s="762" customFormat="1" ht="120.75" thickBot="1" x14ac:dyDescent="0.3">
      <c r="A15" s="748" t="s">
        <v>150</v>
      </c>
      <c r="B15" s="799" t="str">
        <f>'[2]2 lentelė'!B14</f>
        <v>Ąžuolyno giraitės sutvarkymas, gerinant gamtinę aplinką ir skatinant aktyvų laisvalaikį bei lankytojų srautus</v>
      </c>
      <c r="C15" s="39" t="s">
        <v>119</v>
      </c>
      <c r="D15" s="39" t="s">
        <v>120</v>
      </c>
      <c r="E15" s="39" t="s">
        <v>121</v>
      </c>
      <c r="F15" s="39" t="s">
        <v>122</v>
      </c>
      <c r="G15" s="40" t="s">
        <v>123</v>
      </c>
      <c r="H15" s="40" t="s">
        <v>124</v>
      </c>
      <c r="I15" s="43"/>
      <c r="J15" s="40" t="s">
        <v>425</v>
      </c>
      <c r="K15" s="39" t="s">
        <v>426</v>
      </c>
      <c r="L15" s="54">
        <v>86027</v>
      </c>
      <c r="M15" s="758"/>
      <c r="N15" s="754"/>
      <c r="O15" s="750"/>
      <c r="P15" s="758"/>
      <c r="Q15" s="754"/>
      <c r="R15" s="759"/>
      <c r="S15" s="760"/>
      <c r="T15" s="761"/>
      <c r="U15" s="759"/>
      <c r="V15" s="760"/>
      <c r="W15" s="761"/>
      <c r="X15" s="759"/>
    </row>
    <row r="16" spans="1:24" s="762" customFormat="1" ht="140.25" customHeight="1" thickBot="1" x14ac:dyDescent="0.3">
      <c r="A16" s="748" t="s">
        <v>155</v>
      </c>
      <c r="B16" s="799" t="str">
        <f>'[2]2 lentelė'!B15</f>
        <v>Malūno parko teritorijos sutvarkymas, gerinant gamtinę aplinką ir skatinant lankytojų srautus</v>
      </c>
      <c r="C16" s="39" t="s">
        <v>119</v>
      </c>
      <c r="D16" s="39" t="s">
        <v>120</v>
      </c>
      <c r="E16" s="39" t="s">
        <v>121</v>
      </c>
      <c r="F16" s="39" t="s">
        <v>122</v>
      </c>
      <c r="G16" s="40" t="s">
        <v>123</v>
      </c>
      <c r="H16" s="40" t="s">
        <v>124</v>
      </c>
      <c r="I16" s="43"/>
      <c r="J16" s="40" t="s">
        <v>425</v>
      </c>
      <c r="K16" s="39" t="s">
        <v>426</v>
      </c>
      <c r="L16" s="68">
        <v>155697</v>
      </c>
      <c r="M16" s="758"/>
      <c r="N16" s="754"/>
      <c r="O16" s="750"/>
      <c r="P16" s="758"/>
      <c r="Q16" s="754"/>
      <c r="R16" s="759"/>
      <c r="S16" s="760"/>
      <c r="T16" s="761"/>
      <c r="U16" s="759"/>
      <c r="V16" s="760"/>
      <c r="W16" s="761"/>
      <c r="X16" s="759"/>
    </row>
    <row r="17" spans="1:24" s="762" customFormat="1" ht="165.75" thickBot="1" x14ac:dyDescent="0.3">
      <c r="A17" s="748" t="s">
        <v>157</v>
      </c>
      <c r="B17" s="749" t="str">
        <f>'[2]2 lentelė'!B16</f>
        <v>Klaipėdos daugiafunkcio sveikatingumo centro statyba</v>
      </c>
      <c r="C17" s="724" t="s">
        <v>119</v>
      </c>
      <c r="D17" s="724" t="s">
        <v>120</v>
      </c>
      <c r="E17" s="761" t="s">
        <v>121</v>
      </c>
      <c r="F17" s="761" t="s">
        <v>427</v>
      </c>
      <c r="G17" s="760" t="s">
        <v>159</v>
      </c>
      <c r="H17" s="760" t="s">
        <v>124</v>
      </c>
      <c r="I17" s="759"/>
      <c r="J17" s="760"/>
      <c r="K17" s="761"/>
      <c r="L17" s="763"/>
      <c r="M17" s="760" t="s">
        <v>428</v>
      </c>
      <c r="N17" s="724" t="s">
        <v>429</v>
      </c>
      <c r="O17" s="726">
        <v>7413</v>
      </c>
      <c r="P17" s="758"/>
      <c r="Q17" s="754"/>
      <c r="R17" s="759"/>
      <c r="S17" s="760"/>
      <c r="T17" s="761"/>
      <c r="U17" s="759"/>
      <c r="V17" s="760"/>
      <c r="W17" s="761"/>
      <c r="X17" s="759"/>
    </row>
    <row r="18" spans="1:24" s="762" customFormat="1" ht="165.75" thickBot="1" x14ac:dyDescent="0.3">
      <c r="A18" s="748" t="s">
        <v>162</v>
      </c>
      <c r="B18" s="749" t="str">
        <f>'[2]2 lentelė'!B17</f>
        <v>Futbolo mokyklos ir baseino pastato konversija, I etapas</v>
      </c>
      <c r="C18" s="724" t="s">
        <v>119</v>
      </c>
      <c r="D18" s="724" t="s">
        <v>120</v>
      </c>
      <c r="E18" s="724" t="s">
        <v>121</v>
      </c>
      <c r="F18" s="724" t="s">
        <v>122</v>
      </c>
      <c r="G18" s="725" t="s">
        <v>123</v>
      </c>
      <c r="H18" s="725" t="s">
        <v>124</v>
      </c>
      <c r="I18" s="750"/>
      <c r="J18" s="760"/>
      <c r="K18" s="761"/>
      <c r="L18" s="790"/>
      <c r="M18" s="725" t="s">
        <v>428</v>
      </c>
      <c r="N18" s="724" t="s">
        <v>429</v>
      </c>
      <c r="O18" s="54">
        <v>1673</v>
      </c>
      <c r="P18" s="758"/>
      <c r="Q18" s="754"/>
      <c r="R18" s="759"/>
      <c r="S18" s="760"/>
      <c r="T18" s="761"/>
      <c r="U18" s="759"/>
      <c r="V18" s="760"/>
      <c r="W18" s="761"/>
      <c r="X18" s="759"/>
    </row>
    <row r="19" spans="1:24" s="762" customFormat="1" ht="120.75" thickBot="1" x14ac:dyDescent="0.3">
      <c r="A19" s="748" t="s">
        <v>163</v>
      </c>
      <c r="B19" s="749" t="str">
        <f>'[2]2 lentelė'!B17</f>
        <v>Futbolo mokyklos ir baseino pastato konversija, I etapas</v>
      </c>
      <c r="C19" s="724" t="s">
        <v>119</v>
      </c>
      <c r="D19" s="724" t="s">
        <v>120</v>
      </c>
      <c r="E19" s="724" t="s">
        <v>121</v>
      </c>
      <c r="F19" s="724" t="s">
        <v>122</v>
      </c>
      <c r="G19" s="725" t="s">
        <v>123</v>
      </c>
      <c r="H19" s="725" t="s">
        <v>124</v>
      </c>
      <c r="I19" s="750"/>
      <c r="J19" s="764" t="s">
        <v>425</v>
      </c>
      <c r="K19" s="765" t="s">
        <v>426</v>
      </c>
      <c r="L19" s="766">
        <v>64668</v>
      </c>
      <c r="M19" s="725"/>
      <c r="N19" s="724"/>
      <c r="O19" s="763"/>
      <c r="P19" s="758"/>
      <c r="Q19" s="754"/>
      <c r="R19" s="759"/>
      <c r="S19" s="760"/>
      <c r="T19" s="761"/>
      <c r="U19" s="759"/>
      <c r="V19" s="760"/>
      <c r="W19" s="761"/>
      <c r="X19" s="759"/>
    </row>
    <row r="20" spans="1:24" s="762" customFormat="1" ht="171.75" customHeight="1" thickBot="1" x14ac:dyDescent="0.3">
      <c r="A20" s="49" t="s">
        <v>805</v>
      </c>
      <c r="B20" s="796" t="str">
        <f>'[2]2 lentelė'!B19</f>
        <v>Buvusios AB „Klaipėdos energija“ teritorijos dalies konversija, sudarant sąlygas vystyti komercines, rekreacines veiklas</v>
      </c>
      <c r="C20" s="51" t="s">
        <v>119</v>
      </c>
      <c r="D20" s="51" t="s">
        <v>120</v>
      </c>
      <c r="E20" s="51" t="s">
        <v>121</v>
      </c>
      <c r="F20" s="51" t="s">
        <v>171</v>
      </c>
      <c r="G20" s="52" t="s">
        <v>123</v>
      </c>
      <c r="H20" s="52" t="s">
        <v>124</v>
      </c>
      <c r="I20" s="797"/>
      <c r="J20" s="52" t="s">
        <v>425</v>
      </c>
      <c r="K20" s="51" t="s">
        <v>426</v>
      </c>
      <c r="L20" s="54">
        <v>26966</v>
      </c>
      <c r="M20" s="800"/>
      <c r="N20" s="767"/>
      <c r="O20" s="768"/>
      <c r="P20" s="758"/>
      <c r="Q20" s="754"/>
      <c r="R20" s="759"/>
      <c r="S20" s="760"/>
      <c r="T20" s="761"/>
      <c r="U20" s="759"/>
      <c r="V20" s="760"/>
      <c r="W20" s="761"/>
      <c r="X20" s="759"/>
    </row>
    <row r="21" spans="1:24" ht="86.25" thickBot="1" x14ac:dyDescent="0.3">
      <c r="A21" s="195" t="s">
        <v>167</v>
      </c>
      <c r="B21" s="196" t="s">
        <v>21</v>
      </c>
      <c r="C21" s="39" t="s">
        <v>250</v>
      </c>
      <c r="D21" s="39" t="s">
        <v>250</v>
      </c>
      <c r="E21" s="39" t="s">
        <v>250</v>
      </c>
      <c r="F21" s="39" t="s">
        <v>250</v>
      </c>
      <c r="G21" s="40" t="s">
        <v>250</v>
      </c>
      <c r="H21" s="40" t="s">
        <v>250</v>
      </c>
      <c r="I21" s="68" t="s">
        <v>250</v>
      </c>
      <c r="J21" s="40" t="s">
        <v>250</v>
      </c>
      <c r="K21" s="46"/>
      <c r="L21" s="68" t="s">
        <v>250</v>
      </c>
      <c r="M21" s="72"/>
      <c r="N21" s="39" t="s">
        <v>250</v>
      </c>
      <c r="O21" s="43"/>
      <c r="P21" s="40" t="s">
        <v>250</v>
      </c>
      <c r="Q21" s="46"/>
      <c r="R21" s="68" t="s">
        <v>250</v>
      </c>
      <c r="S21" s="40"/>
      <c r="T21" s="39"/>
      <c r="U21" s="43"/>
      <c r="V21" s="40"/>
      <c r="W21" s="39"/>
      <c r="X21" s="43"/>
    </row>
    <row r="22" spans="1:24" ht="120.75" thickBot="1" x14ac:dyDescent="0.3">
      <c r="A22" s="37" t="s">
        <v>168</v>
      </c>
      <c r="B22" s="39" t="s">
        <v>359</v>
      </c>
      <c r="C22" s="39" t="s">
        <v>169</v>
      </c>
      <c r="D22" s="39" t="s">
        <v>120</v>
      </c>
      <c r="E22" s="39" t="s">
        <v>170</v>
      </c>
      <c r="F22" s="39" t="s">
        <v>171</v>
      </c>
      <c r="G22" s="40" t="s">
        <v>123</v>
      </c>
      <c r="H22" s="40" t="s">
        <v>124</v>
      </c>
      <c r="I22" s="43"/>
      <c r="J22" s="40" t="s">
        <v>425</v>
      </c>
      <c r="K22" s="39" t="s">
        <v>432</v>
      </c>
      <c r="L22" s="68">
        <v>60000</v>
      </c>
      <c r="M22" s="72"/>
      <c r="N22" s="46"/>
      <c r="O22" s="43"/>
      <c r="P22" s="72"/>
      <c r="Q22" s="46"/>
      <c r="R22" s="43"/>
      <c r="S22" s="40"/>
      <c r="T22" s="39"/>
      <c r="U22" s="43"/>
      <c r="V22" s="40"/>
      <c r="W22" s="39"/>
      <c r="X22" s="43"/>
    </row>
    <row r="23" spans="1:24" ht="120.75" thickBot="1" x14ac:dyDescent="0.3">
      <c r="A23" s="37" t="s">
        <v>174</v>
      </c>
      <c r="B23" s="39" t="s">
        <v>175</v>
      </c>
      <c r="C23" s="39" t="s">
        <v>169</v>
      </c>
      <c r="D23" s="39" t="s">
        <v>120</v>
      </c>
      <c r="E23" s="39" t="s">
        <v>170</v>
      </c>
      <c r="F23" s="39" t="s">
        <v>171</v>
      </c>
      <c r="G23" s="40" t="s">
        <v>123</v>
      </c>
      <c r="H23" s="40" t="s">
        <v>124</v>
      </c>
      <c r="I23" s="43"/>
      <c r="J23" s="40" t="s">
        <v>425</v>
      </c>
      <c r="K23" s="39" t="s">
        <v>433</v>
      </c>
      <c r="L23" s="68">
        <v>65300</v>
      </c>
      <c r="M23" s="40"/>
      <c r="N23" s="39"/>
      <c r="O23" s="68"/>
      <c r="P23" s="72"/>
      <c r="Q23" s="46"/>
      <c r="R23" s="43"/>
      <c r="S23" s="40"/>
      <c r="T23" s="39"/>
      <c r="U23" s="43"/>
      <c r="V23" s="40"/>
      <c r="W23" s="39"/>
      <c r="X23" s="43"/>
    </row>
    <row r="24" spans="1:24" ht="390.75" customHeight="1" thickBot="1" x14ac:dyDescent="0.3">
      <c r="A24" s="37" t="s">
        <v>176</v>
      </c>
      <c r="B24" s="39" t="s">
        <v>361</v>
      </c>
      <c r="C24" s="39" t="s">
        <v>169</v>
      </c>
      <c r="D24" s="39" t="s">
        <v>120</v>
      </c>
      <c r="E24" s="39" t="s">
        <v>170</v>
      </c>
      <c r="F24" s="39" t="s">
        <v>171</v>
      </c>
      <c r="G24" s="40" t="s">
        <v>123</v>
      </c>
      <c r="H24" s="40" t="s">
        <v>124</v>
      </c>
      <c r="I24" s="43"/>
      <c r="J24" s="40" t="s">
        <v>425</v>
      </c>
      <c r="K24" s="39" t="s">
        <v>433</v>
      </c>
      <c r="L24" s="68">
        <v>63500</v>
      </c>
      <c r="M24" s="72"/>
      <c r="N24" s="46"/>
      <c r="O24" s="43"/>
      <c r="P24" s="72"/>
      <c r="Q24" s="46"/>
      <c r="R24" s="43"/>
      <c r="S24" s="40"/>
      <c r="T24" s="39"/>
      <c r="U24" s="43"/>
      <c r="V24" s="40"/>
      <c r="W24" s="39"/>
      <c r="X24" s="43"/>
    </row>
    <row r="25" spans="1:24" ht="180.75" thickBot="1" x14ac:dyDescent="0.3">
      <c r="A25" s="37" t="s">
        <v>180</v>
      </c>
      <c r="B25" s="39" t="s">
        <v>362</v>
      </c>
      <c r="C25" s="39" t="s">
        <v>169</v>
      </c>
      <c r="D25" s="39" t="s">
        <v>120</v>
      </c>
      <c r="E25" s="39" t="s">
        <v>170</v>
      </c>
      <c r="F25" s="39" t="s">
        <v>171</v>
      </c>
      <c r="G25" s="40" t="s">
        <v>123</v>
      </c>
      <c r="H25" s="40" t="s">
        <v>124</v>
      </c>
      <c r="I25" s="43"/>
      <c r="J25" s="40" t="s">
        <v>425</v>
      </c>
      <c r="K25" s="39" t="s">
        <v>432</v>
      </c>
      <c r="L25" s="68">
        <v>690000</v>
      </c>
      <c r="M25" s="72"/>
      <c r="N25" s="46"/>
      <c r="O25" s="43"/>
      <c r="P25" s="72"/>
      <c r="Q25" s="46"/>
      <c r="R25" s="43"/>
      <c r="S25" s="40"/>
      <c r="T25" s="39"/>
      <c r="U25" s="43"/>
      <c r="V25" s="40"/>
      <c r="W25" s="39"/>
      <c r="X25" s="43"/>
    </row>
    <row r="26" spans="1:24" ht="225.75" customHeight="1" thickBot="1" x14ac:dyDescent="0.3">
      <c r="A26" s="37" t="s">
        <v>182</v>
      </c>
      <c r="B26" s="39" t="s">
        <v>363</v>
      </c>
      <c r="C26" s="39" t="s">
        <v>169</v>
      </c>
      <c r="D26" s="39" t="s">
        <v>120</v>
      </c>
      <c r="E26" s="39" t="s">
        <v>170</v>
      </c>
      <c r="F26" s="39" t="s">
        <v>171</v>
      </c>
      <c r="G26" s="40" t="s">
        <v>123</v>
      </c>
      <c r="H26" s="40" t="s">
        <v>124</v>
      </c>
      <c r="I26" s="43"/>
      <c r="J26" s="40" t="s">
        <v>425</v>
      </c>
      <c r="K26" s="39" t="s">
        <v>432</v>
      </c>
      <c r="L26" s="68">
        <v>91700</v>
      </c>
      <c r="M26" s="72"/>
      <c r="N26" s="46"/>
      <c r="O26" s="43"/>
      <c r="P26" s="72"/>
      <c r="Q26" s="46"/>
      <c r="R26" s="43"/>
      <c r="S26" s="40"/>
      <c r="T26" s="39"/>
      <c r="U26" s="43"/>
      <c r="V26" s="40"/>
      <c r="W26" s="39"/>
      <c r="X26" s="43"/>
    </row>
    <row r="27" spans="1:24" ht="165.75" thickBot="1" x14ac:dyDescent="0.3">
      <c r="A27" s="37" t="s">
        <v>184</v>
      </c>
      <c r="B27" s="39" t="s">
        <v>364</v>
      </c>
      <c r="C27" s="39" t="s">
        <v>169</v>
      </c>
      <c r="D27" s="39" t="s">
        <v>120</v>
      </c>
      <c r="E27" s="39" t="s">
        <v>170</v>
      </c>
      <c r="F27" s="39" t="s">
        <v>171</v>
      </c>
      <c r="G27" s="40" t="s">
        <v>123</v>
      </c>
      <c r="H27" s="40" t="s">
        <v>124</v>
      </c>
      <c r="I27" s="43"/>
      <c r="J27" s="40"/>
      <c r="K27" s="39"/>
      <c r="L27" s="68"/>
      <c r="M27" s="40" t="s">
        <v>428</v>
      </c>
      <c r="N27" s="39" t="s">
        <v>429</v>
      </c>
      <c r="O27" s="68">
        <v>2612</v>
      </c>
      <c r="P27" s="72"/>
      <c r="Q27" s="46"/>
      <c r="R27" s="43"/>
      <c r="S27" s="40"/>
      <c r="T27" s="39"/>
      <c r="U27" s="43"/>
      <c r="V27" s="40"/>
      <c r="W27" s="39"/>
      <c r="X27" s="43"/>
    </row>
    <row r="28" spans="1:24" ht="86.25" thickBot="1" x14ac:dyDescent="0.3">
      <c r="A28" s="195" t="s">
        <v>186</v>
      </c>
      <c r="B28" s="196" t="s">
        <v>23</v>
      </c>
      <c r="C28" s="39" t="s">
        <v>250</v>
      </c>
      <c r="D28" s="39" t="s">
        <v>250</v>
      </c>
      <c r="E28" s="39" t="s">
        <v>250</v>
      </c>
      <c r="F28" s="39" t="s">
        <v>250</v>
      </c>
      <c r="G28" s="40" t="s">
        <v>250</v>
      </c>
      <c r="H28" s="40" t="s">
        <v>250</v>
      </c>
      <c r="I28" s="68" t="s">
        <v>250</v>
      </c>
      <c r="J28" s="40" t="s">
        <v>250</v>
      </c>
      <c r="K28" s="46"/>
      <c r="L28" s="68" t="s">
        <v>250</v>
      </c>
      <c r="M28" s="72"/>
      <c r="N28" s="39" t="s">
        <v>250</v>
      </c>
      <c r="O28" s="43"/>
      <c r="P28" s="40" t="s">
        <v>250</v>
      </c>
      <c r="Q28" s="46"/>
      <c r="R28" s="68" t="s">
        <v>250</v>
      </c>
      <c r="S28" s="40" t="s">
        <v>250</v>
      </c>
      <c r="T28" s="39" t="s">
        <v>250</v>
      </c>
      <c r="U28" s="68" t="s">
        <v>250</v>
      </c>
      <c r="V28" s="40" t="s">
        <v>250</v>
      </c>
      <c r="W28" s="39" t="s">
        <v>250</v>
      </c>
      <c r="X28" s="68" t="s">
        <v>250</v>
      </c>
    </row>
    <row r="29" spans="1:24" ht="118.5" customHeight="1" thickBot="1" x14ac:dyDescent="0.3">
      <c r="A29" s="37" t="s">
        <v>187</v>
      </c>
      <c r="B29" s="109" t="s">
        <v>188</v>
      </c>
      <c r="C29" s="39" t="s">
        <v>366</v>
      </c>
      <c r="D29" s="39" t="s">
        <v>120</v>
      </c>
      <c r="E29" s="39" t="s">
        <v>190</v>
      </c>
      <c r="F29" s="39" t="s">
        <v>191</v>
      </c>
      <c r="G29" s="40" t="s">
        <v>123</v>
      </c>
      <c r="H29" s="40" t="s">
        <v>124</v>
      </c>
      <c r="I29" s="43"/>
      <c r="J29" s="40" t="s">
        <v>425</v>
      </c>
      <c r="K29" s="39" t="s">
        <v>433</v>
      </c>
      <c r="L29" s="68">
        <v>4296</v>
      </c>
      <c r="M29" s="40"/>
      <c r="N29" s="39"/>
      <c r="O29" s="68"/>
      <c r="P29" s="72"/>
      <c r="Q29" s="46"/>
      <c r="R29" s="43"/>
      <c r="S29" s="40"/>
      <c r="T29" s="39"/>
      <c r="U29" s="43"/>
      <c r="V29" s="40"/>
      <c r="W29" s="39"/>
      <c r="X29" s="43"/>
    </row>
    <row r="30" spans="1:24" ht="150.75" thickBot="1" x14ac:dyDescent="0.3">
      <c r="A30" s="37" t="s">
        <v>194</v>
      </c>
      <c r="B30" s="109" t="s">
        <v>195</v>
      </c>
      <c r="C30" s="39" t="s">
        <v>366</v>
      </c>
      <c r="D30" s="39" t="s">
        <v>120</v>
      </c>
      <c r="E30" s="39" t="s">
        <v>190</v>
      </c>
      <c r="F30" s="39" t="s">
        <v>191</v>
      </c>
      <c r="G30" s="40" t="s">
        <v>123</v>
      </c>
      <c r="H30" s="40" t="s">
        <v>124</v>
      </c>
      <c r="I30" s="43"/>
      <c r="J30" s="40" t="s">
        <v>425</v>
      </c>
      <c r="K30" s="39" t="s">
        <v>433</v>
      </c>
      <c r="L30" s="68">
        <v>2634</v>
      </c>
      <c r="M30" s="40"/>
      <c r="N30" s="39"/>
      <c r="O30" s="68"/>
      <c r="P30" s="72"/>
      <c r="Q30" s="46"/>
      <c r="R30" s="43"/>
      <c r="S30" s="40"/>
      <c r="T30" s="39"/>
      <c r="U30" s="43"/>
      <c r="V30" s="40"/>
      <c r="W30" s="39"/>
      <c r="X30" s="43"/>
    </row>
    <row r="31" spans="1:24" ht="72" thickBot="1" x14ac:dyDescent="0.3">
      <c r="A31" s="195" t="s">
        <v>196</v>
      </c>
      <c r="B31" s="196" t="s">
        <v>25</v>
      </c>
      <c r="C31" s="39" t="s">
        <v>250</v>
      </c>
      <c r="D31" s="39" t="s">
        <v>250</v>
      </c>
      <c r="E31" s="39" t="s">
        <v>250</v>
      </c>
      <c r="F31" s="39" t="s">
        <v>250</v>
      </c>
      <c r="G31" s="40" t="s">
        <v>250</v>
      </c>
      <c r="H31" s="40" t="s">
        <v>250</v>
      </c>
      <c r="I31" s="68" t="s">
        <v>250</v>
      </c>
      <c r="J31" s="40" t="s">
        <v>250</v>
      </c>
      <c r="K31" s="46"/>
      <c r="L31" s="68" t="s">
        <v>250</v>
      </c>
      <c r="M31" s="72"/>
      <c r="N31" s="39" t="s">
        <v>250</v>
      </c>
      <c r="O31" s="43"/>
      <c r="P31" s="40" t="s">
        <v>250</v>
      </c>
      <c r="Q31" s="46"/>
      <c r="R31" s="68" t="s">
        <v>250</v>
      </c>
      <c r="S31" s="40"/>
      <c r="T31" s="39"/>
      <c r="U31" s="43"/>
      <c r="V31" s="40"/>
      <c r="W31" s="39"/>
      <c r="X31" s="43"/>
    </row>
    <row r="32" spans="1:24" ht="72" thickBot="1" x14ac:dyDescent="0.3">
      <c r="A32" s="195" t="s">
        <v>197</v>
      </c>
      <c r="B32" s="196" t="s">
        <v>368</v>
      </c>
      <c r="C32" s="39" t="s">
        <v>250</v>
      </c>
      <c r="D32" s="39" t="s">
        <v>250</v>
      </c>
      <c r="E32" s="39" t="s">
        <v>250</v>
      </c>
      <c r="F32" s="39" t="s">
        <v>250</v>
      </c>
      <c r="G32" s="40" t="s">
        <v>250</v>
      </c>
      <c r="H32" s="40" t="s">
        <v>250</v>
      </c>
      <c r="I32" s="68" t="s">
        <v>250</v>
      </c>
      <c r="J32" s="40" t="s">
        <v>250</v>
      </c>
      <c r="K32" s="46"/>
      <c r="L32" s="68" t="s">
        <v>250</v>
      </c>
      <c r="M32" s="72"/>
      <c r="N32" s="39" t="s">
        <v>250</v>
      </c>
      <c r="O32" s="43"/>
      <c r="P32" s="40" t="s">
        <v>250</v>
      </c>
      <c r="Q32" s="46"/>
      <c r="R32" s="68" t="s">
        <v>250</v>
      </c>
      <c r="S32" s="40"/>
      <c r="T32" s="39"/>
      <c r="U32" s="43"/>
      <c r="V32" s="40"/>
      <c r="W32" s="39"/>
      <c r="X32" s="43"/>
    </row>
    <row r="33" spans="1:24" ht="180.75" thickBot="1" x14ac:dyDescent="0.3">
      <c r="A33" s="37" t="s">
        <v>198</v>
      </c>
      <c r="B33" s="39" t="s">
        <v>199</v>
      </c>
      <c r="C33" s="39" t="s">
        <v>200</v>
      </c>
      <c r="D33" s="39" t="s">
        <v>120</v>
      </c>
      <c r="E33" s="39" t="s">
        <v>201</v>
      </c>
      <c r="F33" s="39" t="s">
        <v>202</v>
      </c>
      <c r="G33" s="40" t="s">
        <v>123</v>
      </c>
      <c r="H33" s="72"/>
      <c r="I33" s="43"/>
      <c r="J33" s="40" t="s">
        <v>434</v>
      </c>
      <c r="K33" s="39" t="s">
        <v>435</v>
      </c>
      <c r="L33" s="68">
        <v>30436</v>
      </c>
      <c r="M33" s="40" t="s">
        <v>436</v>
      </c>
      <c r="N33" s="39" t="s">
        <v>437</v>
      </c>
      <c r="O33" s="68"/>
      <c r="P33" s="72"/>
      <c r="Q33" s="46"/>
      <c r="R33" s="43"/>
      <c r="S33" s="40"/>
      <c r="T33" s="39"/>
      <c r="U33" s="43"/>
      <c r="V33" s="40"/>
      <c r="W33" s="39"/>
      <c r="X33" s="43"/>
    </row>
    <row r="34" spans="1:24" ht="180.75" thickBot="1" x14ac:dyDescent="0.3">
      <c r="A34" s="37" t="s">
        <v>206</v>
      </c>
      <c r="B34" s="39" t="s">
        <v>207</v>
      </c>
      <c r="C34" s="39" t="s">
        <v>200</v>
      </c>
      <c r="D34" s="39" t="s">
        <v>120</v>
      </c>
      <c r="E34" s="39" t="s">
        <v>208</v>
      </c>
      <c r="F34" s="39" t="s">
        <v>202</v>
      </c>
      <c r="G34" s="40" t="s">
        <v>123</v>
      </c>
      <c r="H34" s="72"/>
      <c r="I34" s="43"/>
      <c r="J34" s="40" t="s">
        <v>434</v>
      </c>
      <c r="K34" s="39" t="s">
        <v>435</v>
      </c>
      <c r="L34" s="68">
        <v>30436</v>
      </c>
      <c r="M34" s="40" t="s">
        <v>436</v>
      </c>
      <c r="N34" s="39" t="s">
        <v>437</v>
      </c>
      <c r="O34" s="68"/>
      <c r="P34" s="72"/>
      <c r="Q34" s="46"/>
      <c r="R34" s="43"/>
      <c r="S34" s="40"/>
      <c r="T34" s="39"/>
      <c r="U34" s="43"/>
      <c r="V34" s="40"/>
      <c r="W34" s="39"/>
      <c r="X34" s="43"/>
    </row>
    <row r="35" spans="1:24" ht="180.75" thickBot="1" x14ac:dyDescent="0.3">
      <c r="A35" s="37" t="s">
        <v>209</v>
      </c>
      <c r="B35" s="39" t="s">
        <v>210</v>
      </c>
      <c r="C35" s="39" t="s">
        <v>211</v>
      </c>
      <c r="D35" s="39" t="s">
        <v>120</v>
      </c>
      <c r="E35" s="39" t="s">
        <v>212</v>
      </c>
      <c r="F35" s="39" t="s">
        <v>202</v>
      </c>
      <c r="G35" s="40" t="s">
        <v>123</v>
      </c>
      <c r="H35" s="72"/>
      <c r="I35" s="43"/>
      <c r="J35" s="40" t="s">
        <v>434</v>
      </c>
      <c r="K35" s="39" t="s">
        <v>435</v>
      </c>
      <c r="L35" s="68">
        <v>125870</v>
      </c>
      <c r="M35" s="40" t="s">
        <v>436</v>
      </c>
      <c r="N35" s="39" t="s">
        <v>437</v>
      </c>
      <c r="O35" s="68"/>
      <c r="P35" s="72"/>
      <c r="Q35" s="46"/>
      <c r="R35" s="43"/>
      <c r="S35" s="40"/>
      <c r="T35" s="39"/>
      <c r="U35" s="43"/>
      <c r="V35" s="40"/>
      <c r="W35" s="39"/>
      <c r="X35" s="43"/>
    </row>
    <row r="36" spans="1:24" ht="164.25" customHeight="1" x14ac:dyDescent="0.25">
      <c r="A36" s="866" t="s">
        <v>213</v>
      </c>
      <c r="B36" s="858" t="s">
        <v>214</v>
      </c>
      <c r="C36" s="858" t="s">
        <v>211</v>
      </c>
      <c r="D36" s="858" t="s">
        <v>120</v>
      </c>
      <c r="E36" s="858" t="s">
        <v>215</v>
      </c>
      <c r="F36" s="858" t="s">
        <v>202</v>
      </c>
      <c r="G36" s="868" t="s">
        <v>123</v>
      </c>
      <c r="H36" s="870"/>
      <c r="I36" s="854"/>
      <c r="J36" s="856" t="s">
        <v>434</v>
      </c>
      <c r="K36" s="858" t="s">
        <v>435</v>
      </c>
      <c r="L36" s="860">
        <v>49638</v>
      </c>
      <c r="M36" s="856" t="s">
        <v>436</v>
      </c>
      <c r="N36" s="858" t="s">
        <v>437</v>
      </c>
      <c r="O36" s="860"/>
      <c r="P36" s="862"/>
      <c r="Q36" s="864"/>
      <c r="R36" s="854"/>
      <c r="S36" s="856"/>
      <c r="T36" s="858"/>
      <c r="U36" s="854"/>
      <c r="V36" s="856"/>
      <c r="W36" s="858"/>
      <c r="X36" s="854"/>
    </row>
    <row r="37" spans="1:24" ht="15.75" customHeight="1" thickBot="1" x14ac:dyDescent="0.3">
      <c r="A37" s="867"/>
      <c r="B37" s="859"/>
      <c r="C37" s="859"/>
      <c r="D37" s="859"/>
      <c r="E37" s="859"/>
      <c r="F37" s="859"/>
      <c r="G37" s="869"/>
      <c r="H37" s="871"/>
      <c r="I37" s="855"/>
      <c r="J37" s="857"/>
      <c r="K37" s="859"/>
      <c r="L37" s="861"/>
      <c r="M37" s="857"/>
      <c r="N37" s="859"/>
      <c r="O37" s="861"/>
      <c r="P37" s="863"/>
      <c r="Q37" s="865"/>
      <c r="R37" s="855"/>
      <c r="S37" s="857"/>
      <c r="T37" s="859"/>
      <c r="U37" s="855"/>
      <c r="V37" s="857"/>
      <c r="W37" s="859"/>
      <c r="X37" s="855"/>
    </row>
    <row r="38" spans="1:24" ht="180.75" thickBot="1" x14ac:dyDescent="0.3">
      <c r="A38" s="37" t="s">
        <v>216</v>
      </c>
      <c r="B38" s="39" t="s">
        <v>369</v>
      </c>
      <c r="C38" s="39" t="s">
        <v>211</v>
      </c>
      <c r="D38" s="39" t="s">
        <v>120</v>
      </c>
      <c r="E38" s="39" t="s">
        <v>218</v>
      </c>
      <c r="F38" s="39" t="s">
        <v>202</v>
      </c>
      <c r="G38" s="40" t="s">
        <v>123</v>
      </c>
      <c r="H38" s="72"/>
      <c r="I38" s="43"/>
      <c r="J38" s="40" t="s">
        <v>434</v>
      </c>
      <c r="K38" s="39" t="s">
        <v>435</v>
      </c>
      <c r="L38" s="68">
        <v>31369</v>
      </c>
      <c r="M38" s="40" t="s">
        <v>436</v>
      </c>
      <c r="N38" s="39" t="s">
        <v>437</v>
      </c>
      <c r="O38" s="68"/>
      <c r="P38" s="72"/>
      <c r="Q38" s="46"/>
      <c r="R38" s="43"/>
      <c r="S38" s="40"/>
      <c r="T38" s="39"/>
      <c r="U38" s="43"/>
      <c r="V38" s="40"/>
      <c r="W38" s="39"/>
      <c r="X38" s="43"/>
    </row>
    <row r="39" spans="1:24" ht="180.75" thickBot="1" x14ac:dyDescent="0.3">
      <c r="A39" s="37" t="s">
        <v>219</v>
      </c>
      <c r="B39" s="39" t="s">
        <v>370</v>
      </c>
      <c r="C39" s="39" t="s">
        <v>371</v>
      </c>
      <c r="D39" s="39" t="s">
        <v>120</v>
      </c>
      <c r="E39" s="39" t="s">
        <v>222</v>
      </c>
      <c r="F39" s="39" t="s">
        <v>202</v>
      </c>
      <c r="G39" s="40" t="s">
        <v>123</v>
      </c>
      <c r="H39" s="72"/>
      <c r="I39" s="43"/>
      <c r="J39" s="40" t="s">
        <v>434</v>
      </c>
      <c r="K39" s="39" t="s">
        <v>435</v>
      </c>
      <c r="L39" s="68">
        <v>3000</v>
      </c>
      <c r="M39" s="40" t="s">
        <v>436</v>
      </c>
      <c r="N39" s="39" t="s">
        <v>437</v>
      </c>
      <c r="O39" s="68">
        <v>100</v>
      </c>
      <c r="P39" s="72"/>
      <c r="Q39" s="46"/>
      <c r="R39" s="43"/>
      <c r="S39" s="40"/>
      <c r="T39" s="39"/>
      <c r="U39" s="43"/>
      <c r="V39" s="40"/>
      <c r="W39" s="39"/>
      <c r="X39" s="43"/>
    </row>
    <row r="40" spans="1:24" ht="180.75" thickBot="1" x14ac:dyDescent="0.3">
      <c r="A40" s="37" t="s">
        <v>223</v>
      </c>
      <c r="B40" s="39" t="s">
        <v>224</v>
      </c>
      <c r="C40" s="39" t="s">
        <v>169</v>
      </c>
      <c r="D40" s="39" t="s">
        <v>120</v>
      </c>
      <c r="E40" s="39" t="s">
        <v>225</v>
      </c>
      <c r="F40" s="39" t="s">
        <v>202</v>
      </c>
      <c r="G40" s="40" t="s">
        <v>123</v>
      </c>
      <c r="H40" s="72"/>
      <c r="I40" s="43"/>
      <c r="J40" s="40" t="s">
        <v>434</v>
      </c>
      <c r="K40" s="39" t="s">
        <v>435</v>
      </c>
      <c r="L40" s="68">
        <v>3000</v>
      </c>
      <c r="M40" s="725" t="s">
        <v>436</v>
      </c>
      <c r="N40" s="724" t="s">
        <v>437</v>
      </c>
      <c r="O40" s="726"/>
      <c r="P40" s="72"/>
      <c r="Q40" s="46"/>
      <c r="R40" s="43"/>
      <c r="S40" s="40"/>
      <c r="T40" s="39"/>
      <c r="U40" s="43"/>
      <c r="V40" s="40"/>
      <c r="W40" s="39"/>
      <c r="X40" s="43"/>
    </row>
    <row r="41" spans="1:24" ht="180.75" thickBot="1" x14ac:dyDescent="0.3">
      <c r="A41" s="37" t="s">
        <v>226</v>
      </c>
      <c r="B41" s="39" t="s">
        <v>227</v>
      </c>
      <c r="C41" s="39" t="s">
        <v>169</v>
      </c>
      <c r="D41" s="39" t="s">
        <v>120</v>
      </c>
      <c r="E41" s="39" t="s">
        <v>228</v>
      </c>
      <c r="F41" s="39" t="s">
        <v>202</v>
      </c>
      <c r="G41" s="40" t="s">
        <v>123</v>
      </c>
      <c r="H41" s="72"/>
      <c r="I41" s="43"/>
      <c r="J41" s="40" t="s">
        <v>434</v>
      </c>
      <c r="K41" s="39" t="s">
        <v>435</v>
      </c>
      <c r="L41" s="68">
        <v>6259</v>
      </c>
      <c r="M41" s="40" t="s">
        <v>436</v>
      </c>
      <c r="N41" s="39" t="s">
        <v>437</v>
      </c>
      <c r="O41" s="68">
        <v>107.37</v>
      </c>
      <c r="P41" s="72"/>
      <c r="Q41" s="46"/>
      <c r="R41" s="43"/>
      <c r="S41" s="40"/>
      <c r="T41" s="39"/>
      <c r="U41" s="43"/>
      <c r="V41" s="40"/>
      <c r="W41" s="39"/>
      <c r="X41" s="43"/>
    </row>
    <row r="42" spans="1:24" ht="180.75" thickBot="1" x14ac:dyDescent="0.3">
      <c r="A42" s="37" t="s">
        <v>230</v>
      </c>
      <c r="B42" s="39" t="s">
        <v>231</v>
      </c>
      <c r="C42" s="39" t="s">
        <v>169</v>
      </c>
      <c r="D42" s="39" t="s">
        <v>120</v>
      </c>
      <c r="E42" s="39" t="s">
        <v>372</v>
      </c>
      <c r="F42" s="39" t="s">
        <v>202</v>
      </c>
      <c r="G42" s="40" t="s">
        <v>123</v>
      </c>
      <c r="H42" s="72"/>
      <c r="I42" s="43"/>
      <c r="J42" s="40" t="s">
        <v>434</v>
      </c>
      <c r="K42" s="39" t="s">
        <v>435</v>
      </c>
      <c r="L42" s="68">
        <v>3000</v>
      </c>
      <c r="M42" s="40" t="s">
        <v>436</v>
      </c>
      <c r="N42" s="39" t="s">
        <v>437</v>
      </c>
      <c r="O42" s="68">
        <v>594</v>
      </c>
      <c r="P42" s="72"/>
      <c r="Q42" s="46"/>
      <c r="R42" s="43"/>
      <c r="S42" s="40"/>
      <c r="T42" s="39"/>
      <c r="U42" s="43"/>
      <c r="V42" s="40"/>
      <c r="W42" s="39"/>
      <c r="X42" s="43"/>
    </row>
    <row r="43" spans="1:24" ht="180.75" thickBot="1" x14ac:dyDescent="0.3">
      <c r="A43" s="37" t="s">
        <v>234</v>
      </c>
      <c r="B43" s="39" t="s">
        <v>238</v>
      </c>
      <c r="C43" s="39" t="s">
        <v>211</v>
      </c>
      <c r="D43" s="39" t="s">
        <v>120</v>
      </c>
      <c r="E43" s="39" t="s">
        <v>239</v>
      </c>
      <c r="F43" s="39" t="s">
        <v>202</v>
      </c>
      <c r="G43" s="40" t="s">
        <v>123</v>
      </c>
      <c r="H43" s="72"/>
      <c r="I43" s="68" t="s">
        <v>236</v>
      </c>
      <c r="J43" s="40" t="s">
        <v>434</v>
      </c>
      <c r="K43" s="39" t="s">
        <v>435</v>
      </c>
      <c r="L43" s="68">
        <v>30436</v>
      </c>
      <c r="M43" s="40" t="s">
        <v>436</v>
      </c>
      <c r="N43" s="39" t="s">
        <v>437</v>
      </c>
      <c r="O43" s="68">
        <v>45</v>
      </c>
      <c r="P43" s="72"/>
      <c r="Q43" s="46"/>
      <c r="R43" s="43"/>
      <c r="S43" s="40"/>
      <c r="T43" s="39"/>
      <c r="U43" s="43"/>
      <c r="V43" s="40"/>
      <c r="W43" s="39"/>
      <c r="X43" s="43"/>
    </row>
    <row r="44" spans="1:24" ht="180.75" thickBot="1" x14ac:dyDescent="0.3">
      <c r="A44" s="37" t="s">
        <v>237</v>
      </c>
      <c r="B44" s="39" t="s">
        <v>235</v>
      </c>
      <c r="C44" s="39" t="s">
        <v>200</v>
      </c>
      <c r="D44" s="39" t="s">
        <v>120</v>
      </c>
      <c r="E44" s="39" t="s">
        <v>201</v>
      </c>
      <c r="F44" s="39" t="s">
        <v>202</v>
      </c>
      <c r="G44" s="40" t="s">
        <v>123</v>
      </c>
      <c r="H44" s="72"/>
      <c r="I44" s="68" t="s">
        <v>236</v>
      </c>
      <c r="J44" s="40" t="s">
        <v>434</v>
      </c>
      <c r="K44" s="39" t="s">
        <v>435</v>
      </c>
      <c r="L44" s="68">
        <v>31587</v>
      </c>
      <c r="M44" s="40" t="s">
        <v>436</v>
      </c>
      <c r="N44" s="39" t="s">
        <v>437</v>
      </c>
      <c r="O44" s="68">
        <v>48</v>
      </c>
      <c r="P44" s="72"/>
      <c r="Q44" s="46"/>
      <c r="R44" s="43"/>
      <c r="S44" s="40"/>
      <c r="T44" s="39"/>
      <c r="U44" s="43"/>
      <c r="V44" s="40"/>
      <c r="W44" s="39"/>
      <c r="X44" s="43"/>
    </row>
    <row r="45" spans="1:24" ht="214.5" thickBot="1" x14ac:dyDescent="0.3">
      <c r="A45" s="195" t="s">
        <v>373</v>
      </c>
      <c r="B45" s="196" t="s">
        <v>29</v>
      </c>
      <c r="C45" s="39" t="s">
        <v>250</v>
      </c>
      <c r="D45" s="39" t="s">
        <v>250</v>
      </c>
      <c r="E45" s="39" t="s">
        <v>250</v>
      </c>
      <c r="F45" s="39" t="s">
        <v>250</v>
      </c>
      <c r="G45" s="40" t="s">
        <v>250</v>
      </c>
      <c r="H45" s="40" t="s">
        <v>250</v>
      </c>
      <c r="I45" s="68" t="s">
        <v>250</v>
      </c>
      <c r="J45" s="40" t="s">
        <v>250</v>
      </c>
      <c r="K45" s="46"/>
      <c r="L45" s="68" t="s">
        <v>250</v>
      </c>
      <c r="M45" s="72"/>
      <c r="N45" s="39" t="s">
        <v>250</v>
      </c>
      <c r="O45" s="43"/>
      <c r="P45" s="40" t="s">
        <v>250</v>
      </c>
      <c r="Q45" s="46"/>
      <c r="R45" s="68" t="s">
        <v>250</v>
      </c>
      <c r="S45" s="40"/>
      <c r="T45" s="39"/>
      <c r="U45" s="43"/>
      <c r="V45" s="40"/>
      <c r="W45" s="39"/>
      <c r="X45" s="43"/>
    </row>
    <row r="46" spans="1:24" ht="100.5" thickBot="1" x14ac:dyDescent="0.3">
      <c r="A46" s="195" t="s">
        <v>375</v>
      </c>
      <c r="B46" s="196" t="s">
        <v>376</v>
      </c>
      <c r="C46" s="39" t="s">
        <v>250</v>
      </c>
      <c r="D46" s="39" t="s">
        <v>250</v>
      </c>
      <c r="E46" s="39" t="s">
        <v>250</v>
      </c>
      <c r="F46" s="39" t="s">
        <v>250</v>
      </c>
      <c r="G46" s="40" t="s">
        <v>250</v>
      </c>
      <c r="H46" s="40" t="s">
        <v>250</v>
      </c>
      <c r="I46" s="68" t="s">
        <v>250</v>
      </c>
      <c r="J46" s="40" t="s">
        <v>250</v>
      </c>
      <c r="K46" s="46"/>
      <c r="L46" s="68" t="s">
        <v>250</v>
      </c>
      <c r="M46" s="72"/>
      <c r="N46" s="39" t="s">
        <v>250</v>
      </c>
      <c r="O46" s="43"/>
      <c r="P46" s="40" t="s">
        <v>250</v>
      </c>
      <c r="Q46" s="46"/>
      <c r="R46" s="68" t="s">
        <v>250</v>
      </c>
      <c r="S46" s="40"/>
      <c r="T46" s="39"/>
      <c r="U46" s="43"/>
      <c r="V46" s="40"/>
      <c r="W46" s="39"/>
      <c r="X46" s="43"/>
    </row>
    <row r="47" spans="1:24" ht="129" thickBot="1" x14ac:dyDescent="0.3">
      <c r="A47" s="195" t="s">
        <v>377</v>
      </c>
      <c r="B47" s="196" t="s">
        <v>378</v>
      </c>
      <c r="C47" s="39" t="s">
        <v>250</v>
      </c>
      <c r="D47" s="39" t="s">
        <v>250</v>
      </c>
      <c r="E47" s="39" t="s">
        <v>250</v>
      </c>
      <c r="F47" s="39" t="s">
        <v>250</v>
      </c>
      <c r="G47" s="40" t="s">
        <v>250</v>
      </c>
      <c r="H47" s="40" t="s">
        <v>250</v>
      </c>
      <c r="I47" s="68" t="s">
        <v>250</v>
      </c>
      <c r="J47" s="40" t="s">
        <v>250</v>
      </c>
      <c r="K47" s="46"/>
      <c r="L47" s="68" t="s">
        <v>250</v>
      </c>
      <c r="M47" s="72"/>
      <c r="N47" s="39" t="s">
        <v>250</v>
      </c>
      <c r="O47" s="43"/>
      <c r="P47" s="40" t="s">
        <v>250</v>
      </c>
      <c r="Q47" s="46"/>
      <c r="R47" s="68" t="s">
        <v>250</v>
      </c>
      <c r="S47" s="40" t="s">
        <v>250</v>
      </c>
      <c r="T47" s="46"/>
      <c r="U47" s="68" t="s">
        <v>250</v>
      </c>
      <c r="V47" s="40" t="s">
        <v>250</v>
      </c>
      <c r="W47" s="46"/>
      <c r="X47" s="68" t="s">
        <v>250</v>
      </c>
    </row>
    <row r="48" spans="1:24" ht="57.75" thickBot="1" x14ac:dyDescent="0.3">
      <c r="A48" s="195" t="s">
        <v>379</v>
      </c>
      <c r="B48" s="196" t="s">
        <v>35</v>
      </c>
      <c r="C48" s="39" t="s">
        <v>250</v>
      </c>
      <c r="D48" s="39" t="s">
        <v>250</v>
      </c>
      <c r="E48" s="39" t="s">
        <v>250</v>
      </c>
      <c r="F48" s="39" t="s">
        <v>250</v>
      </c>
      <c r="G48" s="40" t="s">
        <v>250</v>
      </c>
      <c r="H48" s="40" t="s">
        <v>250</v>
      </c>
      <c r="I48" s="68" t="s">
        <v>250</v>
      </c>
      <c r="J48" s="40" t="s">
        <v>250</v>
      </c>
      <c r="K48" s="46"/>
      <c r="L48" s="68" t="s">
        <v>250</v>
      </c>
      <c r="M48" s="72"/>
      <c r="N48" s="39" t="s">
        <v>250</v>
      </c>
      <c r="O48" s="43"/>
      <c r="P48" s="40" t="s">
        <v>250</v>
      </c>
      <c r="Q48" s="46"/>
      <c r="R48" s="68" t="s">
        <v>250</v>
      </c>
      <c r="S48" s="40" t="s">
        <v>250</v>
      </c>
      <c r="T48" s="46"/>
      <c r="U48" s="68" t="s">
        <v>250</v>
      </c>
      <c r="V48" s="40" t="s">
        <v>250</v>
      </c>
      <c r="W48" s="46"/>
      <c r="X48" s="68" t="s">
        <v>250</v>
      </c>
    </row>
    <row r="49" spans="1:24" ht="86.25" thickBot="1" x14ac:dyDescent="0.3">
      <c r="A49" s="195" t="s">
        <v>241</v>
      </c>
      <c r="B49" s="196" t="s">
        <v>380</v>
      </c>
      <c r="C49" s="39" t="s">
        <v>250</v>
      </c>
      <c r="D49" s="39" t="s">
        <v>250</v>
      </c>
      <c r="E49" s="39" t="s">
        <v>250</v>
      </c>
      <c r="F49" s="39" t="s">
        <v>250</v>
      </c>
      <c r="G49" s="40" t="s">
        <v>250</v>
      </c>
      <c r="H49" s="40" t="s">
        <v>250</v>
      </c>
      <c r="I49" s="68" t="s">
        <v>250</v>
      </c>
      <c r="J49" s="40" t="s">
        <v>250</v>
      </c>
      <c r="K49" s="46"/>
      <c r="L49" s="68" t="s">
        <v>250</v>
      </c>
      <c r="M49" s="72"/>
      <c r="N49" s="39" t="s">
        <v>250</v>
      </c>
      <c r="O49" s="43"/>
      <c r="P49" s="40" t="s">
        <v>250</v>
      </c>
      <c r="Q49" s="46"/>
      <c r="R49" s="68" t="s">
        <v>250</v>
      </c>
      <c r="S49" s="40" t="s">
        <v>250</v>
      </c>
      <c r="T49" s="46"/>
      <c r="U49" s="68" t="s">
        <v>250</v>
      </c>
      <c r="V49" s="40" t="s">
        <v>250</v>
      </c>
      <c r="W49" s="46"/>
      <c r="X49" s="68" t="s">
        <v>250</v>
      </c>
    </row>
    <row r="50" spans="1:24" ht="180.75" thickBot="1" x14ac:dyDescent="0.3">
      <c r="A50" s="108" t="s">
        <v>684</v>
      </c>
      <c r="B50" s="280" t="s">
        <v>685</v>
      </c>
      <c r="C50" s="109" t="s">
        <v>119</v>
      </c>
      <c r="D50" s="109" t="s">
        <v>686</v>
      </c>
      <c r="E50" s="281" t="s">
        <v>121</v>
      </c>
      <c r="F50" s="111" t="s">
        <v>687</v>
      </c>
      <c r="G50" s="111" t="s">
        <v>123</v>
      </c>
      <c r="H50" s="111" t="s">
        <v>124</v>
      </c>
      <c r="I50" s="282"/>
      <c r="J50" s="283" t="s">
        <v>732</v>
      </c>
      <c r="K50" s="284" t="s">
        <v>733</v>
      </c>
      <c r="L50" s="63">
        <v>0.42099999999999999</v>
      </c>
      <c r="M50" s="283"/>
      <c r="N50" s="284"/>
      <c r="O50" s="285"/>
      <c r="P50" s="283" t="s">
        <v>734</v>
      </c>
      <c r="Q50" s="284" t="s">
        <v>735</v>
      </c>
      <c r="R50" s="286">
        <v>0.44500000000000001</v>
      </c>
      <c r="S50" s="40"/>
      <c r="T50" s="46"/>
      <c r="U50" s="68"/>
      <c r="V50" s="40"/>
      <c r="W50" s="46"/>
      <c r="X50" s="68"/>
    </row>
    <row r="51" spans="1:24" ht="150.75" thickBot="1" x14ac:dyDescent="0.3">
      <c r="A51" s="108" t="s">
        <v>690</v>
      </c>
      <c r="B51" s="110" t="s">
        <v>691</v>
      </c>
      <c r="C51" s="111" t="s">
        <v>119</v>
      </c>
      <c r="D51" s="111" t="s">
        <v>686</v>
      </c>
      <c r="E51" s="287" t="s">
        <v>121</v>
      </c>
      <c r="F51" s="111" t="s">
        <v>687</v>
      </c>
      <c r="G51" s="111" t="s">
        <v>123</v>
      </c>
      <c r="H51" s="111" t="s">
        <v>124</v>
      </c>
      <c r="I51" s="286"/>
      <c r="J51" s="283" t="s">
        <v>732</v>
      </c>
      <c r="K51" s="284" t="s">
        <v>733</v>
      </c>
      <c r="L51" s="286">
        <v>1.401</v>
      </c>
      <c r="M51" s="283" t="s">
        <v>736</v>
      </c>
      <c r="N51" s="284" t="s">
        <v>737</v>
      </c>
      <c r="O51" s="285">
        <v>1</v>
      </c>
      <c r="P51" s="40"/>
      <c r="Q51" s="44"/>
      <c r="R51" s="68"/>
      <c r="S51" s="40"/>
      <c r="T51" s="46"/>
      <c r="U51" s="68"/>
      <c r="V51" s="40"/>
      <c r="W51" s="46"/>
      <c r="X51" s="68"/>
    </row>
    <row r="52" spans="1:24" ht="225.75" thickBot="1" x14ac:dyDescent="0.3">
      <c r="A52" s="108" t="s">
        <v>692</v>
      </c>
      <c r="B52" s="100" t="s">
        <v>726</v>
      </c>
      <c r="C52" s="112" t="s">
        <v>200</v>
      </c>
      <c r="D52" s="111" t="s">
        <v>686</v>
      </c>
      <c r="E52" s="112" t="s">
        <v>253</v>
      </c>
      <c r="F52" s="111" t="s">
        <v>687</v>
      </c>
      <c r="G52" s="111" t="s">
        <v>123</v>
      </c>
      <c r="H52" s="111"/>
      <c r="I52" s="286"/>
      <c r="J52" s="283"/>
      <c r="K52" s="284"/>
      <c r="L52" s="286"/>
      <c r="M52" s="283" t="s">
        <v>736</v>
      </c>
      <c r="N52" s="284" t="s">
        <v>737</v>
      </c>
      <c r="O52" s="285">
        <v>2</v>
      </c>
      <c r="P52" s="40"/>
      <c r="Q52" s="44"/>
      <c r="R52" s="68"/>
      <c r="S52" s="40"/>
      <c r="T52" s="46"/>
      <c r="U52" s="68"/>
      <c r="V52" s="40"/>
      <c r="W52" s="46"/>
      <c r="X52" s="68"/>
    </row>
    <row r="53" spans="1:24" ht="140.25" customHeight="1" thickBot="1" x14ac:dyDescent="0.3">
      <c r="A53" s="108" t="s">
        <v>693</v>
      </c>
      <c r="B53" s="93" t="s">
        <v>727</v>
      </c>
      <c r="C53" s="112" t="s">
        <v>694</v>
      </c>
      <c r="D53" s="112" t="s">
        <v>686</v>
      </c>
      <c r="E53" s="112" t="s">
        <v>269</v>
      </c>
      <c r="F53" s="112" t="s">
        <v>695</v>
      </c>
      <c r="G53" s="112" t="s">
        <v>123</v>
      </c>
      <c r="H53" s="112"/>
      <c r="I53" s="283"/>
      <c r="J53" s="62"/>
      <c r="K53" s="213"/>
      <c r="L53" s="63"/>
      <c r="M53" s="62" t="s">
        <v>736</v>
      </c>
      <c r="N53" s="61" t="s">
        <v>737</v>
      </c>
      <c r="O53" s="69">
        <v>2</v>
      </c>
      <c r="P53" s="40"/>
      <c r="Q53" s="46"/>
      <c r="R53" s="68"/>
      <c r="S53" s="40"/>
      <c r="T53" s="46"/>
      <c r="U53" s="68"/>
      <c r="V53" s="40"/>
      <c r="W53" s="46"/>
      <c r="X53" s="68"/>
    </row>
    <row r="54" spans="1:24" ht="135.75" thickBot="1" x14ac:dyDescent="0.3">
      <c r="A54" s="113" t="s">
        <v>696</v>
      </c>
      <c r="B54" s="95" t="s">
        <v>697</v>
      </c>
      <c r="C54" s="114" t="s">
        <v>698</v>
      </c>
      <c r="D54" s="114" t="s">
        <v>686</v>
      </c>
      <c r="E54" s="114" t="s">
        <v>699</v>
      </c>
      <c r="F54" s="114" t="s">
        <v>695</v>
      </c>
      <c r="G54" s="114" t="s">
        <v>123</v>
      </c>
      <c r="H54" s="114"/>
      <c r="I54" s="63"/>
      <c r="J54" s="62"/>
      <c r="K54" s="213"/>
      <c r="L54" s="63"/>
      <c r="M54" s="62" t="s">
        <v>736</v>
      </c>
      <c r="N54" s="61" t="s">
        <v>737</v>
      </c>
      <c r="O54" s="69">
        <v>1</v>
      </c>
      <c r="P54" s="40"/>
      <c r="Q54" s="46"/>
      <c r="R54" s="68"/>
      <c r="S54" s="40"/>
      <c r="T54" s="46"/>
      <c r="U54" s="68"/>
      <c r="V54" s="40"/>
      <c r="W54" s="46"/>
      <c r="X54" s="68"/>
    </row>
    <row r="55" spans="1:24" ht="90.75" thickBot="1" x14ac:dyDescent="0.3">
      <c r="A55" s="108" t="s">
        <v>700</v>
      </c>
      <c r="B55" s="77" t="s">
        <v>728</v>
      </c>
      <c r="C55" s="111" t="s">
        <v>701</v>
      </c>
      <c r="D55" s="111" t="s">
        <v>686</v>
      </c>
      <c r="E55" s="111" t="s">
        <v>190</v>
      </c>
      <c r="F55" s="111" t="s">
        <v>687</v>
      </c>
      <c r="G55" s="111" t="s">
        <v>123</v>
      </c>
      <c r="H55" s="288" t="s">
        <v>124</v>
      </c>
      <c r="I55" s="63"/>
      <c r="J55" s="62" t="s">
        <v>732</v>
      </c>
      <c r="K55" s="213" t="s">
        <v>733</v>
      </c>
      <c r="L55" s="63">
        <v>0.79400000000000004</v>
      </c>
      <c r="M55" s="214"/>
      <c r="N55" s="61"/>
      <c r="O55" s="66"/>
      <c r="P55" s="40"/>
      <c r="Q55" s="46"/>
      <c r="R55" s="68"/>
      <c r="S55" s="40"/>
      <c r="T55" s="46"/>
      <c r="U55" s="68"/>
      <c r="V55" s="40"/>
      <c r="W55" s="46"/>
      <c r="X55" s="68"/>
    </row>
    <row r="56" spans="1:24" ht="135.75" thickBot="1" x14ac:dyDescent="0.3">
      <c r="A56" s="113" t="s">
        <v>702</v>
      </c>
      <c r="B56" s="107" t="s">
        <v>729</v>
      </c>
      <c r="C56" s="114" t="s">
        <v>701</v>
      </c>
      <c r="D56" s="114" t="s">
        <v>686</v>
      </c>
      <c r="E56" s="114" t="s">
        <v>190</v>
      </c>
      <c r="F56" s="114" t="s">
        <v>687</v>
      </c>
      <c r="G56" s="114" t="s">
        <v>123</v>
      </c>
      <c r="H56" s="114"/>
      <c r="I56" s="203"/>
      <c r="J56" s="62"/>
      <c r="K56" s="213"/>
      <c r="L56" s="63"/>
      <c r="M56" s="62" t="s">
        <v>736</v>
      </c>
      <c r="N56" s="61" t="s">
        <v>737</v>
      </c>
      <c r="O56" s="69">
        <v>2</v>
      </c>
      <c r="P56" s="40"/>
      <c r="Q56" s="46"/>
      <c r="R56" s="68"/>
      <c r="S56" s="40"/>
      <c r="T56" s="46"/>
      <c r="U56" s="68"/>
      <c r="V56" s="40"/>
      <c r="W56" s="46"/>
      <c r="X56" s="68"/>
    </row>
    <row r="57" spans="1:24" ht="165.75" thickBot="1" x14ac:dyDescent="0.3">
      <c r="A57" s="289" t="s">
        <v>703</v>
      </c>
      <c r="B57" s="106" t="s">
        <v>704</v>
      </c>
      <c r="C57" s="112" t="s">
        <v>169</v>
      </c>
      <c r="D57" s="112" t="s">
        <v>686</v>
      </c>
      <c r="E57" s="112" t="s">
        <v>170</v>
      </c>
      <c r="F57" s="112" t="s">
        <v>695</v>
      </c>
      <c r="G57" s="112" t="s">
        <v>123</v>
      </c>
      <c r="H57" s="112" t="s">
        <v>124</v>
      </c>
      <c r="I57" s="283"/>
      <c r="J57" s="62" t="s">
        <v>732</v>
      </c>
      <c r="K57" s="61" t="s">
        <v>733</v>
      </c>
      <c r="L57" s="63">
        <v>3.53</v>
      </c>
      <c r="M57" s="62"/>
      <c r="N57" s="61"/>
      <c r="O57" s="66"/>
      <c r="P57" s="40"/>
      <c r="Q57" s="46"/>
      <c r="R57" s="68"/>
      <c r="S57" s="40"/>
      <c r="T57" s="46"/>
      <c r="U57" s="68"/>
      <c r="V57" s="40"/>
      <c r="W57" s="46"/>
      <c r="X57" s="68"/>
    </row>
    <row r="58" spans="1:24" ht="210.75" thickBot="1" x14ac:dyDescent="0.3">
      <c r="A58" s="289" t="s">
        <v>705</v>
      </c>
      <c r="B58" s="101" t="s">
        <v>707</v>
      </c>
      <c r="C58" s="112" t="s">
        <v>169</v>
      </c>
      <c r="D58" s="112" t="s">
        <v>686</v>
      </c>
      <c r="E58" s="112" t="s">
        <v>170</v>
      </c>
      <c r="F58" s="112" t="s">
        <v>695</v>
      </c>
      <c r="G58" s="112" t="s">
        <v>123</v>
      </c>
      <c r="H58" s="112" t="s">
        <v>706</v>
      </c>
      <c r="I58" s="286"/>
      <c r="J58" s="283"/>
      <c r="K58" s="213"/>
      <c r="L58" s="63"/>
      <c r="M58" s="62" t="s">
        <v>736</v>
      </c>
      <c r="N58" s="61" t="s">
        <v>737</v>
      </c>
      <c r="O58" s="69">
        <v>1</v>
      </c>
      <c r="P58" s="40"/>
      <c r="Q58" s="46"/>
      <c r="R58" s="68"/>
      <c r="S58" s="40"/>
      <c r="T58" s="46"/>
      <c r="U58" s="68"/>
      <c r="V58" s="40"/>
      <c r="W58" s="46"/>
      <c r="X58" s="68"/>
    </row>
    <row r="59" spans="1:24" ht="114.75" thickBot="1" x14ac:dyDescent="0.3">
      <c r="A59" s="195" t="s">
        <v>381</v>
      </c>
      <c r="B59" s="196" t="s">
        <v>243</v>
      </c>
      <c r="C59" s="39" t="s">
        <v>250</v>
      </c>
      <c r="D59" s="39" t="s">
        <v>250</v>
      </c>
      <c r="E59" s="39" t="s">
        <v>250</v>
      </c>
      <c r="F59" s="39" t="s">
        <v>250</v>
      </c>
      <c r="G59" s="40" t="s">
        <v>250</v>
      </c>
      <c r="H59" s="40" t="s">
        <v>250</v>
      </c>
      <c r="I59" s="68" t="s">
        <v>250</v>
      </c>
      <c r="J59" s="40" t="s">
        <v>250</v>
      </c>
      <c r="K59" s="46"/>
      <c r="L59" s="68" t="s">
        <v>250</v>
      </c>
      <c r="M59" s="72"/>
      <c r="N59" s="39" t="s">
        <v>250</v>
      </c>
      <c r="O59" s="43"/>
      <c r="P59" s="40" t="s">
        <v>250</v>
      </c>
      <c r="Q59" s="46"/>
      <c r="R59" s="68" t="s">
        <v>250</v>
      </c>
      <c r="S59" s="40"/>
      <c r="T59" s="39"/>
      <c r="U59" s="43"/>
      <c r="V59" s="40"/>
      <c r="W59" s="39"/>
      <c r="X59" s="43"/>
    </row>
    <row r="60" spans="1:24" s="211" customFormat="1" ht="100.5" customHeight="1" thickBot="1" x14ac:dyDescent="0.3">
      <c r="A60" s="49" t="s">
        <v>753</v>
      </c>
      <c r="B60" s="121" t="s">
        <v>754</v>
      </c>
      <c r="C60" s="126" t="s">
        <v>755</v>
      </c>
      <c r="D60" s="126" t="s">
        <v>686</v>
      </c>
      <c r="E60" s="94" t="s">
        <v>253</v>
      </c>
      <c r="F60" s="15" t="s">
        <v>756</v>
      </c>
      <c r="G60" s="15" t="s">
        <v>123</v>
      </c>
      <c r="H60" s="128"/>
      <c r="I60" s="128"/>
      <c r="J60" s="128" t="s">
        <v>766</v>
      </c>
      <c r="K60" s="128" t="s">
        <v>767</v>
      </c>
      <c r="L60" s="129">
        <v>1</v>
      </c>
      <c r="M60" s="129"/>
      <c r="N60" s="290"/>
      <c r="O60" s="129"/>
      <c r="P60" s="129"/>
      <c r="Q60" s="290"/>
      <c r="R60" s="128"/>
      <c r="S60" s="128"/>
      <c r="T60" s="78"/>
      <c r="U60" s="128"/>
      <c r="V60" s="128"/>
      <c r="W60" s="290"/>
      <c r="X60" s="291"/>
    </row>
    <row r="61" spans="1:24" s="211" customFormat="1" ht="101.25" customHeight="1" thickBot="1" x14ac:dyDescent="0.3">
      <c r="A61" s="49" t="s">
        <v>757</v>
      </c>
      <c r="B61" s="125" t="s">
        <v>758</v>
      </c>
      <c r="C61" s="126" t="s">
        <v>694</v>
      </c>
      <c r="D61" s="126" t="s">
        <v>686</v>
      </c>
      <c r="E61" s="94" t="s">
        <v>269</v>
      </c>
      <c r="F61" s="15" t="s">
        <v>756</v>
      </c>
      <c r="G61" s="94" t="s">
        <v>123</v>
      </c>
      <c r="H61" s="128"/>
      <c r="I61" s="128"/>
      <c r="J61" s="128" t="s">
        <v>766</v>
      </c>
      <c r="K61" s="128" t="s">
        <v>767</v>
      </c>
      <c r="L61" s="129">
        <v>1</v>
      </c>
      <c r="M61" s="129"/>
      <c r="N61" s="290"/>
      <c r="O61" s="129"/>
      <c r="P61" s="129"/>
      <c r="Q61" s="290"/>
      <c r="R61" s="128"/>
      <c r="S61" s="128"/>
      <c r="T61" s="78"/>
      <c r="U61" s="128"/>
      <c r="V61" s="128"/>
      <c r="W61" s="290"/>
      <c r="X61" s="291"/>
    </row>
    <row r="62" spans="1:24" s="211" customFormat="1" ht="102" customHeight="1" thickBot="1" x14ac:dyDescent="0.3">
      <c r="A62" s="49" t="s">
        <v>765</v>
      </c>
      <c r="B62" s="125" t="s">
        <v>760</v>
      </c>
      <c r="C62" s="15" t="s">
        <v>313</v>
      </c>
      <c r="D62" s="126" t="s">
        <v>686</v>
      </c>
      <c r="E62" s="15" t="s">
        <v>258</v>
      </c>
      <c r="F62" s="15" t="s">
        <v>756</v>
      </c>
      <c r="G62" s="15" t="s">
        <v>123</v>
      </c>
      <c r="H62" s="128"/>
      <c r="I62" s="128"/>
      <c r="J62" s="128" t="s">
        <v>766</v>
      </c>
      <c r="K62" s="128" t="s">
        <v>767</v>
      </c>
      <c r="L62" s="129">
        <v>1</v>
      </c>
      <c r="M62" s="129"/>
      <c r="N62" s="290"/>
      <c r="O62" s="129"/>
      <c r="P62" s="129"/>
      <c r="Q62" s="290"/>
      <c r="R62" s="128"/>
      <c r="S62" s="128"/>
      <c r="T62" s="78"/>
      <c r="U62" s="128"/>
      <c r="V62" s="128"/>
      <c r="W62" s="290"/>
      <c r="X62" s="291"/>
    </row>
    <row r="63" spans="1:24" s="211" customFormat="1" ht="108.75" customHeight="1" thickBot="1" x14ac:dyDescent="0.3">
      <c r="A63" s="49" t="s">
        <v>761</v>
      </c>
      <c r="B63" s="80" t="s">
        <v>762</v>
      </c>
      <c r="C63" s="15" t="s">
        <v>701</v>
      </c>
      <c r="D63" s="126" t="s">
        <v>686</v>
      </c>
      <c r="E63" s="15" t="s">
        <v>286</v>
      </c>
      <c r="F63" s="15" t="s">
        <v>756</v>
      </c>
      <c r="G63" s="15" t="s">
        <v>123</v>
      </c>
      <c r="H63" s="128"/>
      <c r="I63" s="128"/>
      <c r="J63" s="128" t="s">
        <v>766</v>
      </c>
      <c r="K63" s="128" t="s">
        <v>767</v>
      </c>
      <c r="L63" s="129">
        <v>1</v>
      </c>
      <c r="M63" s="129"/>
      <c r="N63" s="290"/>
      <c r="O63" s="129"/>
      <c r="P63" s="129"/>
      <c r="Q63" s="290"/>
      <c r="R63" s="128"/>
      <c r="S63" s="128"/>
      <c r="T63" s="78"/>
      <c r="U63" s="128"/>
      <c r="V63" s="128"/>
      <c r="W63" s="290"/>
      <c r="X63" s="291"/>
    </row>
    <row r="64" spans="1:24" s="211" customFormat="1" ht="102.75" customHeight="1" thickBot="1" x14ac:dyDescent="0.3">
      <c r="A64" s="49" t="s">
        <v>763</v>
      </c>
      <c r="B64" s="106" t="s">
        <v>764</v>
      </c>
      <c r="C64" s="96" t="s">
        <v>169</v>
      </c>
      <c r="D64" s="126" t="s">
        <v>686</v>
      </c>
      <c r="E64" s="94" t="s">
        <v>288</v>
      </c>
      <c r="F64" s="15" t="s">
        <v>756</v>
      </c>
      <c r="G64" s="94" t="s">
        <v>123</v>
      </c>
      <c r="H64" s="128"/>
      <c r="I64" s="128"/>
      <c r="J64" s="128" t="s">
        <v>766</v>
      </c>
      <c r="K64" s="128" t="s">
        <v>767</v>
      </c>
      <c r="L64" s="129">
        <v>1</v>
      </c>
      <c r="M64" s="129"/>
      <c r="N64" s="290"/>
      <c r="O64" s="129"/>
      <c r="P64" s="129"/>
      <c r="Q64" s="290"/>
      <c r="R64" s="128"/>
      <c r="S64" s="128"/>
      <c r="T64" s="78"/>
      <c r="U64" s="128"/>
      <c r="V64" s="128"/>
      <c r="W64" s="290"/>
      <c r="X64" s="291"/>
    </row>
    <row r="65" spans="1:24" ht="72" thickBot="1" x14ac:dyDescent="0.3">
      <c r="A65" s="195" t="s">
        <v>382</v>
      </c>
      <c r="B65" s="196" t="s">
        <v>41</v>
      </c>
      <c r="C65" s="39" t="s">
        <v>250</v>
      </c>
      <c r="D65" s="39" t="s">
        <v>250</v>
      </c>
      <c r="E65" s="39" t="s">
        <v>250</v>
      </c>
      <c r="F65" s="39" t="s">
        <v>250</v>
      </c>
      <c r="G65" s="40" t="s">
        <v>250</v>
      </c>
      <c r="H65" s="40" t="s">
        <v>250</v>
      </c>
      <c r="I65" s="68" t="s">
        <v>250</v>
      </c>
      <c r="J65" s="40" t="s">
        <v>250</v>
      </c>
      <c r="K65" s="46"/>
      <c r="L65" s="68" t="s">
        <v>250</v>
      </c>
      <c r="M65" s="72"/>
      <c r="N65" s="39" t="s">
        <v>250</v>
      </c>
      <c r="O65" s="43"/>
      <c r="P65" s="40" t="s">
        <v>250</v>
      </c>
      <c r="Q65" s="46"/>
      <c r="R65" s="68" t="s">
        <v>250</v>
      </c>
      <c r="S65" s="40" t="s">
        <v>250</v>
      </c>
      <c r="T65" s="46"/>
      <c r="U65" s="68" t="s">
        <v>250</v>
      </c>
      <c r="V65" s="40" t="s">
        <v>250</v>
      </c>
      <c r="W65" s="46"/>
      <c r="X65" s="68" t="s">
        <v>250</v>
      </c>
    </row>
    <row r="66" spans="1:24" ht="120.75" thickBot="1" x14ac:dyDescent="0.3">
      <c r="A66" s="212" t="s">
        <v>738</v>
      </c>
      <c r="B66" s="213" t="s">
        <v>709</v>
      </c>
      <c r="C66" s="213" t="s">
        <v>119</v>
      </c>
      <c r="D66" s="214" t="s">
        <v>686</v>
      </c>
      <c r="E66" s="213" t="s">
        <v>731</v>
      </c>
      <c r="F66" s="292" t="s">
        <v>710</v>
      </c>
      <c r="G66" s="214" t="s">
        <v>123</v>
      </c>
      <c r="H66" s="293" t="s">
        <v>124</v>
      </c>
      <c r="I66" s="200"/>
      <c r="J66" s="200" t="s">
        <v>739</v>
      </c>
      <c r="K66" s="200" t="s">
        <v>740</v>
      </c>
      <c r="L66" s="294">
        <v>1.9350000000000001</v>
      </c>
      <c r="M66" s="72"/>
      <c r="N66" s="39"/>
      <c r="O66" s="43"/>
      <c r="P66" s="40"/>
      <c r="Q66" s="46"/>
      <c r="R66" s="68"/>
      <c r="S66" s="40"/>
      <c r="T66" s="46"/>
      <c r="U66" s="68"/>
      <c r="V66" s="40"/>
      <c r="W66" s="46"/>
      <c r="X66" s="68"/>
    </row>
    <row r="67" spans="1:24" ht="120.75" thickBot="1" x14ac:dyDescent="0.3">
      <c r="A67" s="295" t="s">
        <v>711</v>
      </c>
      <c r="B67" s="215" t="s">
        <v>723</v>
      </c>
      <c r="C67" s="215" t="s">
        <v>200</v>
      </c>
      <c r="D67" s="215" t="s">
        <v>686</v>
      </c>
      <c r="E67" s="215" t="s">
        <v>712</v>
      </c>
      <c r="F67" s="215" t="s">
        <v>710</v>
      </c>
      <c r="G67" s="215" t="s">
        <v>123</v>
      </c>
      <c r="H67" s="202"/>
      <c r="I67" s="200"/>
      <c r="J67" s="200" t="s">
        <v>739</v>
      </c>
      <c r="K67" s="200" t="s">
        <v>740</v>
      </c>
      <c r="L67" s="200">
        <v>1.7849999999999999</v>
      </c>
      <c r="M67" s="296"/>
      <c r="N67" s="39"/>
      <c r="O67" s="297"/>
      <c r="P67" s="40"/>
      <c r="Q67" s="46"/>
      <c r="R67" s="68"/>
      <c r="S67" s="40"/>
      <c r="T67" s="46"/>
      <c r="U67" s="68"/>
      <c r="V67" s="40"/>
      <c r="W67" s="46"/>
      <c r="X67" s="68"/>
    </row>
    <row r="68" spans="1:24" ht="120.75" thickBot="1" x14ac:dyDescent="0.3">
      <c r="A68" s="295" t="s">
        <v>713</v>
      </c>
      <c r="B68" s="215" t="s">
        <v>714</v>
      </c>
      <c r="C68" s="215" t="s">
        <v>715</v>
      </c>
      <c r="D68" s="98" t="s">
        <v>686</v>
      </c>
      <c r="E68" s="215" t="s">
        <v>716</v>
      </c>
      <c r="F68" s="215" t="s">
        <v>710</v>
      </c>
      <c r="G68" s="215" t="s">
        <v>123</v>
      </c>
      <c r="H68" s="202"/>
      <c r="I68" s="200"/>
      <c r="J68" s="200"/>
      <c r="K68" s="200"/>
      <c r="L68" s="200"/>
      <c r="M68" s="200" t="s">
        <v>741</v>
      </c>
      <c r="N68" s="114" t="s">
        <v>742</v>
      </c>
      <c r="O68" s="298">
        <v>0.6</v>
      </c>
      <c r="P68" s="40"/>
      <c r="Q68" s="46"/>
      <c r="R68" s="68"/>
      <c r="S68" s="40"/>
      <c r="T68" s="46"/>
      <c r="U68" s="68"/>
      <c r="V68" s="40"/>
      <c r="W68" s="46"/>
      <c r="X68" s="68"/>
    </row>
    <row r="69" spans="1:24" ht="120.75" thickBot="1" x14ac:dyDescent="0.3">
      <c r="A69" s="295" t="s">
        <v>717</v>
      </c>
      <c r="B69" s="222" t="s">
        <v>724</v>
      </c>
      <c r="C69" s="98" t="s">
        <v>718</v>
      </c>
      <c r="D69" s="98" t="s">
        <v>686</v>
      </c>
      <c r="E69" s="98" t="s">
        <v>258</v>
      </c>
      <c r="F69" s="215" t="s">
        <v>710</v>
      </c>
      <c r="G69" s="98" t="s">
        <v>123</v>
      </c>
      <c r="H69" s="202"/>
      <c r="I69" s="200"/>
      <c r="J69" s="200"/>
      <c r="K69" s="200"/>
      <c r="L69" s="200"/>
      <c r="M69" s="200" t="s">
        <v>741</v>
      </c>
      <c r="N69" s="114" t="s">
        <v>742</v>
      </c>
      <c r="O69" s="200">
        <v>2.25</v>
      </c>
      <c r="P69" s="40"/>
      <c r="Q69" s="46"/>
      <c r="R69" s="68"/>
      <c r="S69" s="40"/>
      <c r="T69" s="46"/>
      <c r="U69" s="68"/>
      <c r="V69" s="40"/>
      <c r="W69" s="46"/>
      <c r="X69" s="68"/>
    </row>
    <row r="70" spans="1:24" ht="135.75" thickBot="1" x14ac:dyDescent="0.3">
      <c r="A70" s="295" t="s">
        <v>719</v>
      </c>
      <c r="B70" s="222" t="s">
        <v>725</v>
      </c>
      <c r="C70" s="98" t="s">
        <v>189</v>
      </c>
      <c r="D70" s="98" t="s">
        <v>686</v>
      </c>
      <c r="E70" s="98" t="s">
        <v>190</v>
      </c>
      <c r="F70" s="215" t="s">
        <v>710</v>
      </c>
      <c r="G70" s="98" t="s">
        <v>123</v>
      </c>
      <c r="H70" s="202"/>
      <c r="I70" s="200"/>
      <c r="J70" s="200" t="s">
        <v>739</v>
      </c>
      <c r="K70" s="200" t="s">
        <v>740</v>
      </c>
      <c r="L70" s="200">
        <v>0.67</v>
      </c>
      <c r="M70" s="216"/>
      <c r="N70" s="98"/>
      <c r="O70" s="216"/>
      <c r="P70" s="40"/>
      <c r="Q70" s="46"/>
      <c r="R70" s="68"/>
      <c r="S70" s="40"/>
      <c r="T70" s="46"/>
      <c r="U70" s="68"/>
      <c r="V70" s="40"/>
      <c r="W70" s="46"/>
      <c r="X70" s="68"/>
    </row>
    <row r="71" spans="1:24" ht="120.75" thickBot="1" x14ac:dyDescent="0.3">
      <c r="A71" s="295" t="s">
        <v>720</v>
      </c>
      <c r="B71" s="223" t="s">
        <v>721</v>
      </c>
      <c r="C71" s="98" t="s">
        <v>169</v>
      </c>
      <c r="D71" s="98" t="s">
        <v>686</v>
      </c>
      <c r="E71" s="98" t="s">
        <v>319</v>
      </c>
      <c r="F71" s="215" t="s">
        <v>710</v>
      </c>
      <c r="G71" s="98" t="s">
        <v>123</v>
      </c>
      <c r="H71" s="202"/>
      <c r="I71" s="200"/>
      <c r="J71" s="200"/>
      <c r="K71" s="200"/>
      <c r="L71" s="216"/>
      <c r="M71" s="200" t="s">
        <v>741</v>
      </c>
      <c r="N71" s="98" t="s">
        <v>742</v>
      </c>
      <c r="O71" s="200">
        <v>1.6</v>
      </c>
      <c r="P71" s="40"/>
      <c r="Q71" s="46"/>
      <c r="R71" s="68"/>
      <c r="S71" s="40"/>
      <c r="T71" s="46"/>
      <c r="U71" s="68"/>
      <c r="V71" s="40"/>
      <c r="W71" s="46"/>
      <c r="X71" s="68"/>
    </row>
    <row r="72" spans="1:24" ht="113.25" customHeight="1" thickBot="1" x14ac:dyDescent="0.3">
      <c r="A72" s="195" t="s">
        <v>383</v>
      </c>
      <c r="B72" s="196" t="s">
        <v>438</v>
      </c>
      <c r="C72" s="39" t="s">
        <v>250</v>
      </c>
      <c r="D72" s="39" t="s">
        <v>250</v>
      </c>
      <c r="E72" s="39" t="s">
        <v>250</v>
      </c>
      <c r="F72" s="39" t="s">
        <v>250</v>
      </c>
      <c r="G72" s="40" t="s">
        <v>250</v>
      </c>
      <c r="H72" s="40" t="s">
        <v>250</v>
      </c>
      <c r="I72" s="68" t="s">
        <v>250</v>
      </c>
      <c r="J72" s="40" t="s">
        <v>250</v>
      </c>
      <c r="K72" s="46"/>
      <c r="L72" s="68" t="s">
        <v>250</v>
      </c>
      <c r="M72" s="72"/>
      <c r="N72" s="39" t="s">
        <v>250</v>
      </c>
      <c r="O72" s="43"/>
      <c r="P72" s="40" t="s">
        <v>250</v>
      </c>
      <c r="Q72" s="46"/>
      <c r="R72" s="68" t="s">
        <v>250</v>
      </c>
      <c r="S72" s="40"/>
      <c r="T72" s="39"/>
      <c r="U72" s="43"/>
      <c r="V72" s="40"/>
      <c r="W72" s="39"/>
      <c r="X72" s="43"/>
    </row>
    <row r="73" spans="1:24" ht="209.25" customHeight="1" thickBot="1" x14ac:dyDescent="0.3">
      <c r="A73" s="37" t="s">
        <v>245</v>
      </c>
      <c r="B73" s="39" t="s">
        <v>246</v>
      </c>
      <c r="C73" s="39" t="s">
        <v>544</v>
      </c>
      <c r="D73" s="39" t="s">
        <v>248</v>
      </c>
      <c r="E73" s="39" t="s">
        <v>121</v>
      </c>
      <c r="F73" s="39" t="s">
        <v>249</v>
      </c>
      <c r="G73" s="40" t="s">
        <v>123</v>
      </c>
      <c r="H73" s="72"/>
      <c r="I73" s="43"/>
      <c r="J73" s="40" t="s">
        <v>439</v>
      </c>
      <c r="K73" s="39" t="s">
        <v>440</v>
      </c>
      <c r="L73" s="68">
        <v>17.773</v>
      </c>
      <c r="M73" s="40" t="s">
        <v>441</v>
      </c>
      <c r="N73" s="39" t="s">
        <v>442</v>
      </c>
      <c r="O73" s="299">
        <v>214</v>
      </c>
      <c r="P73" s="72"/>
      <c r="Q73" s="46"/>
      <c r="R73" s="43"/>
      <c r="S73" s="40" t="s">
        <v>443</v>
      </c>
      <c r="T73" s="39" t="s">
        <v>444</v>
      </c>
      <c r="U73" s="299">
        <v>214</v>
      </c>
      <c r="V73" s="40"/>
      <c r="W73" s="39"/>
      <c r="X73" s="299"/>
    </row>
    <row r="74" spans="1:24" s="190" customFormat="1" ht="249.75" customHeight="1" thickBot="1" x14ac:dyDescent="0.3">
      <c r="A74" s="37" t="s">
        <v>251</v>
      </c>
      <c r="B74" s="39" t="s">
        <v>445</v>
      </c>
      <c r="C74" s="39" t="s">
        <v>544</v>
      </c>
      <c r="D74" s="39" t="s">
        <v>248</v>
      </c>
      <c r="E74" s="39" t="s">
        <v>253</v>
      </c>
      <c r="F74" s="39" t="s">
        <v>249</v>
      </c>
      <c r="G74" s="40" t="s">
        <v>123</v>
      </c>
      <c r="H74" s="40"/>
      <c r="I74" s="68"/>
      <c r="J74" s="40" t="s">
        <v>439</v>
      </c>
      <c r="K74" s="39" t="s">
        <v>440</v>
      </c>
      <c r="L74" s="68">
        <v>11.183</v>
      </c>
      <c r="M74" s="40" t="s">
        <v>441</v>
      </c>
      <c r="N74" s="39" t="s">
        <v>442</v>
      </c>
      <c r="O74" s="300">
        <v>1602</v>
      </c>
      <c r="P74" s="62" t="s">
        <v>446</v>
      </c>
      <c r="Q74" s="301" t="s">
        <v>447</v>
      </c>
      <c r="R74" s="300">
        <v>3902</v>
      </c>
      <c r="S74" s="40" t="s">
        <v>443</v>
      </c>
      <c r="T74" s="39" t="s">
        <v>444</v>
      </c>
      <c r="U74" s="300">
        <v>2851</v>
      </c>
      <c r="V74" s="62" t="s">
        <v>448</v>
      </c>
      <c r="W74" s="301" t="s">
        <v>449</v>
      </c>
      <c r="X74" s="300">
        <v>3693</v>
      </c>
    </row>
    <row r="75" spans="1:24" s="303" customFormat="1" ht="234.75" customHeight="1" thickBot="1" x14ac:dyDescent="0.3">
      <c r="A75" s="212" t="s">
        <v>254</v>
      </c>
      <c r="B75" s="61" t="s">
        <v>255</v>
      </c>
      <c r="C75" s="61" t="s">
        <v>545</v>
      </c>
      <c r="D75" s="61" t="s">
        <v>248</v>
      </c>
      <c r="E75" s="61" t="s">
        <v>269</v>
      </c>
      <c r="F75" s="61" t="s">
        <v>249</v>
      </c>
      <c r="G75" s="62" t="s">
        <v>123</v>
      </c>
      <c r="H75" s="62"/>
      <c r="I75" s="63"/>
      <c r="J75" s="62" t="s">
        <v>439</v>
      </c>
      <c r="K75" s="61" t="s">
        <v>440</v>
      </c>
      <c r="L75" s="302">
        <v>6.5629999999999997</v>
      </c>
      <c r="M75" s="62"/>
      <c r="N75" s="61"/>
      <c r="O75" s="63"/>
      <c r="P75" s="62" t="s">
        <v>446</v>
      </c>
      <c r="Q75" s="301" t="s">
        <v>447</v>
      </c>
      <c r="R75" s="63">
        <v>1120</v>
      </c>
      <c r="S75" s="62" t="s">
        <v>443</v>
      </c>
      <c r="T75" s="61" t="s">
        <v>444</v>
      </c>
      <c r="U75" s="63">
        <v>241</v>
      </c>
      <c r="V75" s="62"/>
      <c r="W75" s="61"/>
      <c r="X75" s="63"/>
    </row>
    <row r="76" spans="1:24" s="254" customFormat="1" ht="120.75" thickBot="1" x14ac:dyDescent="0.3">
      <c r="A76" s="212" t="s">
        <v>256</v>
      </c>
      <c r="B76" s="61" t="s">
        <v>257</v>
      </c>
      <c r="C76" s="61" t="s">
        <v>537</v>
      </c>
      <c r="D76" s="61" t="s">
        <v>248</v>
      </c>
      <c r="E76" s="61" t="s">
        <v>258</v>
      </c>
      <c r="F76" s="61" t="s">
        <v>249</v>
      </c>
      <c r="G76" s="62" t="s">
        <v>123</v>
      </c>
      <c r="H76" s="214"/>
      <c r="I76" s="304"/>
      <c r="J76" s="62" t="s">
        <v>439</v>
      </c>
      <c r="K76" s="61" t="s">
        <v>440</v>
      </c>
      <c r="L76" s="63">
        <v>0.318</v>
      </c>
      <c r="M76" s="214"/>
      <c r="N76" s="213"/>
      <c r="O76" s="304"/>
      <c r="P76" s="214"/>
      <c r="Q76" s="213"/>
      <c r="R76" s="304"/>
      <c r="S76" s="62"/>
      <c r="T76" s="61"/>
      <c r="U76" s="63"/>
      <c r="V76" s="62"/>
      <c r="W76" s="61"/>
      <c r="X76" s="304"/>
    </row>
    <row r="77" spans="1:24" s="254" customFormat="1" ht="228" customHeight="1" thickBot="1" x14ac:dyDescent="0.3">
      <c r="A77" s="212" t="s">
        <v>260</v>
      </c>
      <c r="B77" s="61" t="s">
        <v>261</v>
      </c>
      <c r="C77" s="61" t="s">
        <v>262</v>
      </c>
      <c r="D77" s="61" t="s">
        <v>248</v>
      </c>
      <c r="E77" s="61" t="s">
        <v>288</v>
      </c>
      <c r="F77" s="61" t="s">
        <v>249</v>
      </c>
      <c r="G77" s="62" t="s">
        <v>123</v>
      </c>
      <c r="H77" s="214"/>
      <c r="I77" s="304"/>
      <c r="J77" s="62" t="s">
        <v>439</v>
      </c>
      <c r="K77" s="61" t="s">
        <v>440</v>
      </c>
      <c r="L77" s="63">
        <v>8.1630000000000003</v>
      </c>
      <c r="M77" s="62" t="s">
        <v>441</v>
      </c>
      <c r="N77" s="61" t="s">
        <v>442</v>
      </c>
      <c r="O77" s="63">
        <v>525</v>
      </c>
      <c r="P77" s="214"/>
      <c r="Q77" s="213"/>
      <c r="R77" s="304"/>
      <c r="S77" s="62" t="s">
        <v>443</v>
      </c>
      <c r="T77" s="61" t="s">
        <v>444</v>
      </c>
      <c r="U77" s="63">
        <v>939</v>
      </c>
      <c r="V77" s="62" t="s">
        <v>448</v>
      </c>
      <c r="W77" s="61" t="s">
        <v>450</v>
      </c>
      <c r="X77" s="63">
        <v>821</v>
      </c>
    </row>
    <row r="78" spans="1:24" s="254" customFormat="1" ht="135.75" thickBot="1" x14ac:dyDescent="0.3">
      <c r="A78" s="212" t="s">
        <v>264</v>
      </c>
      <c r="B78" s="61" t="s">
        <v>265</v>
      </c>
      <c r="C78" s="61" t="s">
        <v>387</v>
      </c>
      <c r="D78" s="61" t="s">
        <v>248</v>
      </c>
      <c r="E78" s="61" t="s">
        <v>253</v>
      </c>
      <c r="F78" s="61" t="s">
        <v>249</v>
      </c>
      <c r="G78" s="62" t="s">
        <v>123</v>
      </c>
      <c r="H78" s="65"/>
      <c r="I78" s="63" t="s">
        <v>236</v>
      </c>
      <c r="J78" s="62" t="s">
        <v>439</v>
      </c>
      <c r="K78" s="61" t="s">
        <v>451</v>
      </c>
      <c r="L78" s="63">
        <v>10.582000000000001</v>
      </c>
      <c r="M78" s="62"/>
      <c r="N78" s="61"/>
      <c r="O78" s="63"/>
      <c r="P78" s="62"/>
      <c r="Q78" s="61"/>
      <c r="R78" s="63"/>
      <c r="S78" s="62"/>
      <c r="T78" s="61"/>
      <c r="U78" s="63"/>
      <c r="V78" s="62"/>
      <c r="W78" s="61"/>
      <c r="X78" s="66"/>
    </row>
    <row r="79" spans="1:24" ht="240.75" thickBot="1" x14ac:dyDescent="0.3">
      <c r="A79" s="37" t="s">
        <v>267</v>
      </c>
      <c r="B79" s="39" t="s">
        <v>268</v>
      </c>
      <c r="C79" s="39" t="s">
        <v>542</v>
      </c>
      <c r="D79" s="39" t="s">
        <v>248</v>
      </c>
      <c r="E79" s="39" t="s">
        <v>269</v>
      </c>
      <c r="F79" s="39" t="s">
        <v>249</v>
      </c>
      <c r="G79" s="40" t="s">
        <v>123</v>
      </c>
      <c r="H79" s="296"/>
      <c r="I79" s="68" t="s">
        <v>236</v>
      </c>
      <c r="J79" s="40"/>
      <c r="K79" s="39"/>
      <c r="L79" s="68"/>
      <c r="M79" s="296"/>
      <c r="N79" s="305"/>
      <c r="O79" s="297"/>
      <c r="P79" s="40" t="s">
        <v>446</v>
      </c>
      <c r="Q79" s="39" t="s">
        <v>447</v>
      </c>
      <c r="R79" s="68">
        <v>100</v>
      </c>
      <c r="S79" s="40"/>
      <c r="T79" s="39"/>
      <c r="U79" s="297"/>
      <c r="V79" s="40"/>
      <c r="W79" s="39"/>
      <c r="X79" s="297"/>
    </row>
    <row r="80" spans="1:24" ht="141.75" customHeight="1" thickBot="1" x14ac:dyDescent="0.3">
      <c r="A80" s="306" t="s">
        <v>270</v>
      </c>
      <c r="B80" s="307" t="s">
        <v>271</v>
      </c>
      <c r="C80" s="307" t="s">
        <v>543</v>
      </c>
      <c r="D80" s="307" t="s">
        <v>248</v>
      </c>
      <c r="E80" s="307" t="s">
        <v>386</v>
      </c>
      <c r="F80" s="307" t="s">
        <v>249</v>
      </c>
      <c r="G80" s="308" t="s">
        <v>123</v>
      </c>
      <c r="H80" s="309"/>
      <c r="I80" s="310" t="s">
        <v>236</v>
      </c>
      <c r="J80" s="308" t="s">
        <v>439</v>
      </c>
      <c r="K80" s="307" t="s">
        <v>440</v>
      </c>
      <c r="L80" s="310">
        <v>0.44900000000000001</v>
      </c>
      <c r="M80" s="309"/>
      <c r="N80" s="311"/>
      <c r="O80" s="312"/>
      <c r="P80" s="309"/>
      <c r="Q80" s="311"/>
      <c r="R80" s="312"/>
      <c r="S80" s="308" t="s">
        <v>443</v>
      </c>
      <c r="T80" s="307" t="s">
        <v>444</v>
      </c>
      <c r="U80" s="310">
        <v>200</v>
      </c>
      <c r="V80" s="308"/>
      <c r="W80" s="307"/>
      <c r="X80" s="312"/>
    </row>
    <row r="81" spans="1:24" ht="15.75" hidden="1" customHeight="1" x14ac:dyDescent="0.25">
      <c r="A81" s="313"/>
      <c r="B81" s="313"/>
      <c r="C81" s="313"/>
      <c r="D81" s="313"/>
      <c r="E81" s="313"/>
      <c r="F81" s="313"/>
      <c r="G81" s="314"/>
      <c r="H81" s="315"/>
      <c r="I81" s="316"/>
      <c r="J81" s="317"/>
      <c r="K81" s="315"/>
      <c r="L81" s="318"/>
      <c r="M81" s="314"/>
      <c r="N81" s="319"/>
      <c r="O81" s="318"/>
      <c r="P81" s="314"/>
      <c r="Q81" s="319"/>
      <c r="R81" s="316"/>
      <c r="S81" s="317"/>
      <c r="T81" s="320"/>
      <c r="U81" s="316"/>
      <c r="V81" s="317"/>
      <c r="W81" s="319"/>
    </row>
    <row r="82" spans="1:24" ht="72" thickBot="1" x14ac:dyDescent="0.3">
      <c r="A82" s="195" t="s">
        <v>273</v>
      </c>
      <c r="B82" s="196" t="s">
        <v>45</v>
      </c>
      <c r="C82" s="39" t="s">
        <v>250</v>
      </c>
      <c r="D82" s="39" t="s">
        <v>250</v>
      </c>
      <c r="E82" s="39" t="s">
        <v>250</v>
      </c>
      <c r="F82" s="39" t="s">
        <v>250</v>
      </c>
      <c r="G82" s="40" t="s">
        <v>250</v>
      </c>
      <c r="H82" s="40" t="s">
        <v>250</v>
      </c>
      <c r="I82" s="68" t="s">
        <v>250</v>
      </c>
      <c r="J82" s="40" t="s">
        <v>250</v>
      </c>
      <c r="K82" s="46"/>
      <c r="L82" s="68" t="s">
        <v>250</v>
      </c>
      <c r="M82" s="72"/>
      <c r="N82" s="39" t="s">
        <v>250</v>
      </c>
      <c r="O82" s="43"/>
      <c r="P82" s="40" t="s">
        <v>250</v>
      </c>
      <c r="Q82" s="46"/>
      <c r="R82" s="68" t="s">
        <v>250</v>
      </c>
      <c r="S82" s="40"/>
      <c r="T82" s="39"/>
      <c r="U82" s="43"/>
      <c r="V82" s="40"/>
      <c r="W82" s="39"/>
      <c r="X82" s="43"/>
    </row>
    <row r="83" spans="1:24" ht="255.75" thickBot="1" x14ac:dyDescent="0.3">
      <c r="A83" s="37" t="s">
        <v>274</v>
      </c>
      <c r="B83" s="39" t="s">
        <v>532</v>
      </c>
      <c r="C83" s="39" t="s">
        <v>247</v>
      </c>
      <c r="D83" s="39" t="s">
        <v>248</v>
      </c>
      <c r="E83" s="39" t="s">
        <v>121</v>
      </c>
      <c r="F83" s="39" t="s">
        <v>275</v>
      </c>
      <c r="G83" s="40" t="s">
        <v>123</v>
      </c>
      <c r="H83" s="72"/>
      <c r="I83" s="43"/>
      <c r="J83" s="40" t="s">
        <v>452</v>
      </c>
      <c r="K83" s="39" t="s">
        <v>453</v>
      </c>
      <c r="L83" s="68">
        <v>20</v>
      </c>
      <c r="M83" s="40" t="s">
        <v>454</v>
      </c>
      <c r="N83" s="39" t="s">
        <v>455</v>
      </c>
      <c r="O83" s="68">
        <v>428</v>
      </c>
      <c r="P83" s="72"/>
      <c r="Q83" s="46"/>
      <c r="R83" s="43"/>
      <c r="S83" s="40"/>
      <c r="T83" s="39"/>
      <c r="U83" s="43"/>
      <c r="V83" s="40"/>
      <c r="W83" s="39"/>
      <c r="X83" s="43"/>
    </row>
    <row r="84" spans="1:24" ht="114.75" thickBot="1" x14ac:dyDescent="0.3">
      <c r="A84" s="195" t="s">
        <v>44</v>
      </c>
      <c r="B84" s="196" t="s">
        <v>47</v>
      </c>
      <c r="C84" s="39" t="s">
        <v>250</v>
      </c>
      <c r="D84" s="39" t="s">
        <v>250</v>
      </c>
      <c r="E84" s="39" t="s">
        <v>250</v>
      </c>
      <c r="F84" s="39" t="s">
        <v>250</v>
      </c>
      <c r="G84" s="40" t="s">
        <v>250</v>
      </c>
      <c r="H84" s="40" t="s">
        <v>250</v>
      </c>
      <c r="I84" s="68" t="s">
        <v>250</v>
      </c>
      <c r="J84" s="40" t="s">
        <v>250</v>
      </c>
      <c r="K84" s="46"/>
      <c r="L84" s="68" t="s">
        <v>250</v>
      </c>
      <c r="M84" s="72"/>
      <c r="N84" s="39" t="s">
        <v>250</v>
      </c>
      <c r="O84" s="43"/>
      <c r="P84" s="40" t="s">
        <v>250</v>
      </c>
      <c r="Q84" s="46"/>
      <c r="R84" s="68" t="s">
        <v>250</v>
      </c>
      <c r="S84" s="40" t="s">
        <v>250</v>
      </c>
      <c r="T84" s="46"/>
      <c r="U84" s="68" t="s">
        <v>250</v>
      </c>
      <c r="V84" s="40" t="s">
        <v>250</v>
      </c>
      <c r="W84" s="46"/>
      <c r="X84" s="68" t="s">
        <v>250</v>
      </c>
    </row>
    <row r="85" spans="1:24" ht="165.75" thickBot="1" x14ac:dyDescent="0.3">
      <c r="A85" s="37" t="s">
        <v>277</v>
      </c>
      <c r="B85" s="61" t="s">
        <v>638</v>
      </c>
      <c r="C85" s="39" t="s">
        <v>389</v>
      </c>
      <c r="D85" s="39" t="s">
        <v>248</v>
      </c>
      <c r="E85" s="39" t="s">
        <v>639</v>
      </c>
      <c r="F85" s="39" t="s">
        <v>279</v>
      </c>
      <c r="G85" s="40" t="s">
        <v>123</v>
      </c>
      <c r="H85" s="72"/>
      <c r="I85" s="43"/>
      <c r="J85" s="40" t="s">
        <v>430</v>
      </c>
      <c r="K85" s="39" t="s">
        <v>431</v>
      </c>
      <c r="L85" s="68">
        <v>12704</v>
      </c>
      <c r="M85" s="72"/>
      <c r="N85" s="46"/>
      <c r="O85" s="43"/>
      <c r="P85" s="72"/>
      <c r="Q85" s="46"/>
      <c r="R85" s="43"/>
      <c r="S85" s="40"/>
      <c r="T85" s="39"/>
      <c r="U85" s="43"/>
      <c r="V85" s="40"/>
      <c r="W85" s="39"/>
      <c r="X85" s="43"/>
    </row>
    <row r="86" spans="1:24" ht="165.75" thickBot="1" x14ac:dyDescent="0.3">
      <c r="A86" s="37" t="s">
        <v>280</v>
      </c>
      <c r="B86" s="39" t="s">
        <v>281</v>
      </c>
      <c r="C86" s="39" t="s">
        <v>200</v>
      </c>
      <c r="D86" s="39" t="s">
        <v>248</v>
      </c>
      <c r="E86" s="39" t="s">
        <v>253</v>
      </c>
      <c r="F86" s="39" t="s">
        <v>279</v>
      </c>
      <c r="G86" s="40" t="s">
        <v>123</v>
      </c>
      <c r="H86" s="72"/>
      <c r="I86" s="43"/>
      <c r="J86" s="40" t="s">
        <v>430</v>
      </c>
      <c r="K86" s="39" t="s">
        <v>456</v>
      </c>
      <c r="L86" s="68">
        <v>2794</v>
      </c>
      <c r="M86" s="72"/>
      <c r="N86" s="46"/>
      <c r="O86" s="43"/>
      <c r="P86" s="72"/>
      <c r="Q86" s="46"/>
      <c r="R86" s="43"/>
      <c r="S86" s="40"/>
      <c r="T86" s="39"/>
      <c r="U86" s="43"/>
      <c r="V86" s="40"/>
      <c r="W86" s="39"/>
      <c r="X86" s="43"/>
    </row>
    <row r="87" spans="1:24" ht="165.75" thickBot="1" x14ac:dyDescent="0.3">
      <c r="A87" s="37" t="s">
        <v>282</v>
      </c>
      <c r="B87" s="39" t="s">
        <v>391</v>
      </c>
      <c r="C87" s="39" t="s">
        <v>313</v>
      </c>
      <c r="D87" s="39" t="s">
        <v>248</v>
      </c>
      <c r="E87" s="39" t="s">
        <v>258</v>
      </c>
      <c r="F87" s="39" t="s">
        <v>279</v>
      </c>
      <c r="G87" s="40" t="s">
        <v>123</v>
      </c>
      <c r="H87" s="72"/>
      <c r="I87" s="43"/>
      <c r="J87" s="40" t="s">
        <v>430</v>
      </c>
      <c r="K87" s="39" t="s">
        <v>456</v>
      </c>
      <c r="L87" s="68">
        <v>1253</v>
      </c>
      <c r="M87" s="72"/>
      <c r="N87" s="46"/>
      <c r="O87" s="43"/>
      <c r="P87" s="72"/>
      <c r="Q87" s="46"/>
      <c r="R87" s="43"/>
      <c r="S87" s="40"/>
      <c r="T87" s="39"/>
      <c r="U87" s="43"/>
      <c r="V87" s="40"/>
      <c r="W87" s="39"/>
      <c r="X87" s="43"/>
    </row>
    <row r="88" spans="1:24" ht="165.75" thickBot="1" x14ac:dyDescent="0.3">
      <c r="A88" s="37" t="s">
        <v>283</v>
      </c>
      <c r="B88" s="39" t="s">
        <v>287</v>
      </c>
      <c r="C88" s="39" t="s">
        <v>169</v>
      </c>
      <c r="D88" s="39" t="s">
        <v>248</v>
      </c>
      <c r="E88" s="39" t="s">
        <v>288</v>
      </c>
      <c r="F88" s="39" t="s">
        <v>279</v>
      </c>
      <c r="G88" s="40" t="s">
        <v>123</v>
      </c>
      <c r="H88" s="72"/>
      <c r="I88" s="43"/>
      <c r="J88" s="40" t="s">
        <v>430</v>
      </c>
      <c r="K88" s="39" t="s">
        <v>456</v>
      </c>
      <c r="L88" s="68">
        <v>2209</v>
      </c>
      <c r="M88" s="72"/>
      <c r="N88" s="46"/>
      <c r="O88" s="43"/>
      <c r="P88" s="72"/>
      <c r="Q88" s="46"/>
      <c r="R88" s="43"/>
      <c r="S88" s="40"/>
      <c r="T88" s="39"/>
      <c r="U88" s="43"/>
      <c r="V88" s="40"/>
      <c r="W88" s="39"/>
      <c r="X88" s="43"/>
    </row>
    <row r="89" spans="1:24" ht="129" thickBot="1" x14ac:dyDescent="0.3">
      <c r="A89" s="195" t="s">
        <v>558</v>
      </c>
      <c r="B89" s="196" t="s">
        <v>392</v>
      </c>
      <c r="C89" s="39" t="s">
        <v>250</v>
      </c>
      <c r="D89" s="39" t="s">
        <v>250</v>
      </c>
      <c r="E89" s="39" t="s">
        <v>250</v>
      </c>
      <c r="F89" s="39" t="s">
        <v>250</v>
      </c>
      <c r="G89" s="40" t="s">
        <v>250</v>
      </c>
      <c r="H89" s="40" t="s">
        <v>250</v>
      </c>
      <c r="I89" s="68" t="s">
        <v>250</v>
      </c>
      <c r="J89" s="40" t="s">
        <v>250</v>
      </c>
      <c r="K89" s="46"/>
      <c r="L89" s="68" t="s">
        <v>250</v>
      </c>
      <c r="M89" s="72"/>
      <c r="N89" s="39" t="s">
        <v>250</v>
      </c>
      <c r="O89" s="43"/>
      <c r="P89" s="40" t="s">
        <v>250</v>
      </c>
      <c r="Q89" s="46"/>
      <c r="R89" s="68" t="s">
        <v>250</v>
      </c>
      <c r="S89" s="40"/>
      <c r="T89" s="39"/>
      <c r="U89" s="43"/>
      <c r="V89" s="40"/>
      <c r="W89" s="39"/>
      <c r="X89" s="43"/>
    </row>
    <row r="90" spans="1:24" s="328" customFormat="1" ht="132" customHeight="1" thickBot="1" x14ac:dyDescent="0.25">
      <c r="A90" s="27" t="s">
        <v>547</v>
      </c>
      <c r="B90" s="27" t="s">
        <v>548</v>
      </c>
      <c r="C90" s="27" t="s">
        <v>211</v>
      </c>
      <c r="D90" s="27" t="s">
        <v>549</v>
      </c>
      <c r="E90" s="27" t="s">
        <v>550</v>
      </c>
      <c r="F90" s="27" t="s">
        <v>551</v>
      </c>
      <c r="G90" s="321" t="s">
        <v>123</v>
      </c>
      <c r="H90" s="322"/>
      <c r="I90" s="323"/>
      <c r="J90" s="31" t="s">
        <v>559</v>
      </c>
      <c r="K90" s="264" t="s">
        <v>560</v>
      </c>
      <c r="L90" s="323">
        <v>23</v>
      </c>
      <c r="M90" s="324"/>
      <c r="N90" s="325"/>
      <c r="O90" s="326"/>
      <c r="P90" s="322"/>
      <c r="Q90" s="327"/>
      <c r="R90" s="323"/>
      <c r="S90" s="322"/>
      <c r="T90" s="325"/>
      <c r="U90" s="326"/>
      <c r="V90" s="322"/>
      <c r="W90" s="325"/>
      <c r="X90" s="326"/>
    </row>
    <row r="91" spans="1:24" s="328" customFormat="1" ht="177.75" customHeight="1" thickBot="1" x14ac:dyDescent="0.25">
      <c r="A91" s="27" t="s">
        <v>552</v>
      </c>
      <c r="B91" s="26" t="s">
        <v>553</v>
      </c>
      <c r="C91" s="26" t="s">
        <v>200</v>
      </c>
      <c r="D91" s="26" t="s">
        <v>549</v>
      </c>
      <c r="E91" s="26" t="s">
        <v>554</v>
      </c>
      <c r="F91" s="27" t="s">
        <v>551</v>
      </c>
      <c r="G91" s="321" t="s">
        <v>123</v>
      </c>
      <c r="H91" s="322"/>
      <c r="I91" s="323"/>
      <c r="J91" s="31" t="s">
        <v>559</v>
      </c>
      <c r="K91" s="264" t="s">
        <v>560</v>
      </c>
      <c r="L91" s="323">
        <v>47</v>
      </c>
      <c r="M91" s="324"/>
      <c r="N91" s="325"/>
      <c r="O91" s="326"/>
      <c r="P91" s="322"/>
      <c r="Q91" s="327"/>
      <c r="R91" s="323"/>
      <c r="S91" s="322"/>
      <c r="T91" s="325"/>
      <c r="U91" s="326"/>
      <c r="V91" s="322"/>
      <c r="W91" s="325"/>
      <c r="X91" s="326"/>
    </row>
    <row r="92" spans="1:24" s="328" customFormat="1" ht="96" customHeight="1" thickBot="1" x14ac:dyDescent="0.25">
      <c r="A92" s="27" t="s">
        <v>555</v>
      </c>
      <c r="B92" s="26" t="s">
        <v>556</v>
      </c>
      <c r="C92" s="26" t="s">
        <v>119</v>
      </c>
      <c r="D92" s="26" t="s">
        <v>549</v>
      </c>
      <c r="E92" s="26" t="s">
        <v>557</v>
      </c>
      <c r="F92" s="27" t="s">
        <v>551</v>
      </c>
      <c r="G92" s="321" t="s">
        <v>123</v>
      </c>
      <c r="H92" s="322"/>
      <c r="I92" s="323"/>
      <c r="J92" s="31" t="s">
        <v>559</v>
      </c>
      <c r="K92" s="264" t="s">
        <v>560</v>
      </c>
      <c r="L92" s="323">
        <v>115</v>
      </c>
      <c r="M92" s="324"/>
      <c r="N92" s="325"/>
      <c r="O92" s="326"/>
      <c r="P92" s="322"/>
      <c r="Q92" s="327"/>
      <c r="R92" s="323"/>
      <c r="S92" s="322"/>
      <c r="T92" s="325"/>
      <c r="U92" s="326"/>
      <c r="V92" s="322"/>
      <c r="W92" s="325"/>
      <c r="X92" s="326"/>
    </row>
    <row r="93" spans="1:24" ht="200.25" thickBot="1" x14ac:dyDescent="0.3">
      <c r="A93" s="195" t="s">
        <v>393</v>
      </c>
      <c r="B93" s="196" t="s">
        <v>394</v>
      </c>
      <c r="C93" s="39" t="s">
        <v>250</v>
      </c>
      <c r="D93" s="39" t="s">
        <v>250</v>
      </c>
      <c r="E93" s="39" t="s">
        <v>250</v>
      </c>
      <c r="F93" s="39" t="s">
        <v>250</v>
      </c>
      <c r="G93" s="40" t="s">
        <v>250</v>
      </c>
      <c r="H93" s="40" t="s">
        <v>250</v>
      </c>
      <c r="I93" s="68" t="s">
        <v>250</v>
      </c>
      <c r="J93" s="40" t="s">
        <v>250</v>
      </c>
      <c r="K93" s="46"/>
      <c r="L93" s="68" t="s">
        <v>250</v>
      </c>
      <c r="M93" s="72"/>
      <c r="N93" s="39" t="s">
        <v>250</v>
      </c>
      <c r="O93" s="43"/>
      <c r="P93" s="40" t="s">
        <v>250</v>
      </c>
      <c r="Q93" s="46"/>
      <c r="R93" s="68" t="s">
        <v>250</v>
      </c>
      <c r="S93" s="40" t="s">
        <v>250</v>
      </c>
      <c r="T93" s="46"/>
      <c r="U93" s="68" t="s">
        <v>250</v>
      </c>
      <c r="V93" s="40" t="s">
        <v>250</v>
      </c>
      <c r="W93" s="46"/>
      <c r="X93" s="68" t="s">
        <v>250</v>
      </c>
    </row>
    <row r="94" spans="1:24" ht="100.5" thickBot="1" x14ac:dyDescent="0.3">
      <c r="A94" s="195" t="s">
        <v>289</v>
      </c>
      <c r="B94" s="196" t="s">
        <v>52</v>
      </c>
      <c r="C94" s="39" t="s">
        <v>250</v>
      </c>
      <c r="D94" s="39" t="s">
        <v>250</v>
      </c>
      <c r="E94" s="39" t="s">
        <v>250</v>
      </c>
      <c r="F94" s="39" t="s">
        <v>250</v>
      </c>
      <c r="G94" s="40" t="s">
        <v>250</v>
      </c>
      <c r="H94" s="40" t="s">
        <v>250</v>
      </c>
      <c r="I94" s="68" t="s">
        <v>250</v>
      </c>
      <c r="J94" s="40" t="s">
        <v>250</v>
      </c>
      <c r="K94" s="46"/>
      <c r="L94" s="68" t="s">
        <v>250</v>
      </c>
      <c r="M94" s="72"/>
      <c r="N94" s="39" t="s">
        <v>250</v>
      </c>
      <c r="O94" s="43"/>
      <c r="P94" s="40" t="s">
        <v>250</v>
      </c>
      <c r="Q94" s="46"/>
      <c r="R94" s="68" t="s">
        <v>250</v>
      </c>
      <c r="S94" s="40" t="s">
        <v>250</v>
      </c>
      <c r="T94" s="46"/>
      <c r="U94" s="68" t="s">
        <v>250</v>
      </c>
      <c r="V94" s="40" t="s">
        <v>250</v>
      </c>
      <c r="W94" s="46"/>
      <c r="X94" s="68" t="s">
        <v>250</v>
      </c>
    </row>
    <row r="95" spans="1:24" ht="100.5" thickBot="1" x14ac:dyDescent="0.3">
      <c r="A95" s="195" t="s">
        <v>290</v>
      </c>
      <c r="B95" s="196" t="s">
        <v>54</v>
      </c>
      <c r="C95" s="39" t="s">
        <v>250</v>
      </c>
      <c r="D95" s="39" t="s">
        <v>250</v>
      </c>
      <c r="E95" s="39" t="s">
        <v>250</v>
      </c>
      <c r="F95" s="39" t="s">
        <v>250</v>
      </c>
      <c r="G95" s="40" t="s">
        <v>250</v>
      </c>
      <c r="H95" s="40" t="s">
        <v>250</v>
      </c>
      <c r="I95" s="68" t="s">
        <v>250</v>
      </c>
      <c r="J95" s="40" t="s">
        <v>250</v>
      </c>
      <c r="K95" s="46"/>
      <c r="L95" s="68" t="s">
        <v>250</v>
      </c>
      <c r="M95" s="72"/>
      <c r="N95" s="39" t="s">
        <v>250</v>
      </c>
      <c r="O95" s="43"/>
      <c r="P95" s="40" t="s">
        <v>250</v>
      </c>
      <c r="Q95" s="46"/>
      <c r="R95" s="68" t="s">
        <v>250</v>
      </c>
      <c r="S95" s="40" t="s">
        <v>250</v>
      </c>
      <c r="T95" s="46"/>
      <c r="U95" s="68" t="s">
        <v>250</v>
      </c>
      <c r="V95" s="40" t="s">
        <v>250</v>
      </c>
      <c r="W95" s="46"/>
      <c r="X95" s="68" t="s">
        <v>250</v>
      </c>
    </row>
    <row r="96" spans="1:24" ht="114.75" thickBot="1" x14ac:dyDescent="0.3">
      <c r="A96" s="195" t="s">
        <v>291</v>
      </c>
      <c r="B96" s="196" t="s">
        <v>457</v>
      </c>
      <c r="C96" s="39" t="s">
        <v>250</v>
      </c>
      <c r="D96" s="39" t="s">
        <v>250</v>
      </c>
      <c r="E96" s="39" t="s">
        <v>250</v>
      </c>
      <c r="F96" s="39" t="s">
        <v>250</v>
      </c>
      <c r="G96" s="40" t="s">
        <v>250</v>
      </c>
      <c r="H96" s="40" t="s">
        <v>250</v>
      </c>
      <c r="I96" s="68" t="s">
        <v>250</v>
      </c>
      <c r="J96" s="40" t="s">
        <v>250</v>
      </c>
      <c r="K96" s="46"/>
      <c r="L96" s="68" t="s">
        <v>250</v>
      </c>
      <c r="M96" s="72"/>
      <c r="N96" s="39" t="s">
        <v>250</v>
      </c>
      <c r="O96" s="43"/>
      <c r="P96" s="40" t="s">
        <v>250</v>
      </c>
      <c r="Q96" s="46"/>
      <c r="R96" s="68" t="s">
        <v>250</v>
      </c>
      <c r="S96" s="40" t="s">
        <v>250</v>
      </c>
      <c r="T96" s="46"/>
      <c r="U96" s="68" t="s">
        <v>250</v>
      </c>
      <c r="V96" s="40" t="s">
        <v>250</v>
      </c>
      <c r="W96" s="46"/>
      <c r="X96" s="68" t="s">
        <v>250</v>
      </c>
    </row>
    <row r="97" spans="1:24" ht="255.75" thickBot="1" x14ac:dyDescent="0.3">
      <c r="A97" s="78" t="s">
        <v>640</v>
      </c>
      <c r="B97" s="79" t="s">
        <v>641</v>
      </c>
      <c r="C97" s="80" t="s">
        <v>642</v>
      </c>
      <c r="D97" s="80" t="s">
        <v>248</v>
      </c>
      <c r="E97" s="80" t="s">
        <v>121</v>
      </c>
      <c r="F97" s="80" t="s">
        <v>643</v>
      </c>
      <c r="G97" s="80" t="s">
        <v>123</v>
      </c>
      <c r="H97" s="236"/>
      <c r="I97" s="237"/>
      <c r="J97" s="236" t="s">
        <v>665</v>
      </c>
      <c r="K97" s="235" t="s">
        <v>666</v>
      </c>
      <c r="L97" s="329">
        <v>1</v>
      </c>
      <c r="M97" s="236" t="s">
        <v>667</v>
      </c>
      <c r="N97" s="330" t="s">
        <v>668</v>
      </c>
      <c r="O97" s="81">
        <v>1</v>
      </c>
      <c r="P97" s="236" t="s">
        <v>669</v>
      </c>
      <c r="Q97" s="235" t="s">
        <v>670</v>
      </c>
      <c r="R97" s="81"/>
      <c r="S97" s="236" t="s">
        <v>671</v>
      </c>
      <c r="T97" s="235" t="s">
        <v>672</v>
      </c>
      <c r="U97" s="81"/>
      <c r="V97" s="236" t="s">
        <v>673</v>
      </c>
      <c r="W97" s="235" t="s">
        <v>674</v>
      </c>
      <c r="X97" s="329">
        <v>2</v>
      </c>
    </row>
    <row r="98" spans="1:24" ht="255.75" thickBot="1" x14ac:dyDescent="0.3">
      <c r="A98" s="78" t="s">
        <v>644</v>
      </c>
      <c r="B98" s="79" t="s">
        <v>645</v>
      </c>
      <c r="C98" s="80" t="s">
        <v>646</v>
      </c>
      <c r="D98" s="80" t="s">
        <v>248</v>
      </c>
      <c r="E98" s="80" t="s">
        <v>253</v>
      </c>
      <c r="F98" s="80" t="s">
        <v>643</v>
      </c>
      <c r="G98" s="80" t="s">
        <v>123</v>
      </c>
      <c r="H98" s="242"/>
      <c r="I98" s="243"/>
      <c r="J98" s="236" t="s">
        <v>665</v>
      </c>
      <c r="K98" s="235" t="s">
        <v>666</v>
      </c>
      <c r="L98" s="81">
        <v>1</v>
      </c>
      <c r="M98" s="236" t="s">
        <v>667</v>
      </c>
      <c r="N98" s="330" t="s">
        <v>668</v>
      </c>
      <c r="O98" s="81">
        <v>1</v>
      </c>
      <c r="P98" s="236"/>
      <c r="Q98" s="235"/>
      <c r="R98" s="81"/>
      <c r="S98" s="236" t="s">
        <v>671</v>
      </c>
      <c r="T98" s="235" t="s">
        <v>672</v>
      </c>
      <c r="U98" s="81">
        <v>1</v>
      </c>
      <c r="V98" s="236" t="s">
        <v>673</v>
      </c>
      <c r="W98" s="235" t="s">
        <v>674</v>
      </c>
      <c r="X98" s="329">
        <v>4</v>
      </c>
    </row>
    <row r="99" spans="1:24" ht="255.75" thickBot="1" x14ac:dyDescent="0.3">
      <c r="A99" s="78" t="s">
        <v>647</v>
      </c>
      <c r="B99" s="79" t="s">
        <v>648</v>
      </c>
      <c r="C99" s="80" t="s">
        <v>211</v>
      </c>
      <c r="D99" s="80" t="s">
        <v>248</v>
      </c>
      <c r="E99" s="80" t="s">
        <v>269</v>
      </c>
      <c r="F99" s="80" t="s">
        <v>643</v>
      </c>
      <c r="G99" s="80" t="s">
        <v>123</v>
      </c>
      <c r="H99" s="242"/>
      <c r="I99" s="243"/>
      <c r="J99" s="236" t="s">
        <v>665</v>
      </c>
      <c r="K99" s="235" t="s">
        <v>666</v>
      </c>
      <c r="L99" s="329">
        <v>1</v>
      </c>
      <c r="M99" s="236" t="s">
        <v>667</v>
      </c>
      <c r="N99" s="330" t="s">
        <v>668</v>
      </c>
      <c r="O99" s="81"/>
      <c r="P99" s="236" t="s">
        <v>669</v>
      </c>
      <c r="Q99" s="235" t="s">
        <v>670</v>
      </c>
      <c r="R99" s="81">
        <v>2</v>
      </c>
      <c r="S99" s="236" t="s">
        <v>671</v>
      </c>
      <c r="T99" s="235" t="s">
        <v>672</v>
      </c>
      <c r="U99" s="81">
        <v>1</v>
      </c>
      <c r="V99" s="236" t="s">
        <v>673</v>
      </c>
      <c r="W99" s="235" t="s">
        <v>674</v>
      </c>
      <c r="X99" s="329">
        <v>2</v>
      </c>
    </row>
    <row r="100" spans="1:24" ht="255.75" thickBot="1" x14ac:dyDescent="0.3">
      <c r="A100" s="78" t="s">
        <v>649</v>
      </c>
      <c r="B100" s="79" t="s">
        <v>650</v>
      </c>
      <c r="C100" s="80" t="s">
        <v>310</v>
      </c>
      <c r="D100" s="80" t="s">
        <v>248</v>
      </c>
      <c r="E100" s="80" t="s">
        <v>606</v>
      </c>
      <c r="F100" s="80" t="s">
        <v>643</v>
      </c>
      <c r="G100" s="80" t="s">
        <v>123</v>
      </c>
      <c r="H100" s="242"/>
      <c r="I100" s="243"/>
      <c r="J100" s="236" t="s">
        <v>665</v>
      </c>
      <c r="K100" s="235" t="s">
        <v>666</v>
      </c>
      <c r="L100" s="81">
        <v>1</v>
      </c>
      <c r="M100" s="236" t="s">
        <v>667</v>
      </c>
      <c r="N100" s="330" t="s">
        <v>668</v>
      </c>
      <c r="O100" s="81"/>
      <c r="P100" s="236" t="s">
        <v>669</v>
      </c>
      <c r="Q100" s="235" t="s">
        <v>670</v>
      </c>
      <c r="R100" s="81">
        <v>9</v>
      </c>
      <c r="S100" s="236" t="s">
        <v>671</v>
      </c>
      <c r="T100" s="235" t="s">
        <v>672</v>
      </c>
      <c r="U100" s="81"/>
      <c r="V100" s="236" t="s">
        <v>673</v>
      </c>
      <c r="W100" s="235" t="s">
        <v>674</v>
      </c>
      <c r="X100" s="329">
        <v>15</v>
      </c>
    </row>
    <row r="101" spans="1:24" ht="255.75" thickBot="1" x14ac:dyDescent="0.3">
      <c r="A101" s="78" t="s">
        <v>651</v>
      </c>
      <c r="B101" s="79" t="s">
        <v>652</v>
      </c>
      <c r="C101" s="80" t="s">
        <v>313</v>
      </c>
      <c r="D101" s="80" t="s">
        <v>248</v>
      </c>
      <c r="E101" s="80" t="s">
        <v>258</v>
      </c>
      <c r="F101" s="80" t="s">
        <v>643</v>
      </c>
      <c r="G101" s="80" t="s">
        <v>123</v>
      </c>
      <c r="H101" s="242"/>
      <c r="I101" s="243"/>
      <c r="J101" s="236" t="s">
        <v>665</v>
      </c>
      <c r="K101" s="235" t="s">
        <v>666</v>
      </c>
      <c r="L101" s="81"/>
      <c r="M101" s="236" t="s">
        <v>667</v>
      </c>
      <c r="N101" s="330" t="s">
        <v>668</v>
      </c>
      <c r="O101" s="81">
        <v>1</v>
      </c>
      <c r="P101" s="236" t="s">
        <v>669</v>
      </c>
      <c r="Q101" s="235" t="s">
        <v>670</v>
      </c>
      <c r="R101" s="81"/>
      <c r="S101" s="236" t="s">
        <v>671</v>
      </c>
      <c r="T101" s="235" t="s">
        <v>672</v>
      </c>
      <c r="U101" s="81"/>
      <c r="V101" s="236" t="s">
        <v>673</v>
      </c>
      <c r="W101" s="235" t="s">
        <v>674</v>
      </c>
      <c r="X101" s="81"/>
    </row>
    <row r="102" spans="1:24" ht="255.75" thickBot="1" x14ac:dyDescent="0.3">
      <c r="A102" s="78" t="s">
        <v>653</v>
      </c>
      <c r="B102" s="82" t="s">
        <v>654</v>
      </c>
      <c r="C102" s="78" t="s">
        <v>189</v>
      </c>
      <c r="D102" s="83" t="s">
        <v>248</v>
      </c>
      <c r="E102" s="83" t="s">
        <v>286</v>
      </c>
      <c r="F102" s="80" t="s">
        <v>643</v>
      </c>
      <c r="G102" s="80" t="s">
        <v>123</v>
      </c>
      <c r="H102" s="242"/>
      <c r="I102" s="243"/>
      <c r="J102" s="236" t="s">
        <v>665</v>
      </c>
      <c r="K102" s="235" t="s">
        <v>666</v>
      </c>
      <c r="L102" s="81">
        <v>1</v>
      </c>
      <c r="M102" s="236" t="s">
        <v>667</v>
      </c>
      <c r="N102" s="330" t="s">
        <v>668</v>
      </c>
      <c r="O102" s="81"/>
      <c r="P102" s="236" t="s">
        <v>669</v>
      </c>
      <c r="Q102" s="235" t="s">
        <v>670</v>
      </c>
      <c r="R102" s="81"/>
      <c r="S102" s="236" t="s">
        <v>671</v>
      </c>
      <c r="T102" s="235" t="s">
        <v>672</v>
      </c>
      <c r="U102" s="81"/>
      <c r="V102" s="236" t="s">
        <v>673</v>
      </c>
      <c r="W102" s="235" t="s">
        <v>674</v>
      </c>
      <c r="X102" s="81">
        <v>2</v>
      </c>
    </row>
    <row r="103" spans="1:24" ht="255" x14ac:dyDescent="0.25">
      <c r="A103" s="84" t="s">
        <v>655</v>
      </c>
      <c r="B103" s="85" t="s">
        <v>656</v>
      </c>
      <c r="C103" s="85" t="s">
        <v>169</v>
      </c>
      <c r="D103" s="85" t="s">
        <v>248</v>
      </c>
      <c r="E103" s="85" t="s">
        <v>288</v>
      </c>
      <c r="F103" s="85" t="s">
        <v>643</v>
      </c>
      <c r="G103" s="85" t="s">
        <v>123</v>
      </c>
      <c r="H103" s="331"/>
      <c r="I103" s="332"/>
      <c r="J103" s="333" t="s">
        <v>665</v>
      </c>
      <c r="K103" s="334" t="s">
        <v>666</v>
      </c>
      <c r="L103" s="335">
        <v>1</v>
      </c>
      <c r="M103" s="333" t="s">
        <v>667</v>
      </c>
      <c r="N103" s="336" t="s">
        <v>668</v>
      </c>
      <c r="O103" s="337">
        <v>1</v>
      </c>
      <c r="P103" s="333" t="s">
        <v>669</v>
      </c>
      <c r="Q103" s="334" t="s">
        <v>670</v>
      </c>
      <c r="R103" s="337">
        <v>3</v>
      </c>
      <c r="S103" s="333" t="s">
        <v>671</v>
      </c>
      <c r="T103" s="334" t="s">
        <v>672</v>
      </c>
      <c r="U103" s="337"/>
      <c r="V103" s="236" t="s">
        <v>673</v>
      </c>
      <c r="W103" s="235" t="s">
        <v>674</v>
      </c>
      <c r="X103" s="337">
        <v>2</v>
      </c>
    </row>
    <row r="104" spans="1:24" s="67" customFormat="1" ht="86.25" thickBot="1" x14ac:dyDescent="0.3">
      <c r="A104" s="59" t="s">
        <v>292</v>
      </c>
      <c r="B104" s="60" t="s">
        <v>60</v>
      </c>
      <c r="C104" s="61"/>
      <c r="D104" s="61"/>
      <c r="E104" s="61"/>
      <c r="F104" s="61"/>
      <c r="G104" s="62"/>
      <c r="H104" s="62"/>
      <c r="I104" s="63"/>
      <c r="J104" s="62"/>
      <c r="K104" s="64"/>
      <c r="L104" s="63"/>
      <c r="M104" s="65"/>
      <c r="N104" s="61"/>
      <c r="O104" s="66"/>
      <c r="P104" s="62"/>
      <c r="Q104" s="64"/>
      <c r="R104" s="63"/>
      <c r="S104" s="62"/>
      <c r="T104" s="64"/>
      <c r="U104" s="63"/>
      <c r="V104" s="62"/>
      <c r="W104" s="64"/>
      <c r="X104" s="63"/>
    </row>
    <row r="105" spans="1:24" s="70" customFormat="1" ht="255.75" thickBot="1" x14ac:dyDescent="0.3">
      <c r="A105" s="37" t="s">
        <v>595</v>
      </c>
      <c r="B105" s="39" t="s">
        <v>596</v>
      </c>
      <c r="C105" s="39" t="s">
        <v>119</v>
      </c>
      <c r="D105" s="39" t="s">
        <v>597</v>
      </c>
      <c r="E105" s="39" t="s">
        <v>121</v>
      </c>
      <c r="F105" s="39" t="s">
        <v>598</v>
      </c>
      <c r="G105" s="40" t="s">
        <v>123</v>
      </c>
      <c r="H105" s="40" t="s">
        <v>124</v>
      </c>
      <c r="I105" s="68"/>
      <c r="J105" s="40" t="s">
        <v>626</v>
      </c>
      <c r="K105" s="39" t="s">
        <v>627</v>
      </c>
      <c r="L105" s="63">
        <v>4</v>
      </c>
      <c r="M105" s="40" t="s">
        <v>628</v>
      </c>
      <c r="N105" s="39" t="s">
        <v>629</v>
      </c>
      <c r="O105" s="69">
        <v>1200</v>
      </c>
      <c r="P105" s="40"/>
      <c r="Q105" s="46"/>
      <c r="R105" s="68"/>
      <c r="S105" s="40"/>
      <c r="T105" s="46"/>
      <c r="U105" s="68"/>
      <c r="V105" s="40"/>
      <c r="W105" s="46"/>
      <c r="X105" s="68"/>
    </row>
    <row r="106" spans="1:24" s="70" customFormat="1" ht="255.75" thickBot="1" x14ac:dyDescent="0.3">
      <c r="A106" s="37" t="s">
        <v>599</v>
      </c>
      <c r="B106" s="39" t="s">
        <v>600</v>
      </c>
      <c r="C106" s="39" t="s">
        <v>200</v>
      </c>
      <c r="D106" s="39" t="s">
        <v>597</v>
      </c>
      <c r="E106" s="39" t="s">
        <v>630</v>
      </c>
      <c r="F106" s="39" t="s">
        <v>598</v>
      </c>
      <c r="G106" s="40" t="s">
        <v>123</v>
      </c>
      <c r="H106" s="40"/>
      <c r="I106" s="68"/>
      <c r="J106" s="40" t="s">
        <v>626</v>
      </c>
      <c r="K106" s="39" t="s">
        <v>627</v>
      </c>
      <c r="L106" s="68">
        <v>1</v>
      </c>
      <c r="M106" s="40" t="s">
        <v>628</v>
      </c>
      <c r="N106" s="39" t="s">
        <v>629</v>
      </c>
      <c r="O106" s="40">
        <v>50</v>
      </c>
      <c r="P106" s="40"/>
      <c r="Q106" s="46"/>
      <c r="R106" s="68"/>
      <c r="S106" s="40"/>
      <c r="T106" s="46"/>
      <c r="U106" s="68"/>
      <c r="V106" s="40"/>
      <c r="W106" s="46"/>
      <c r="X106" s="68"/>
    </row>
    <row r="107" spans="1:24" s="70" customFormat="1" ht="255.75" thickBot="1" x14ac:dyDescent="0.3">
      <c r="A107" s="37" t="s">
        <v>601</v>
      </c>
      <c r="B107" s="39" t="s">
        <v>631</v>
      </c>
      <c r="C107" s="39" t="s">
        <v>200</v>
      </c>
      <c r="D107" s="39" t="s">
        <v>597</v>
      </c>
      <c r="E107" s="39" t="s">
        <v>253</v>
      </c>
      <c r="F107" s="39" t="s">
        <v>598</v>
      </c>
      <c r="G107" s="40" t="s">
        <v>123</v>
      </c>
      <c r="H107" s="40"/>
      <c r="I107" s="68"/>
      <c r="J107" s="40" t="s">
        <v>626</v>
      </c>
      <c r="K107" s="39" t="s">
        <v>627</v>
      </c>
      <c r="L107" s="68">
        <v>1</v>
      </c>
      <c r="M107" s="40" t="s">
        <v>628</v>
      </c>
      <c r="N107" s="39" t="s">
        <v>629</v>
      </c>
      <c r="O107" s="71">
        <v>150</v>
      </c>
      <c r="P107" s="40"/>
      <c r="Q107" s="46"/>
      <c r="R107" s="68"/>
      <c r="S107" s="40"/>
      <c r="T107" s="46"/>
      <c r="U107" s="68"/>
      <c r="V107" s="40"/>
      <c r="W107" s="46"/>
      <c r="X107" s="68"/>
    </row>
    <row r="108" spans="1:24" s="70" customFormat="1" ht="255.75" thickBot="1" x14ac:dyDescent="0.3">
      <c r="A108" s="37" t="s">
        <v>603</v>
      </c>
      <c r="B108" s="39" t="s">
        <v>604</v>
      </c>
      <c r="C108" s="39" t="s">
        <v>211</v>
      </c>
      <c r="D108" s="39" t="s">
        <v>597</v>
      </c>
      <c r="E108" s="39" t="s">
        <v>269</v>
      </c>
      <c r="F108" s="39" t="s">
        <v>598</v>
      </c>
      <c r="G108" s="40" t="s">
        <v>123</v>
      </c>
      <c r="H108" s="40"/>
      <c r="I108" s="68"/>
      <c r="J108" s="40" t="s">
        <v>626</v>
      </c>
      <c r="K108" s="39" t="s">
        <v>627</v>
      </c>
      <c r="L108" s="68">
        <v>1</v>
      </c>
      <c r="M108" s="40" t="s">
        <v>628</v>
      </c>
      <c r="N108" s="39" t="s">
        <v>629</v>
      </c>
      <c r="O108" s="69">
        <v>250</v>
      </c>
      <c r="P108" s="40"/>
      <c r="Q108" s="46"/>
      <c r="R108" s="68"/>
      <c r="S108" s="40"/>
      <c r="T108" s="46"/>
      <c r="U108" s="68"/>
      <c r="V108" s="40"/>
      <c r="W108" s="46"/>
      <c r="X108" s="68"/>
    </row>
    <row r="109" spans="1:24" s="70" customFormat="1" ht="255.75" thickBot="1" x14ac:dyDescent="0.3">
      <c r="A109" s="37" t="s">
        <v>605</v>
      </c>
      <c r="B109" s="39" t="s">
        <v>657</v>
      </c>
      <c r="C109" s="39" t="s">
        <v>658</v>
      </c>
      <c r="D109" s="39" t="s">
        <v>597</v>
      </c>
      <c r="E109" s="39" t="s">
        <v>624</v>
      </c>
      <c r="F109" s="39" t="s">
        <v>598</v>
      </c>
      <c r="G109" s="40" t="s">
        <v>123</v>
      </c>
      <c r="H109" s="40"/>
      <c r="I109" s="68"/>
      <c r="J109" s="40" t="s">
        <v>626</v>
      </c>
      <c r="K109" s="39" t="s">
        <v>627</v>
      </c>
      <c r="L109" s="63">
        <v>1</v>
      </c>
      <c r="M109" s="40" t="s">
        <v>628</v>
      </c>
      <c r="N109" s="39" t="s">
        <v>629</v>
      </c>
      <c r="O109" s="69">
        <v>230</v>
      </c>
      <c r="P109" s="40"/>
      <c r="Q109" s="46"/>
      <c r="R109" s="68"/>
      <c r="S109" s="40"/>
      <c r="T109" s="46"/>
      <c r="U109" s="68"/>
      <c r="V109" s="40"/>
      <c r="W109" s="46"/>
      <c r="X109" s="68"/>
    </row>
    <row r="110" spans="1:24" s="70" customFormat="1" ht="255.75" thickBot="1" x14ac:dyDescent="0.3">
      <c r="A110" s="37" t="s">
        <v>607</v>
      </c>
      <c r="B110" s="39" t="s">
        <v>608</v>
      </c>
      <c r="C110" s="39" t="s">
        <v>313</v>
      </c>
      <c r="D110" s="39" t="s">
        <v>597</v>
      </c>
      <c r="E110" s="39" t="s">
        <v>258</v>
      </c>
      <c r="F110" s="39" t="s">
        <v>598</v>
      </c>
      <c r="G110" s="40" t="s">
        <v>123</v>
      </c>
      <c r="H110" s="40"/>
      <c r="I110" s="68"/>
      <c r="J110" s="40" t="s">
        <v>626</v>
      </c>
      <c r="K110" s="39" t="s">
        <v>627</v>
      </c>
      <c r="L110" s="63">
        <v>1</v>
      </c>
      <c r="M110" s="40" t="s">
        <v>628</v>
      </c>
      <c r="N110" s="39" t="s">
        <v>629</v>
      </c>
      <c r="O110" s="69">
        <v>700</v>
      </c>
      <c r="P110" s="40"/>
      <c r="Q110" s="46"/>
      <c r="R110" s="68"/>
      <c r="S110" s="40"/>
      <c r="T110" s="46"/>
      <c r="U110" s="68"/>
      <c r="V110" s="40"/>
      <c r="W110" s="46"/>
      <c r="X110" s="68"/>
    </row>
    <row r="111" spans="1:24" s="70" customFormat="1" ht="255.75" thickBot="1" x14ac:dyDescent="0.3">
      <c r="A111" s="37" t="s">
        <v>609</v>
      </c>
      <c r="B111" s="39" t="s">
        <v>677</v>
      </c>
      <c r="C111" s="39" t="s">
        <v>610</v>
      </c>
      <c r="D111" s="39" t="s">
        <v>597</v>
      </c>
      <c r="E111" s="39" t="s">
        <v>316</v>
      </c>
      <c r="F111" s="39" t="s">
        <v>598</v>
      </c>
      <c r="G111" s="40" t="s">
        <v>123</v>
      </c>
      <c r="H111" s="40" t="s">
        <v>124</v>
      </c>
      <c r="I111" s="68"/>
      <c r="J111" s="40" t="s">
        <v>626</v>
      </c>
      <c r="K111" s="39" t="s">
        <v>627</v>
      </c>
      <c r="L111" s="68">
        <v>1</v>
      </c>
      <c r="M111" s="40" t="s">
        <v>628</v>
      </c>
      <c r="N111" s="39" t="s">
        <v>629</v>
      </c>
      <c r="O111" s="62">
        <v>230</v>
      </c>
      <c r="P111" s="40"/>
      <c r="Q111" s="46"/>
      <c r="R111" s="68"/>
      <c r="S111" s="40"/>
      <c r="T111" s="46"/>
      <c r="U111" s="68"/>
      <c r="V111" s="40"/>
      <c r="W111" s="46"/>
      <c r="X111" s="68"/>
    </row>
    <row r="112" spans="1:24" s="70" customFormat="1" ht="255.75" thickBot="1" x14ac:dyDescent="0.3">
      <c r="A112" s="37" t="s">
        <v>611</v>
      </c>
      <c r="B112" s="39" t="s">
        <v>678</v>
      </c>
      <c r="C112" s="39" t="s">
        <v>169</v>
      </c>
      <c r="D112" s="39" t="s">
        <v>597</v>
      </c>
      <c r="E112" s="39" t="s">
        <v>625</v>
      </c>
      <c r="F112" s="39" t="s">
        <v>612</v>
      </c>
      <c r="G112" s="40" t="s">
        <v>123</v>
      </c>
      <c r="H112" s="40" t="s">
        <v>124</v>
      </c>
      <c r="I112" s="68"/>
      <c r="J112" s="40" t="s">
        <v>626</v>
      </c>
      <c r="K112" s="39" t="s">
        <v>627</v>
      </c>
      <c r="L112" s="63">
        <v>1</v>
      </c>
      <c r="M112" s="40" t="s">
        <v>628</v>
      </c>
      <c r="N112" s="39" t="s">
        <v>629</v>
      </c>
      <c r="O112" s="706">
        <v>5194</v>
      </c>
      <c r="P112" s="40"/>
      <c r="Q112" s="46"/>
      <c r="R112" s="68"/>
      <c r="S112" s="40"/>
      <c r="T112" s="46"/>
      <c r="U112" s="68"/>
      <c r="V112" s="40"/>
      <c r="W112" s="46"/>
      <c r="X112" s="68"/>
    </row>
    <row r="113" spans="1:24" s="70" customFormat="1" ht="255.75" thickBot="1" x14ac:dyDescent="0.3">
      <c r="A113" s="37" t="s">
        <v>613</v>
      </c>
      <c r="B113" s="39" t="s">
        <v>614</v>
      </c>
      <c r="C113" s="39" t="s">
        <v>119</v>
      </c>
      <c r="D113" s="39" t="s">
        <v>597</v>
      </c>
      <c r="E113" s="39" t="s">
        <v>121</v>
      </c>
      <c r="F113" s="39" t="s">
        <v>598</v>
      </c>
      <c r="G113" s="40" t="s">
        <v>123</v>
      </c>
      <c r="H113" s="40" t="s">
        <v>124</v>
      </c>
      <c r="I113" s="68" t="s">
        <v>236</v>
      </c>
      <c r="J113" s="40" t="s">
        <v>626</v>
      </c>
      <c r="K113" s="39" t="s">
        <v>627</v>
      </c>
      <c r="L113" s="63">
        <v>1</v>
      </c>
      <c r="M113" s="40" t="s">
        <v>628</v>
      </c>
      <c r="N113" s="39" t="s">
        <v>629</v>
      </c>
      <c r="O113" s="69">
        <v>250</v>
      </c>
      <c r="P113" s="40"/>
      <c r="Q113" s="46"/>
      <c r="R113" s="68"/>
      <c r="S113" s="40"/>
      <c r="T113" s="46"/>
      <c r="U113" s="68"/>
      <c r="V113" s="40"/>
      <c r="W113" s="46"/>
      <c r="X113" s="68"/>
    </row>
    <row r="114" spans="1:24" s="70" customFormat="1" ht="255.75" thickBot="1" x14ac:dyDescent="0.3">
      <c r="A114" s="37" t="s">
        <v>616</v>
      </c>
      <c r="B114" s="39" t="s">
        <v>617</v>
      </c>
      <c r="C114" s="39" t="s">
        <v>211</v>
      </c>
      <c r="D114" s="39" t="s">
        <v>597</v>
      </c>
      <c r="E114" s="39" t="s">
        <v>269</v>
      </c>
      <c r="F114" s="39" t="s">
        <v>598</v>
      </c>
      <c r="G114" s="40" t="s">
        <v>123</v>
      </c>
      <c r="H114" s="40"/>
      <c r="I114" s="68" t="s">
        <v>236</v>
      </c>
      <c r="J114" s="40" t="s">
        <v>626</v>
      </c>
      <c r="K114" s="39" t="s">
        <v>627</v>
      </c>
      <c r="L114" s="68">
        <v>1</v>
      </c>
      <c r="M114" s="40" t="s">
        <v>628</v>
      </c>
      <c r="N114" s="39" t="s">
        <v>629</v>
      </c>
      <c r="O114" s="71">
        <v>250</v>
      </c>
      <c r="P114" s="40"/>
      <c r="Q114" s="46"/>
      <c r="R114" s="68"/>
      <c r="S114" s="40"/>
      <c r="T114" s="46"/>
      <c r="U114" s="68"/>
      <c r="V114" s="40"/>
      <c r="W114" s="46"/>
      <c r="X114" s="68"/>
    </row>
    <row r="115" spans="1:24" s="67" customFormat="1" ht="72" thickBot="1" x14ac:dyDescent="0.3">
      <c r="A115" s="59" t="s">
        <v>293</v>
      </c>
      <c r="B115" s="60" t="s">
        <v>62</v>
      </c>
      <c r="C115" s="61"/>
      <c r="D115" s="61"/>
      <c r="E115" s="61"/>
      <c r="F115" s="61"/>
      <c r="G115" s="62"/>
      <c r="H115" s="62"/>
      <c r="I115" s="63"/>
      <c r="J115" s="62"/>
      <c r="K115" s="64"/>
      <c r="L115" s="63"/>
      <c r="M115" s="65"/>
      <c r="N115" s="61"/>
      <c r="O115" s="66"/>
      <c r="P115" s="62"/>
      <c r="Q115" s="64"/>
      <c r="R115" s="63"/>
      <c r="S115" s="62"/>
      <c r="T115" s="64"/>
      <c r="U115" s="63"/>
      <c r="V115" s="62"/>
      <c r="W115" s="64"/>
      <c r="X115" s="63"/>
    </row>
    <row r="116" spans="1:24" s="70" customFormat="1" ht="135.75" thickBot="1" x14ac:dyDescent="0.3">
      <c r="A116" s="37" t="s">
        <v>618</v>
      </c>
      <c r="B116" s="39" t="s">
        <v>619</v>
      </c>
      <c r="C116" s="39" t="s">
        <v>119</v>
      </c>
      <c r="D116" s="39" t="s">
        <v>597</v>
      </c>
      <c r="E116" s="39" t="s">
        <v>121</v>
      </c>
      <c r="F116" s="39" t="s">
        <v>620</v>
      </c>
      <c r="G116" s="40" t="s">
        <v>123</v>
      </c>
      <c r="H116" s="40" t="s">
        <v>124</v>
      </c>
      <c r="I116" s="68"/>
      <c r="J116" s="40" t="s">
        <v>632</v>
      </c>
      <c r="K116" s="44" t="s">
        <v>633</v>
      </c>
      <c r="L116" s="63">
        <v>1</v>
      </c>
      <c r="M116" s="72"/>
      <c r="N116" s="39"/>
      <c r="O116" s="43"/>
      <c r="P116" s="40"/>
      <c r="Q116" s="46"/>
      <c r="R116" s="68"/>
      <c r="S116" s="40"/>
      <c r="T116" s="46"/>
      <c r="U116" s="68"/>
      <c r="V116" s="40"/>
      <c r="W116" s="46"/>
      <c r="X116" s="68"/>
    </row>
    <row r="117" spans="1:24" s="70" customFormat="1" ht="255.75" thickBot="1" x14ac:dyDescent="0.3">
      <c r="A117" s="37" t="s">
        <v>621</v>
      </c>
      <c r="B117" s="107" t="s">
        <v>679</v>
      </c>
      <c r="C117" s="39" t="s">
        <v>680</v>
      </c>
      <c r="D117" s="39" t="s">
        <v>597</v>
      </c>
      <c r="E117" s="39" t="s">
        <v>121</v>
      </c>
      <c r="F117" s="39" t="s">
        <v>620</v>
      </c>
      <c r="G117" s="40" t="s">
        <v>123</v>
      </c>
      <c r="H117" s="40" t="s">
        <v>124</v>
      </c>
      <c r="I117" s="68"/>
      <c r="J117" s="40" t="s">
        <v>632</v>
      </c>
      <c r="K117" s="44" t="s">
        <v>633</v>
      </c>
      <c r="L117" s="63">
        <v>1</v>
      </c>
      <c r="M117" s="72"/>
      <c r="N117" s="39"/>
      <c r="O117" s="43"/>
      <c r="P117" s="40"/>
      <c r="Q117" s="46"/>
      <c r="R117" s="68"/>
      <c r="S117" s="40"/>
      <c r="T117" s="46"/>
      <c r="U117" s="68"/>
      <c r="V117" s="40"/>
      <c r="W117" s="46"/>
      <c r="X117" s="68"/>
    </row>
    <row r="118" spans="1:24" s="70" customFormat="1" ht="111" thickBot="1" x14ac:dyDescent="0.3">
      <c r="A118" s="37" t="s">
        <v>622</v>
      </c>
      <c r="B118" s="39" t="s">
        <v>623</v>
      </c>
      <c r="C118" s="39" t="s">
        <v>169</v>
      </c>
      <c r="D118" s="39" t="s">
        <v>597</v>
      </c>
      <c r="E118" s="39" t="s">
        <v>170</v>
      </c>
      <c r="F118" s="39" t="s">
        <v>620</v>
      </c>
      <c r="G118" s="40" t="s">
        <v>123</v>
      </c>
      <c r="H118" s="40" t="s">
        <v>124</v>
      </c>
      <c r="I118" s="68"/>
      <c r="J118" s="40" t="s">
        <v>632</v>
      </c>
      <c r="K118" s="46" t="s">
        <v>633</v>
      </c>
      <c r="L118" s="63">
        <v>1</v>
      </c>
      <c r="M118" s="72"/>
      <c r="N118" s="39"/>
      <c r="O118" s="43"/>
      <c r="P118" s="40"/>
      <c r="Q118" s="46"/>
      <c r="R118" s="68"/>
      <c r="S118" s="40"/>
      <c r="T118" s="46"/>
      <c r="U118" s="68"/>
      <c r="V118" s="40"/>
      <c r="W118" s="46"/>
      <c r="X118" s="68"/>
    </row>
    <row r="119" spans="1:24" ht="57.75" thickBot="1" x14ac:dyDescent="0.3">
      <c r="A119" s="195" t="s">
        <v>396</v>
      </c>
      <c r="B119" s="196" t="s">
        <v>397</v>
      </c>
      <c r="C119" s="39" t="s">
        <v>250</v>
      </c>
      <c r="D119" s="39" t="s">
        <v>250</v>
      </c>
      <c r="E119" s="39" t="s">
        <v>250</v>
      </c>
      <c r="F119" s="39" t="s">
        <v>250</v>
      </c>
      <c r="G119" s="40" t="s">
        <v>250</v>
      </c>
      <c r="H119" s="40" t="s">
        <v>250</v>
      </c>
      <c r="I119" s="68" t="s">
        <v>250</v>
      </c>
      <c r="J119" s="40" t="s">
        <v>250</v>
      </c>
      <c r="K119" s="46"/>
      <c r="L119" s="68" t="s">
        <v>250</v>
      </c>
      <c r="M119" s="72"/>
      <c r="N119" s="39" t="s">
        <v>250</v>
      </c>
      <c r="O119" s="43"/>
      <c r="P119" s="40" t="s">
        <v>250</v>
      </c>
      <c r="Q119" s="46"/>
      <c r="R119" s="68" t="s">
        <v>250</v>
      </c>
      <c r="S119" s="40" t="s">
        <v>250</v>
      </c>
      <c r="T119" s="46"/>
      <c r="U119" s="68" t="s">
        <v>250</v>
      </c>
      <c r="V119" s="40" t="s">
        <v>250</v>
      </c>
      <c r="W119" s="46"/>
      <c r="X119" s="68" t="s">
        <v>250</v>
      </c>
    </row>
    <row r="120" spans="1:24" ht="143.25" thickBot="1" x14ac:dyDescent="0.3">
      <c r="A120" s="195" t="s">
        <v>398</v>
      </c>
      <c r="B120" s="196" t="s">
        <v>458</v>
      </c>
      <c r="C120" s="39" t="s">
        <v>250</v>
      </c>
      <c r="D120" s="39" t="s">
        <v>250</v>
      </c>
      <c r="E120" s="39" t="s">
        <v>250</v>
      </c>
      <c r="F120" s="39" t="s">
        <v>250</v>
      </c>
      <c r="G120" s="40" t="s">
        <v>250</v>
      </c>
      <c r="H120" s="40" t="s">
        <v>250</v>
      </c>
      <c r="I120" s="68" t="s">
        <v>250</v>
      </c>
      <c r="J120" s="40" t="s">
        <v>250</v>
      </c>
      <c r="K120" s="46"/>
      <c r="L120" s="68" t="s">
        <v>250</v>
      </c>
      <c r="M120" s="72"/>
      <c r="N120" s="39" t="s">
        <v>250</v>
      </c>
      <c r="O120" s="43"/>
      <c r="P120" s="40" t="s">
        <v>250</v>
      </c>
      <c r="Q120" s="46"/>
      <c r="R120" s="68" t="s">
        <v>250</v>
      </c>
      <c r="S120" s="40" t="s">
        <v>250</v>
      </c>
      <c r="T120" s="46"/>
      <c r="U120" s="68" t="s">
        <v>250</v>
      </c>
      <c r="V120" s="40" t="s">
        <v>250</v>
      </c>
      <c r="W120" s="46"/>
      <c r="X120" s="68" t="s">
        <v>250</v>
      </c>
    </row>
    <row r="121" spans="1:24" ht="228.75" thickBot="1" x14ac:dyDescent="0.3">
      <c r="A121" s="195" t="s">
        <v>294</v>
      </c>
      <c r="B121" s="196" t="s">
        <v>69</v>
      </c>
      <c r="C121" s="39" t="s">
        <v>250</v>
      </c>
      <c r="D121" s="39" t="s">
        <v>250</v>
      </c>
      <c r="E121" s="39" t="s">
        <v>250</v>
      </c>
      <c r="F121" s="39" t="s">
        <v>250</v>
      </c>
      <c r="G121" s="40" t="s">
        <v>250</v>
      </c>
      <c r="H121" s="40" t="s">
        <v>250</v>
      </c>
      <c r="I121" s="68" t="s">
        <v>250</v>
      </c>
      <c r="J121" s="40" t="s">
        <v>250</v>
      </c>
      <c r="K121" s="46"/>
      <c r="L121" s="68" t="s">
        <v>250</v>
      </c>
      <c r="M121" s="72"/>
      <c r="N121" s="39" t="s">
        <v>250</v>
      </c>
      <c r="O121" s="43"/>
      <c r="P121" s="40" t="s">
        <v>250</v>
      </c>
      <c r="Q121" s="46"/>
      <c r="R121" s="68" t="s">
        <v>250</v>
      </c>
      <c r="S121" s="40" t="s">
        <v>250</v>
      </c>
      <c r="T121" s="46"/>
      <c r="U121" s="68" t="s">
        <v>250</v>
      </c>
      <c r="V121" s="40" t="s">
        <v>250</v>
      </c>
      <c r="W121" s="46"/>
      <c r="X121" s="68" t="s">
        <v>250</v>
      </c>
    </row>
    <row r="122" spans="1:24" ht="114.75" thickBot="1" x14ac:dyDescent="0.3">
      <c r="A122" s="195" t="s">
        <v>70</v>
      </c>
      <c r="B122" s="196" t="s">
        <v>71</v>
      </c>
      <c r="C122" s="39" t="s">
        <v>250</v>
      </c>
      <c r="D122" s="39" t="s">
        <v>250</v>
      </c>
      <c r="E122" s="39" t="s">
        <v>250</v>
      </c>
      <c r="F122" s="39" t="s">
        <v>250</v>
      </c>
      <c r="G122" s="40" t="s">
        <v>250</v>
      </c>
      <c r="H122" s="40" t="s">
        <v>250</v>
      </c>
      <c r="I122" s="68" t="s">
        <v>250</v>
      </c>
      <c r="J122" s="40" t="s">
        <v>250</v>
      </c>
      <c r="K122" s="46"/>
      <c r="L122" s="68" t="s">
        <v>250</v>
      </c>
      <c r="M122" s="72"/>
      <c r="N122" s="39" t="s">
        <v>250</v>
      </c>
      <c r="O122" s="43"/>
      <c r="P122" s="40" t="s">
        <v>250</v>
      </c>
      <c r="Q122" s="46"/>
      <c r="R122" s="68" t="s">
        <v>250</v>
      </c>
      <c r="S122" s="40" t="s">
        <v>250</v>
      </c>
      <c r="T122" s="46"/>
      <c r="U122" s="68" t="s">
        <v>250</v>
      </c>
      <c r="V122" s="40" t="s">
        <v>250</v>
      </c>
      <c r="W122" s="46"/>
      <c r="X122" s="68" t="s">
        <v>250</v>
      </c>
    </row>
    <row r="123" spans="1:24" ht="114.75" thickBot="1" x14ac:dyDescent="0.3">
      <c r="A123" s="195" t="s">
        <v>399</v>
      </c>
      <c r="B123" s="196" t="s">
        <v>400</v>
      </c>
      <c r="C123" s="39" t="s">
        <v>250</v>
      </c>
      <c r="D123" s="39" t="s">
        <v>250</v>
      </c>
      <c r="E123" s="39" t="s">
        <v>250</v>
      </c>
      <c r="F123" s="39" t="s">
        <v>250</v>
      </c>
      <c r="G123" s="40" t="s">
        <v>250</v>
      </c>
      <c r="H123" s="40" t="s">
        <v>250</v>
      </c>
      <c r="I123" s="68" t="s">
        <v>250</v>
      </c>
      <c r="J123" s="40" t="s">
        <v>250</v>
      </c>
      <c r="K123" s="46"/>
      <c r="L123" s="68" t="s">
        <v>250</v>
      </c>
      <c r="M123" s="72"/>
      <c r="N123" s="39" t="s">
        <v>250</v>
      </c>
      <c r="O123" s="43"/>
      <c r="P123" s="40" t="s">
        <v>250</v>
      </c>
      <c r="Q123" s="46"/>
      <c r="R123" s="68" t="s">
        <v>250</v>
      </c>
      <c r="S123" s="40" t="s">
        <v>250</v>
      </c>
      <c r="T123" s="46"/>
      <c r="U123" s="68" t="s">
        <v>250</v>
      </c>
      <c r="V123" s="40" t="s">
        <v>250</v>
      </c>
      <c r="W123" s="46"/>
      <c r="X123" s="68" t="s">
        <v>250</v>
      </c>
    </row>
    <row r="124" spans="1:24" ht="86.25" thickBot="1" x14ac:dyDescent="0.3">
      <c r="A124" s="195" t="s">
        <v>401</v>
      </c>
      <c r="B124" s="196" t="s">
        <v>75</v>
      </c>
      <c r="C124" s="39" t="s">
        <v>250</v>
      </c>
      <c r="D124" s="39" t="s">
        <v>250</v>
      </c>
      <c r="E124" s="39" t="s">
        <v>250</v>
      </c>
      <c r="F124" s="39" t="s">
        <v>250</v>
      </c>
      <c r="G124" s="40" t="s">
        <v>250</v>
      </c>
      <c r="H124" s="40" t="s">
        <v>250</v>
      </c>
      <c r="I124" s="68" t="s">
        <v>250</v>
      </c>
      <c r="J124" s="40" t="s">
        <v>250</v>
      </c>
      <c r="K124" s="46"/>
      <c r="L124" s="68" t="s">
        <v>250</v>
      </c>
      <c r="M124" s="72"/>
      <c r="N124" s="39" t="s">
        <v>250</v>
      </c>
      <c r="O124" s="43"/>
      <c r="P124" s="40" t="s">
        <v>250</v>
      </c>
      <c r="Q124" s="46"/>
      <c r="R124" s="68" t="s">
        <v>250</v>
      </c>
      <c r="S124" s="40" t="s">
        <v>250</v>
      </c>
      <c r="T124" s="46"/>
      <c r="U124" s="68" t="s">
        <v>250</v>
      </c>
      <c r="V124" s="40" t="s">
        <v>250</v>
      </c>
      <c r="W124" s="46"/>
      <c r="X124" s="68" t="s">
        <v>250</v>
      </c>
    </row>
    <row r="125" spans="1:24" ht="57.75" thickBot="1" x14ac:dyDescent="0.3">
      <c r="A125" s="195" t="s">
        <v>402</v>
      </c>
      <c r="B125" s="196" t="s">
        <v>77</v>
      </c>
      <c r="C125" s="39" t="s">
        <v>250</v>
      </c>
      <c r="D125" s="39" t="s">
        <v>250</v>
      </c>
      <c r="E125" s="39" t="s">
        <v>250</v>
      </c>
      <c r="F125" s="39" t="s">
        <v>250</v>
      </c>
      <c r="G125" s="40" t="s">
        <v>250</v>
      </c>
      <c r="H125" s="40" t="s">
        <v>250</v>
      </c>
      <c r="I125" s="68" t="s">
        <v>250</v>
      </c>
      <c r="J125" s="40" t="s">
        <v>250</v>
      </c>
      <c r="K125" s="46"/>
      <c r="L125" s="68" t="s">
        <v>250</v>
      </c>
      <c r="M125" s="72"/>
      <c r="N125" s="39" t="s">
        <v>250</v>
      </c>
      <c r="O125" s="43"/>
      <c r="P125" s="40" t="s">
        <v>250</v>
      </c>
      <c r="Q125" s="46"/>
      <c r="R125" s="68" t="s">
        <v>250</v>
      </c>
      <c r="S125" s="40" t="s">
        <v>250</v>
      </c>
      <c r="T125" s="46"/>
      <c r="U125" s="68" t="s">
        <v>250</v>
      </c>
      <c r="V125" s="40" t="s">
        <v>250</v>
      </c>
      <c r="W125" s="46"/>
      <c r="X125" s="68" t="s">
        <v>250</v>
      </c>
    </row>
    <row r="126" spans="1:24" ht="180.75" thickBot="1" x14ac:dyDescent="0.3">
      <c r="A126" s="713" t="s">
        <v>776</v>
      </c>
      <c r="B126" s="714" t="s">
        <v>777</v>
      </c>
      <c r="C126" s="51" t="s">
        <v>119</v>
      </c>
      <c r="D126" s="52" t="s">
        <v>572</v>
      </c>
      <c r="E126" s="51" t="s">
        <v>121</v>
      </c>
      <c r="F126" s="41" t="s">
        <v>791</v>
      </c>
      <c r="G126" s="52" t="s">
        <v>123</v>
      </c>
      <c r="H126" s="52"/>
      <c r="I126" s="53"/>
      <c r="J126" s="52" t="s">
        <v>589</v>
      </c>
      <c r="K126" s="51" t="s">
        <v>590</v>
      </c>
      <c r="L126" s="54">
        <v>4838</v>
      </c>
      <c r="M126" s="52" t="s">
        <v>793</v>
      </c>
      <c r="N126" s="55" t="s">
        <v>794</v>
      </c>
      <c r="O126" s="54">
        <v>7</v>
      </c>
      <c r="P126" s="56"/>
      <c r="Q126" s="55"/>
      <c r="R126" s="53"/>
      <c r="S126" s="701"/>
      <c r="T126" s="700"/>
      <c r="U126" s="699"/>
      <c r="V126" s="701"/>
      <c r="W126" s="700"/>
      <c r="X126" s="699"/>
    </row>
    <row r="127" spans="1:24" ht="180.75" thickBot="1" x14ac:dyDescent="0.3">
      <c r="A127" s="713" t="s">
        <v>779</v>
      </c>
      <c r="B127" s="715" t="s">
        <v>780</v>
      </c>
      <c r="C127" s="51" t="s">
        <v>200</v>
      </c>
      <c r="D127" s="52" t="s">
        <v>572</v>
      </c>
      <c r="E127" s="51" t="s">
        <v>253</v>
      </c>
      <c r="F127" s="41" t="s">
        <v>791</v>
      </c>
      <c r="G127" s="52" t="s">
        <v>123</v>
      </c>
      <c r="H127" s="52"/>
      <c r="I127" s="53"/>
      <c r="J127" s="52" t="s">
        <v>589</v>
      </c>
      <c r="K127" s="51" t="s">
        <v>590</v>
      </c>
      <c r="L127" s="54">
        <v>1500</v>
      </c>
      <c r="M127" s="52" t="s">
        <v>793</v>
      </c>
      <c r="N127" s="55" t="s">
        <v>794</v>
      </c>
      <c r="O127" s="54">
        <v>4</v>
      </c>
      <c r="P127" s="52"/>
      <c r="Q127" s="51"/>
      <c r="R127" s="54"/>
      <c r="S127" s="701"/>
      <c r="T127" s="700"/>
      <c r="U127" s="699"/>
      <c r="V127" s="701"/>
      <c r="W127" s="700"/>
      <c r="X127" s="699"/>
    </row>
    <row r="128" spans="1:24" s="57" customFormat="1" ht="180.75" thickBot="1" x14ac:dyDescent="0.3">
      <c r="A128" s="713" t="s">
        <v>781</v>
      </c>
      <c r="B128" s="716" t="s">
        <v>782</v>
      </c>
      <c r="C128" s="51" t="s">
        <v>211</v>
      </c>
      <c r="D128" s="52" t="s">
        <v>572</v>
      </c>
      <c r="E128" s="51" t="s">
        <v>269</v>
      </c>
      <c r="F128" s="41" t="s">
        <v>791</v>
      </c>
      <c r="G128" s="52" t="s">
        <v>123</v>
      </c>
      <c r="H128" s="52"/>
      <c r="I128" s="53"/>
      <c r="J128" s="52" t="s">
        <v>589</v>
      </c>
      <c r="K128" s="51" t="s">
        <v>590</v>
      </c>
      <c r="L128" s="54">
        <v>440</v>
      </c>
      <c r="M128" s="52" t="s">
        <v>793</v>
      </c>
      <c r="N128" s="55" t="s">
        <v>794</v>
      </c>
      <c r="O128" s="54">
        <v>1</v>
      </c>
      <c r="P128" s="56"/>
      <c r="Q128" s="55"/>
      <c r="R128" s="53"/>
      <c r="S128" s="701"/>
      <c r="T128" s="700"/>
      <c r="U128" s="699"/>
      <c r="V128" s="701"/>
      <c r="W128" s="700"/>
      <c r="X128" s="699"/>
    </row>
    <row r="129" spans="1:24" s="57" customFormat="1" ht="180.75" thickBot="1" x14ac:dyDescent="0.3">
      <c r="A129" s="49" t="s">
        <v>783</v>
      </c>
      <c r="B129" s="715" t="s">
        <v>784</v>
      </c>
      <c r="C129" s="51" t="s">
        <v>313</v>
      </c>
      <c r="D129" s="52" t="s">
        <v>572</v>
      </c>
      <c r="E129" s="51" t="s">
        <v>258</v>
      </c>
      <c r="F129" s="41" t="s">
        <v>791</v>
      </c>
      <c r="G129" s="52" t="s">
        <v>123</v>
      </c>
      <c r="H129" s="52"/>
      <c r="I129" s="53"/>
      <c r="J129" s="52" t="s">
        <v>589</v>
      </c>
      <c r="K129" s="51" t="s">
        <v>590</v>
      </c>
      <c r="L129" s="54">
        <v>420</v>
      </c>
      <c r="M129" s="52" t="s">
        <v>793</v>
      </c>
      <c r="N129" s="55" t="s">
        <v>794</v>
      </c>
      <c r="O129" s="54">
        <v>1</v>
      </c>
      <c r="P129" s="56"/>
      <c r="Q129" s="55"/>
      <c r="R129" s="53"/>
      <c r="S129" s="701"/>
      <c r="T129" s="700"/>
      <c r="U129" s="699"/>
      <c r="V129" s="701"/>
      <c r="W129" s="700"/>
      <c r="X129" s="699"/>
    </row>
    <row r="130" spans="1:24" s="57" customFormat="1" ht="180.75" thickBot="1" x14ac:dyDescent="0.3">
      <c r="A130" s="49" t="s">
        <v>785</v>
      </c>
      <c r="B130" s="717" t="s">
        <v>786</v>
      </c>
      <c r="C130" s="51" t="s">
        <v>366</v>
      </c>
      <c r="D130" s="52" t="s">
        <v>572</v>
      </c>
      <c r="E130" s="51" t="s">
        <v>385</v>
      </c>
      <c r="F130" s="41" t="s">
        <v>791</v>
      </c>
      <c r="G130" s="52" t="s">
        <v>123</v>
      </c>
      <c r="H130" s="52"/>
      <c r="I130" s="53"/>
      <c r="J130" s="52" t="s">
        <v>589</v>
      </c>
      <c r="K130" s="51" t="s">
        <v>590</v>
      </c>
      <c r="L130" s="54">
        <v>1000</v>
      </c>
      <c r="M130" s="52" t="s">
        <v>793</v>
      </c>
      <c r="N130" s="55" t="s">
        <v>794</v>
      </c>
      <c r="O130" s="54">
        <v>3</v>
      </c>
      <c r="P130" s="56"/>
      <c r="Q130" s="55"/>
      <c r="R130" s="53"/>
      <c r="S130" s="701"/>
      <c r="T130" s="700"/>
      <c r="U130" s="699"/>
      <c r="V130" s="701"/>
      <c r="W130" s="700"/>
      <c r="X130" s="699"/>
    </row>
    <row r="131" spans="1:24" s="57" customFormat="1" ht="180.75" thickBot="1" x14ac:dyDescent="0.3">
      <c r="A131" s="49" t="s">
        <v>787</v>
      </c>
      <c r="B131" s="718" t="s">
        <v>788</v>
      </c>
      <c r="C131" s="51" t="s">
        <v>169</v>
      </c>
      <c r="D131" s="52" t="s">
        <v>572</v>
      </c>
      <c r="E131" s="51" t="s">
        <v>288</v>
      </c>
      <c r="F131" s="41" t="s">
        <v>791</v>
      </c>
      <c r="G131" s="52" t="s">
        <v>123</v>
      </c>
      <c r="H131" s="52"/>
      <c r="I131" s="53"/>
      <c r="J131" s="52" t="s">
        <v>589</v>
      </c>
      <c r="K131" s="51" t="s">
        <v>590</v>
      </c>
      <c r="L131" s="54">
        <v>175</v>
      </c>
      <c r="M131" s="52" t="s">
        <v>793</v>
      </c>
      <c r="N131" s="55" t="s">
        <v>794</v>
      </c>
      <c r="O131" s="54">
        <v>1</v>
      </c>
      <c r="P131" s="56"/>
      <c r="Q131" s="55"/>
      <c r="R131" s="53"/>
      <c r="S131" s="701"/>
      <c r="T131" s="700"/>
      <c r="U131" s="699"/>
      <c r="V131" s="701"/>
      <c r="W131" s="700"/>
      <c r="X131" s="699"/>
    </row>
    <row r="132" spans="1:24" s="57" customFormat="1" ht="195.75" thickBot="1" x14ac:dyDescent="0.3">
      <c r="A132" s="49" t="s">
        <v>789</v>
      </c>
      <c r="B132" s="718" t="s">
        <v>792</v>
      </c>
      <c r="C132" s="51" t="s">
        <v>169</v>
      </c>
      <c r="D132" s="52" t="s">
        <v>572</v>
      </c>
      <c r="E132" s="51" t="s">
        <v>288</v>
      </c>
      <c r="F132" s="41" t="s">
        <v>791</v>
      </c>
      <c r="G132" s="52" t="s">
        <v>123</v>
      </c>
      <c r="H132" s="52"/>
      <c r="I132" s="53"/>
      <c r="J132" s="52" t="s">
        <v>589</v>
      </c>
      <c r="K132" s="51" t="s">
        <v>590</v>
      </c>
      <c r="L132" s="54">
        <v>55</v>
      </c>
      <c r="M132" s="52" t="s">
        <v>793</v>
      </c>
      <c r="N132" s="55" t="s">
        <v>794</v>
      </c>
      <c r="O132" s="54">
        <v>1</v>
      </c>
      <c r="P132" s="52" t="s">
        <v>795</v>
      </c>
      <c r="Q132" s="51" t="s">
        <v>796</v>
      </c>
      <c r="R132" s="54">
        <v>20</v>
      </c>
      <c r="S132" s="701"/>
      <c r="T132" s="700"/>
      <c r="U132" s="699"/>
      <c r="V132" s="701"/>
      <c r="W132" s="700"/>
      <c r="X132" s="699"/>
    </row>
    <row r="133" spans="1:24" s="57" customFormat="1" ht="100.5" thickBot="1" x14ac:dyDescent="0.3">
      <c r="A133" s="195" t="s">
        <v>295</v>
      </c>
      <c r="B133" s="196" t="s">
        <v>79</v>
      </c>
      <c r="C133" s="39" t="s">
        <v>250</v>
      </c>
      <c r="D133" s="39" t="s">
        <v>250</v>
      </c>
      <c r="E133" s="39" t="s">
        <v>250</v>
      </c>
      <c r="F133" s="39" t="s">
        <v>250</v>
      </c>
      <c r="G133" s="40" t="s">
        <v>250</v>
      </c>
      <c r="H133" s="40" t="s">
        <v>250</v>
      </c>
      <c r="I133" s="68" t="s">
        <v>250</v>
      </c>
      <c r="J133" s="40" t="s">
        <v>250</v>
      </c>
      <c r="K133" s="46"/>
      <c r="L133" s="68" t="s">
        <v>250</v>
      </c>
      <c r="M133" s="72"/>
      <c r="N133" s="39" t="s">
        <v>250</v>
      </c>
      <c r="O133" s="43"/>
      <c r="P133" s="40" t="s">
        <v>250</v>
      </c>
      <c r="Q133" s="46"/>
      <c r="R133" s="68" t="s">
        <v>250</v>
      </c>
      <c r="S133" s="40" t="s">
        <v>250</v>
      </c>
      <c r="T133" s="46"/>
      <c r="U133" s="68" t="s">
        <v>250</v>
      </c>
      <c r="V133" s="40" t="s">
        <v>250</v>
      </c>
      <c r="W133" s="46"/>
      <c r="X133" s="68" t="s">
        <v>250</v>
      </c>
    </row>
    <row r="134" spans="1:24" ht="72" thickBot="1" x14ac:dyDescent="0.3">
      <c r="A134" s="195" t="s">
        <v>80</v>
      </c>
      <c r="B134" s="196" t="s">
        <v>81</v>
      </c>
      <c r="C134" s="39" t="s">
        <v>250</v>
      </c>
      <c r="D134" s="39" t="s">
        <v>250</v>
      </c>
      <c r="E134" s="39" t="s">
        <v>250</v>
      </c>
      <c r="F134" s="39" t="s">
        <v>250</v>
      </c>
      <c r="G134" s="40" t="s">
        <v>250</v>
      </c>
      <c r="H134" s="40" t="s">
        <v>250</v>
      </c>
      <c r="I134" s="68" t="s">
        <v>250</v>
      </c>
      <c r="J134" s="40" t="s">
        <v>250</v>
      </c>
      <c r="K134" s="46"/>
      <c r="L134" s="68" t="s">
        <v>250</v>
      </c>
      <c r="M134" s="72"/>
      <c r="N134" s="39" t="s">
        <v>250</v>
      </c>
      <c r="O134" s="43"/>
      <c r="P134" s="40" t="s">
        <v>250</v>
      </c>
      <c r="Q134" s="46"/>
      <c r="R134" s="68" t="s">
        <v>250</v>
      </c>
      <c r="S134" s="40" t="s">
        <v>250</v>
      </c>
      <c r="T134" s="46"/>
      <c r="U134" s="68" t="s">
        <v>250</v>
      </c>
      <c r="V134" s="40" t="s">
        <v>250</v>
      </c>
      <c r="W134" s="46"/>
      <c r="X134" s="68" t="s">
        <v>250</v>
      </c>
    </row>
    <row r="135" spans="1:24" ht="180.75" thickBot="1" x14ac:dyDescent="0.3">
      <c r="A135" s="49" t="s">
        <v>570</v>
      </c>
      <c r="B135" s="50" t="s">
        <v>571</v>
      </c>
      <c r="C135" s="51" t="s">
        <v>119</v>
      </c>
      <c r="D135" s="52" t="s">
        <v>572</v>
      </c>
      <c r="E135" s="51" t="s">
        <v>121</v>
      </c>
      <c r="F135" s="41" t="s">
        <v>574</v>
      </c>
      <c r="G135" s="52" t="s">
        <v>123</v>
      </c>
      <c r="H135" s="52" t="s">
        <v>124</v>
      </c>
      <c r="I135" s="53"/>
      <c r="J135" s="52" t="s">
        <v>589</v>
      </c>
      <c r="K135" s="51" t="s">
        <v>590</v>
      </c>
      <c r="L135" s="54">
        <v>800</v>
      </c>
      <c r="M135" s="52" t="s">
        <v>591</v>
      </c>
      <c r="N135" s="55" t="s">
        <v>592</v>
      </c>
      <c r="O135" s="54">
        <v>1</v>
      </c>
      <c r="P135" s="56"/>
      <c r="Q135" s="55"/>
      <c r="R135" s="53"/>
      <c r="S135" s="56"/>
      <c r="T135" s="55"/>
      <c r="U135" s="53"/>
      <c r="V135" s="56"/>
      <c r="W135" s="55"/>
      <c r="X135" s="53"/>
    </row>
    <row r="136" spans="1:24" ht="180.75" thickBot="1" x14ac:dyDescent="0.3">
      <c r="A136" s="49" t="s">
        <v>575</v>
      </c>
      <c r="B136" s="50" t="s">
        <v>576</v>
      </c>
      <c r="C136" s="51" t="s">
        <v>200</v>
      </c>
      <c r="D136" s="52" t="s">
        <v>572</v>
      </c>
      <c r="E136" s="51" t="s">
        <v>253</v>
      </c>
      <c r="F136" s="41" t="s">
        <v>574</v>
      </c>
      <c r="G136" s="52" t="s">
        <v>123</v>
      </c>
      <c r="H136" s="52"/>
      <c r="I136" s="53"/>
      <c r="J136" s="52" t="s">
        <v>589</v>
      </c>
      <c r="K136" s="51" t="s">
        <v>590</v>
      </c>
      <c r="L136" s="54">
        <v>300</v>
      </c>
      <c r="M136" s="52" t="s">
        <v>591</v>
      </c>
      <c r="N136" s="55" t="s">
        <v>592</v>
      </c>
      <c r="O136" s="54">
        <v>1</v>
      </c>
      <c r="P136" s="56"/>
      <c r="Q136" s="55"/>
      <c r="R136" s="53"/>
      <c r="S136" s="56"/>
      <c r="T136" s="55"/>
      <c r="U136" s="53"/>
      <c r="V136" s="56"/>
      <c r="W136" s="55"/>
      <c r="X136" s="53"/>
    </row>
    <row r="137" spans="1:24" ht="180.75" thickBot="1" x14ac:dyDescent="0.3">
      <c r="A137" s="49" t="s">
        <v>578</v>
      </c>
      <c r="B137" s="50" t="s">
        <v>579</v>
      </c>
      <c r="C137" s="51" t="s">
        <v>211</v>
      </c>
      <c r="D137" s="52" t="s">
        <v>572</v>
      </c>
      <c r="E137" s="51" t="s">
        <v>269</v>
      </c>
      <c r="F137" s="41" t="s">
        <v>574</v>
      </c>
      <c r="G137" s="52" t="s">
        <v>123</v>
      </c>
      <c r="H137" s="52"/>
      <c r="I137" s="53"/>
      <c r="J137" s="52" t="s">
        <v>589</v>
      </c>
      <c r="K137" s="51" t="s">
        <v>590</v>
      </c>
      <c r="L137" s="54">
        <v>680</v>
      </c>
      <c r="M137" s="52" t="s">
        <v>591</v>
      </c>
      <c r="N137" s="55" t="s">
        <v>592</v>
      </c>
      <c r="O137" s="54">
        <v>1</v>
      </c>
      <c r="P137" s="56"/>
      <c r="Q137" s="55"/>
      <c r="R137" s="53"/>
      <c r="S137" s="56"/>
      <c r="T137" s="55"/>
      <c r="U137" s="53"/>
      <c r="V137" s="56"/>
      <c r="W137" s="55"/>
      <c r="X137" s="53"/>
    </row>
    <row r="138" spans="1:24" ht="180.75" thickBot="1" x14ac:dyDescent="0.3">
      <c r="A138" s="49" t="s">
        <v>581</v>
      </c>
      <c r="B138" s="50" t="s">
        <v>582</v>
      </c>
      <c r="C138" s="51" t="s">
        <v>313</v>
      </c>
      <c r="D138" s="52" t="s">
        <v>572</v>
      </c>
      <c r="E138" s="51" t="s">
        <v>258</v>
      </c>
      <c r="F138" s="41" t="s">
        <v>574</v>
      </c>
      <c r="G138" s="52" t="s">
        <v>123</v>
      </c>
      <c r="H138" s="52"/>
      <c r="I138" s="53"/>
      <c r="J138" s="52" t="s">
        <v>589</v>
      </c>
      <c r="K138" s="51" t="s">
        <v>590</v>
      </c>
      <c r="L138" s="54">
        <v>102</v>
      </c>
      <c r="M138" s="52" t="s">
        <v>591</v>
      </c>
      <c r="N138" s="55" t="s">
        <v>592</v>
      </c>
      <c r="O138" s="54">
        <v>1</v>
      </c>
      <c r="P138" s="56"/>
      <c r="Q138" s="55"/>
      <c r="R138" s="53"/>
      <c r="S138" s="56"/>
      <c r="T138" s="55"/>
      <c r="U138" s="53"/>
      <c r="V138" s="56"/>
      <c r="W138" s="55"/>
      <c r="X138" s="53"/>
    </row>
    <row r="139" spans="1:24" s="35" customFormat="1" ht="112.5" customHeight="1" thickBot="1" x14ac:dyDescent="0.25">
      <c r="A139" s="49" t="s">
        <v>585</v>
      </c>
      <c r="B139" s="50" t="s">
        <v>586</v>
      </c>
      <c r="C139" s="51" t="s">
        <v>366</v>
      </c>
      <c r="D139" s="52" t="s">
        <v>572</v>
      </c>
      <c r="E139" s="51" t="s">
        <v>385</v>
      </c>
      <c r="F139" s="41" t="s">
        <v>574</v>
      </c>
      <c r="G139" s="52" t="s">
        <v>123</v>
      </c>
      <c r="H139" s="52"/>
      <c r="I139" s="53"/>
      <c r="J139" s="52" t="s">
        <v>589</v>
      </c>
      <c r="K139" s="51" t="s">
        <v>590</v>
      </c>
      <c r="L139" s="54">
        <v>170</v>
      </c>
      <c r="M139" s="52" t="s">
        <v>591</v>
      </c>
      <c r="N139" s="55" t="s">
        <v>592</v>
      </c>
      <c r="O139" s="54">
        <v>1</v>
      </c>
      <c r="P139" s="56"/>
      <c r="Q139" s="55"/>
      <c r="R139" s="53"/>
      <c r="S139" s="56"/>
      <c r="T139" s="55"/>
      <c r="U139" s="53"/>
      <c r="V139" s="56"/>
      <c r="W139" s="55"/>
      <c r="X139" s="53"/>
    </row>
    <row r="140" spans="1:24" s="35" customFormat="1" ht="108" customHeight="1" thickBot="1" x14ac:dyDescent="0.25">
      <c r="A140" s="49" t="s">
        <v>588</v>
      </c>
      <c r="B140" s="50" t="s">
        <v>770</v>
      </c>
      <c r="C140" s="51" t="s">
        <v>169</v>
      </c>
      <c r="D140" s="52" t="s">
        <v>572</v>
      </c>
      <c r="E140" s="51" t="s">
        <v>288</v>
      </c>
      <c r="F140" s="41" t="s">
        <v>574</v>
      </c>
      <c r="G140" s="52" t="s">
        <v>123</v>
      </c>
      <c r="H140" s="52"/>
      <c r="I140" s="53"/>
      <c r="J140" s="52" t="s">
        <v>589</v>
      </c>
      <c r="K140" s="51" t="s">
        <v>590</v>
      </c>
      <c r="L140" s="54">
        <v>350</v>
      </c>
      <c r="M140" s="52" t="s">
        <v>591</v>
      </c>
      <c r="N140" s="55" t="s">
        <v>592</v>
      </c>
      <c r="O140" s="54">
        <v>1</v>
      </c>
      <c r="P140" s="56"/>
      <c r="Q140" s="55"/>
      <c r="R140" s="53"/>
      <c r="S140" s="56"/>
      <c r="T140" s="55"/>
      <c r="U140" s="53"/>
      <c r="V140" s="56"/>
      <c r="W140" s="55"/>
      <c r="X140" s="53"/>
    </row>
    <row r="141" spans="1:24" s="35" customFormat="1" ht="147" customHeight="1" thickBot="1" x14ac:dyDescent="0.25">
      <c r="A141" s="195" t="s">
        <v>403</v>
      </c>
      <c r="B141" s="196" t="s">
        <v>83</v>
      </c>
      <c r="C141" s="39" t="s">
        <v>250</v>
      </c>
      <c r="D141" s="39" t="s">
        <v>250</v>
      </c>
      <c r="E141" s="39" t="s">
        <v>250</v>
      </c>
      <c r="F141" s="39" t="s">
        <v>250</v>
      </c>
      <c r="G141" s="40" t="s">
        <v>250</v>
      </c>
      <c r="H141" s="40" t="s">
        <v>250</v>
      </c>
      <c r="I141" s="68" t="s">
        <v>250</v>
      </c>
      <c r="J141" s="40" t="s">
        <v>250</v>
      </c>
      <c r="K141" s="46"/>
      <c r="L141" s="68" t="s">
        <v>250</v>
      </c>
      <c r="M141" s="72"/>
      <c r="N141" s="39" t="s">
        <v>250</v>
      </c>
      <c r="O141" s="43"/>
      <c r="P141" s="40" t="s">
        <v>250</v>
      </c>
      <c r="Q141" s="46"/>
      <c r="R141" s="68" t="s">
        <v>250</v>
      </c>
      <c r="S141" s="40" t="s">
        <v>250</v>
      </c>
      <c r="T141" s="46"/>
      <c r="U141" s="68" t="s">
        <v>250</v>
      </c>
      <c r="V141" s="40" t="s">
        <v>250</v>
      </c>
      <c r="W141" s="46"/>
      <c r="X141" s="68" t="s">
        <v>250</v>
      </c>
    </row>
    <row r="142" spans="1:24" s="35" customFormat="1" ht="144" customHeight="1" thickBot="1" x14ac:dyDescent="0.25">
      <c r="A142" s="195" t="s">
        <v>404</v>
      </c>
      <c r="B142" s="196" t="s">
        <v>405</v>
      </c>
      <c r="C142" s="39" t="s">
        <v>250</v>
      </c>
      <c r="D142" s="39" t="s">
        <v>250</v>
      </c>
      <c r="E142" s="39" t="s">
        <v>250</v>
      </c>
      <c r="F142" s="39" t="s">
        <v>250</v>
      </c>
      <c r="G142" s="40" t="s">
        <v>250</v>
      </c>
      <c r="H142" s="40" t="s">
        <v>250</v>
      </c>
      <c r="I142" s="68" t="s">
        <v>250</v>
      </c>
      <c r="J142" s="40" t="s">
        <v>250</v>
      </c>
      <c r="K142" s="46"/>
      <c r="L142" s="68" t="s">
        <v>250</v>
      </c>
      <c r="M142" s="72"/>
      <c r="N142" s="39" t="s">
        <v>250</v>
      </c>
      <c r="O142" s="43"/>
      <c r="P142" s="40" t="s">
        <v>250</v>
      </c>
      <c r="Q142" s="46"/>
      <c r="R142" s="68" t="s">
        <v>250</v>
      </c>
      <c r="S142" s="40" t="s">
        <v>250</v>
      </c>
      <c r="T142" s="46"/>
      <c r="U142" s="68" t="s">
        <v>250</v>
      </c>
      <c r="V142" s="40" t="s">
        <v>250</v>
      </c>
      <c r="W142" s="46"/>
      <c r="X142" s="68" t="s">
        <v>250</v>
      </c>
    </row>
    <row r="143" spans="1:24" s="35" customFormat="1" ht="146.25" customHeight="1" thickBot="1" x14ac:dyDescent="0.25">
      <c r="A143" s="195" t="s">
        <v>406</v>
      </c>
      <c r="B143" s="196" t="s">
        <v>407</v>
      </c>
      <c r="C143" s="39" t="s">
        <v>250</v>
      </c>
      <c r="D143" s="39" t="s">
        <v>250</v>
      </c>
      <c r="E143" s="39" t="s">
        <v>250</v>
      </c>
      <c r="F143" s="39" t="s">
        <v>250</v>
      </c>
      <c r="G143" s="40" t="s">
        <v>250</v>
      </c>
      <c r="H143" s="40" t="s">
        <v>250</v>
      </c>
      <c r="I143" s="68" t="s">
        <v>250</v>
      </c>
      <c r="J143" s="40" t="s">
        <v>250</v>
      </c>
      <c r="K143" s="46"/>
      <c r="L143" s="68" t="s">
        <v>250</v>
      </c>
      <c r="M143" s="72"/>
      <c r="N143" s="39" t="s">
        <v>250</v>
      </c>
      <c r="O143" s="43"/>
      <c r="P143" s="40" t="s">
        <v>250</v>
      </c>
      <c r="Q143" s="46"/>
      <c r="R143" s="68" t="s">
        <v>250</v>
      </c>
      <c r="S143" s="40" t="s">
        <v>250</v>
      </c>
      <c r="T143" s="46"/>
      <c r="U143" s="68" t="s">
        <v>250</v>
      </c>
      <c r="V143" s="40" t="s">
        <v>250</v>
      </c>
      <c r="W143" s="46"/>
      <c r="X143" s="68" t="s">
        <v>250</v>
      </c>
    </row>
    <row r="144" spans="1:24" s="35" customFormat="1" ht="141.75" customHeight="1" thickBot="1" x14ac:dyDescent="0.25">
      <c r="A144" s="195" t="s">
        <v>408</v>
      </c>
      <c r="B144" s="196" t="s">
        <v>89</v>
      </c>
      <c r="C144" s="39" t="s">
        <v>250</v>
      </c>
      <c r="D144" s="39" t="s">
        <v>250</v>
      </c>
      <c r="E144" s="39" t="s">
        <v>250</v>
      </c>
      <c r="F144" s="39" t="s">
        <v>250</v>
      </c>
      <c r="G144" s="40" t="s">
        <v>250</v>
      </c>
      <c r="H144" s="40" t="s">
        <v>250</v>
      </c>
      <c r="I144" s="68" t="s">
        <v>250</v>
      </c>
      <c r="J144" s="40" t="s">
        <v>250</v>
      </c>
      <c r="K144" s="46"/>
      <c r="L144" s="68" t="s">
        <v>250</v>
      </c>
      <c r="M144" s="72"/>
      <c r="N144" s="39" t="s">
        <v>250</v>
      </c>
      <c r="O144" s="43"/>
      <c r="P144" s="40" t="s">
        <v>250</v>
      </c>
      <c r="Q144" s="46"/>
      <c r="R144" s="68" t="s">
        <v>250</v>
      </c>
      <c r="S144" s="40" t="s">
        <v>250</v>
      </c>
      <c r="T144" s="46"/>
      <c r="U144" s="68" t="s">
        <v>250</v>
      </c>
      <c r="V144" s="40" t="s">
        <v>250</v>
      </c>
      <c r="W144" s="46"/>
      <c r="X144" s="68" t="s">
        <v>250</v>
      </c>
    </row>
    <row r="145" spans="1:24" ht="72" thickBot="1" x14ac:dyDescent="0.3">
      <c r="A145" s="195" t="s">
        <v>90</v>
      </c>
      <c r="B145" s="196" t="s">
        <v>91</v>
      </c>
      <c r="C145" s="39" t="s">
        <v>250</v>
      </c>
      <c r="D145" s="39" t="s">
        <v>250</v>
      </c>
      <c r="E145" s="39" t="s">
        <v>250</v>
      </c>
      <c r="F145" s="39" t="s">
        <v>250</v>
      </c>
      <c r="G145" s="40" t="s">
        <v>250</v>
      </c>
      <c r="H145" s="40" t="s">
        <v>250</v>
      </c>
      <c r="I145" s="68" t="s">
        <v>250</v>
      </c>
      <c r="J145" s="40" t="s">
        <v>250</v>
      </c>
      <c r="K145" s="46"/>
      <c r="L145" s="68" t="s">
        <v>250</v>
      </c>
      <c r="M145" s="72"/>
      <c r="N145" s="39" t="s">
        <v>250</v>
      </c>
      <c r="O145" s="43"/>
      <c r="P145" s="40" t="s">
        <v>250</v>
      </c>
      <c r="Q145" s="46"/>
      <c r="R145" s="68" t="s">
        <v>250</v>
      </c>
      <c r="S145" s="40" t="s">
        <v>250</v>
      </c>
      <c r="T145" s="46"/>
      <c r="U145" s="68" t="s">
        <v>250</v>
      </c>
      <c r="V145" s="40" t="s">
        <v>250</v>
      </c>
      <c r="W145" s="46"/>
      <c r="X145" s="68" t="s">
        <v>250</v>
      </c>
    </row>
    <row r="146" spans="1:24" s="57" customFormat="1" ht="135.75" thickBot="1" x14ac:dyDescent="0.3">
      <c r="A146" s="29" t="s">
        <v>659</v>
      </c>
      <c r="B146" s="115" t="s">
        <v>681</v>
      </c>
      <c r="C146" s="109" t="s">
        <v>119</v>
      </c>
      <c r="D146" s="109" t="s">
        <v>298</v>
      </c>
      <c r="E146" s="109" t="s">
        <v>299</v>
      </c>
      <c r="F146" s="109" t="s">
        <v>562</v>
      </c>
      <c r="G146" s="109" t="s">
        <v>123</v>
      </c>
      <c r="H146" s="109" t="s">
        <v>124</v>
      </c>
      <c r="I146" s="116"/>
      <c r="J146" s="116" t="s">
        <v>567</v>
      </c>
      <c r="K146" s="109" t="s">
        <v>568</v>
      </c>
      <c r="L146" s="31">
        <v>1</v>
      </c>
      <c r="M146" s="32"/>
      <c r="N146" s="33"/>
      <c r="O146" s="89"/>
      <c r="P146" s="31"/>
      <c r="Q146" s="29"/>
      <c r="R146" s="34"/>
      <c r="S146" s="31"/>
      <c r="T146" s="29"/>
      <c r="U146" s="31"/>
      <c r="V146" s="31"/>
      <c r="W146" s="29"/>
      <c r="X146" s="31"/>
    </row>
    <row r="147" spans="1:24" s="57" customFormat="1" ht="135.75" thickBot="1" x14ac:dyDescent="0.3">
      <c r="A147" s="29" t="s">
        <v>660</v>
      </c>
      <c r="B147" s="115" t="s">
        <v>682</v>
      </c>
      <c r="C147" s="109" t="s">
        <v>119</v>
      </c>
      <c r="D147" s="109" t="s">
        <v>298</v>
      </c>
      <c r="E147" s="109" t="s">
        <v>299</v>
      </c>
      <c r="F147" s="109" t="s">
        <v>562</v>
      </c>
      <c r="G147" s="109" t="s">
        <v>123</v>
      </c>
      <c r="H147" s="109" t="s">
        <v>124</v>
      </c>
      <c r="I147" s="116"/>
      <c r="J147" s="116" t="s">
        <v>567</v>
      </c>
      <c r="K147" s="109" t="s">
        <v>568</v>
      </c>
      <c r="L147" s="31">
        <v>1</v>
      </c>
      <c r="M147" s="32"/>
      <c r="N147" s="33"/>
      <c r="O147" s="90"/>
      <c r="P147" s="31"/>
      <c r="Q147" s="29"/>
      <c r="R147" s="34"/>
      <c r="S147" s="31"/>
      <c r="T147" s="29"/>
      <c r="U147" s="31"/>
      <c r="V147" s="31"/>
      <c r="W147" s="29"/>
      <c r="X147" s="31"/>
    </row>
    <row r="148" spans="1:24" s="57" customFormat="1" ht="135.75" thickBot="1" x14ac:dyDescent="0.3">
      <c r="A148" s="29" t="s">
        <v>661</v>
      </c>
      <c r="B148" s="117" t="s">
        <v>563</v>
      </c>
      <c r="C148" s="109" t="s">
        <v>200</v>
      </c>
      <c r="D148" s="109" t="s">
        <v>298</v>
      </c>
      <c r="E148" s="109" t="s">
        <v>253</v>
      </c>
      <c r="F148" s="109" t="s">
        <v>562</v>
      </c>
      <c r="G148" s="109" t="s">
        <v>123</v>
      </c>
      <c r="H148" s="109"/>
      <c r="I148" s="116"/>
      <c r="J148" s="116" t="s">
        <v>567</v>
      </c>
      <c r="K148" s="109" t="s">
        <v>568</v>
      </c>
      <c r="L148" s="31">
        <v>1</v>
      </c>
      <c r="M148" s="32"/>
      <c r="N148" s="33"/>
      <c r="O148" s="36"/>
      <c r="P148" s="31"/>
      <c r="Q148" s="29"/>
      <c r="R148" s="34"/>
      <c r="S148" s="31"/>
      <c r="T148" s="29"/>
      <c r="U148" s="31"/>
      <c r="V148" s="31"/>
      <c r="W148" s="29"/>
      <c r="X148" s="31"/>
    </row>
    <row r="149" spans="1:24" s="57" customFormat="1" ht="135.75" thickBot="1" x14ac:dyDescent="0.3">
      <c r="A149" s="29" t="s">
        <v>662</v>
      </c>
      <c r="B149" s="117" t="s">
        <v>564</v>
      </c>
      <c r="C149" s="109" t="s">
        <v>211</v>
      </c>
      <c r="D149" s="109" t="s">
        <v>298</v>
      </c>
      <c r="E149" s="109" t="s">
        <v>269</v>
      </c>
      <c r="F149" s="109" t="s">
        <v>562</v>
      </c>
      <c r="G149" s="109" t="s">
        <v>123</v>
      </c>
      <c r="H149" s="109"/>
      <c r="I149" s="116"/>
      <c r="J149" s="116" t="s">
        <v>567</v>
      </c>
      <c r="K149" s="109" t="s">
        <v>568</v>
      </c>
      <c r="L149" s="116">
        <v>1</v>
      </c>
      <c r="M149" s="32"/>
      <c r="N149" s="33"/>
      <c r="O149" s="31"/>
      <c r="P149" s="31"/>
      <c r="Q149" s="29"/>
      <c r="R149" s="34"/>
      <c r="S149" s="31"/>
      <c r="T149" s="29"/>
      <c r="U149" s="31"/>
      <c r="V149" s="31"/>
      <c r="W149" s="29"/>
      <c r="X149" s="31"/>
    </row>
    <row r="150" spans="1:24" s="57" customFormat="1" ht="135.75" thickBot="1" x14ac:dyDescent="0.3">
      <c r="A150" s="29" t="s">
        <v>663</v>
      </c>
      <c r="B150" s="109" t="s">
        <v>565</v>
      </c>
      <c r="C150" s="109" t="s">
        <v>313</v>
      </c>
      <c r="D150" s="109" t="s">
        <v>298</v>
      </c>
      <c r="E150" s="109" t="s">
        <v>258</v>
      </c>
      <c r="F150" s="109" t="s">
        <v>562</v>
      </c>
      <c r="G150" s="109" t="s">
        <v>123</v>
      </c>
      <c r="H150" s="109"/>
      <c r="I150" s="116"/>
      <c r="J150" s="116" t="s">
        <v>567</v>
      </c>
      <c r="K150" s="109" t="s">
        <v>568</v>
      </c>
      <c r="L150" s="116">
        <v>1</v>
      </c>
      <c r="M150" s="32"/>
      <c r="N150" s="33"/>
      <c r="O150" s="36"/>
      <c r="P150" s="31"/>
      <c r="Q150" s="29"/>
      <c r="R150" s="34"/>
      <c r="S150" s="31"/>
      <c r="T150" s="29"/>
      <c r="U150" s="31"/>
      <c r="V150" s="31"/>
      <c r="W150" s="29"/>
      <c r="X150" s="31"/>
    </row>
    <row r="151" spans="1:24" s="57" customFormat="1" ht="135.75" thickBot="1" x14ac:dyDescent="0.3">
      <c r="A151" s="29" t="s">
        <v>664</v>
      </c>
      <c r="B151" s="117" t="s">
        <v>566</v>
      </c>
      <c r="C151" s="109" t="s">
        <v>169</v>
      </c>
      <c r="D151" s="109" t="s">
        <v>298</v>
      </c>
      <c r="E151" s="109" t="s">
        <v>319</v>
      </c>
      <c r="F151" s="109" t="s">
        <v>562</v>
      </c>
      <c r="G151" s="109" t="s">
        <v>123</v>
      </c>
      <c r="H151" s="109"/>
      <c r="I151" s="116"/>
      <c r="J151" s="116" t="s">
        <v>567</v>
      </c>
      <c r="K151" s="109" t="s">
        <v>568</v>
      </c>
      <c r="L151" s="116">
        <v>1</v>
      </c>
      <c r="M151" s="32"/>
      <c r="N151" s="33"/>
      <c r="O151" s="36"/>
      <c r="P151" s="31"/>
      <c r="Q151" s="29"/>
      <c r="R151" s="34"/>
      <c r="S151" s="31"/>
      <c r="T151" s="29"/>
      <c r="U151" s="31"/>
      <c r="V151" s="31"/>
      <c r="W151" s="29"/>
      <c r="X151" s="31"/>
    </row>
    <row r="152" spans="1:24" s="57" customFormat="1" ht="57.75" thickBot="1" x14ac:dyDescent="0.3">
      <c r="A152" s="195" t="s">
        <v>92</v>
      </c>
      <c r="B152" s="196" t="s">
        <v>93</v>
      </c>
      <c r="C152" s="39" t="s">
        <v>250</v>
      </c>
      <c r="D152" s="39" t="s">
        <v>250</v>
      </c>
      <c r="E152" s="39" t="s">
        <v>250</v>
      </c>
      <c r="F152" s="39" t="s">
        <v>250</v>
      </c>
      <c r="G152" s="40" t="s">
        <v>250</v>
      </c>
      <c r="H152" s="40" t="s">
        <v>250</v>
      </c>
      <c r="I152" s="68" t="s">
        <v>250</v>
      </c>
      <c r="J152" s="40" t="s">
        <v>250</v>
      </c>
      <c r="K152" s="46"/>
      <c r="L152" s="68" t="s">
        <v>250</v>
      </c>
      <c r="M152" s="72"/>
      <c r="N152" s="39" t="s">
        <v>250</v>
      </c>
      <c r="O152" s="43"/>
      <c r="P152" s="40" t="s">
        <v>250</v>
      </c>
      <c r="Q152" s="46"/>
      <c r="R152" s="68" t="s">
        <v>250</v>
      </c>
      <c r="S152" s="40" t="s">
        <v>250</v>
      </c>
      <c r="T152" s="46"/>
      <c r="U152" s="68" t="s">
        <v>250</v>
      </c>
      <c r="V152" s="40" t="s">
        <v>250</v>
      </c>
      <c r="W152" s="46"/>
      <c r="X152" s="68" t="s">
        <v>250</v>
      </c>
    </row>
    <row r="153" spans="1:24" s="57" customFormat="1" ht="120.75" thickBot="1" x14ac:dyDescent="0.3">
      <c r="A153" s="49" t="s">
        <v>296</v>
      </c>
      <c r="B153" s="51" t="s">
        <v>459</v>
      </c>
      <c r="C153" s="51" t="s">
        <v>119</v>
      </c>
      <c r="D153" s="51" t="s">
        <v>298</v>
      </c>
      <c r="E153" s="51" t="s">
        <v>121</v>
      </c>
      <c r="F153" s="51" t="s">
        <v>320</v>
      </c>
      <c r="G153" s="52" t="s">
        <v>123</v>
      </c>
      <c r="H153" s="56"/>
      <c r="I153" s="53"/>
      <c r="J153" s="52" t="s">
        <v>460</v>
      </c>
      <c r="K153" s="51" t="s">
        <v>461</v>
      </c>
      <c r="L153" s="54">
        <v>76</v>
      </c>
      <c r="M153" s="56"/>
      <c r="N153" s="55"/>
      <c r="O153" s="53"/>
      <c r="P153" s="56"/>
      <c r="Q153" s="55"/>
      <c r="R153" s="53"/>
      <c r="S153" s="56"/>
      <c r="T153" s="55"/>
      <c r="U153" s="53"/>
      <c r="V153" s="56"/>
      <c r="W153" s="55"/>
      <c r="X153" s="53"/>
    </row>
    <row r="154" spans="1:24" s="57" customFormat="1" ht="90.75" thickBot="1" x14ac:dyDescent="0.3">
      <c r="A154" s="49" t="s">
        <v>304</v>
      </c>
      <c r="B154" s="51" t="s">
        <v>305</v>
      </c>
      <c r="C154" s="51" t="s">
        <v>200</v>
      </c>
      <c r="D154" s="51" t="s">
        <v>298</v>
      </c>
      <c r="E154" s="51" t="s">
        <v>253</v>
      </c>
      <c r="F154" s="51" t="s">
        <v>320</v>
      </c>
      <c r="G154" s="52" t="s">
        <v>123</v>
      </c>
      <c r="H154" s="56"/>
      <c r="I154" s="53"/>
      <c r="J154" s="52" t="s">
        <v>460</v>
      </c>
      <c r="K154" s="51" t="s">
        <v>461</v>
      </c>
      <c r="L154" s="54">
        <v>16</v>
      </c>
      <c r="M154" s="56"/>
      <c r="N154" s="55"/>
      <c r="O154" s="53"/>
      <c r="P154" s="56"/>
      <c r="Q154" s="55"/>
      <c r="R154" s="53"/>
      <c r="S154" s="52"/>
      <c r="T154" s="51"/>
      <c r="U154" s="53"/>
      <c r="V154" s="52"/>
      <c r="W154" s="51"/>
      <c r="X154" s="53"/>
    </row>
    <row r="155" spans="1:24" s="57" customFormat="1" ht="90.75" thickBot="1" x14ac:dyDescent="0.3">
      <c r="A155" s="49" t="s">
        <v>306</v>
      </c>
      <c r="B155" s="51" t="s">
        <v>307</v>
      </c>
      <c r="C155" s="51" t="s">
        <v>211</v>
      </c>
      <c r="D155" s="51" t="s">
        <v>298</v>
      </c>
      <c r="E155" s="51" t="s">
        <v>269</v>
      </c>
      <c r="F155" s="51" t="s">
        <v>320</v>
      </c>
      <c r="G155" s="52" t="s">
        <v>123</v>
      </c>
      <c r="H155" s="56"/>
      <c r="I155" s="53"/>
      <c r="J155" s="52" t="s">
        <v>460</v>
      </c>
      <c r="K155" s="51" t="s">
        <v>461</v>
      </c>
      <c r="L155" s="54">
        <v>18</v>
      </c>
      <c r="M155" s="56"/>
      <c r="N155" s="55"/>
      <c r="O155" s="53"/>
      <c r="P155" s="56"/>
      <c r="Q155" s="55"/>
      <c r="R155" s="53"/>
      <c r="S155" s="52"/>
      <c r="T155" s="51"/>
      <c r="U155" s="53"/>
      <c r="V155" s="52"/>
      <c r="W155" s="51"/>
      <c r="X155" s="53"/>
    </row>
    <row r="156" spans="1:24" s="57" customFormat="1" ht="90.75" thickBot="1" x14ac:dyDescent="0.3">
      <c r="A156" s="49" t="s">
        <v>308</v>
      </c>
      <c r="B156" s="51" t="s">
        <v>309</v>
      </c>
      <c r="C156" s="51" t="s">
        <v>410</v>
      </c>
      <c r="D156" s="51" t="s">
        <v>298</v>
      </c>
      <c r="E156" s="51" t="s">
        <v>386</v>
      </c>
      <c r="F156" s="51" t="s">
        <v>320</v>
      </c>
      <c r="G156" s="52" t="s">
        <v>123</v>
      </c>
      <c r="H156" s="56"/>
      <c r="I156" s="53"/>
      <c r="J156" s="52" t="s">
        <v>460</v>
      </c>
      <c r="K156" s="51" t="s">
        <v>461</v>
      </c>
      <c r="L156" s="54">
        <v>4</v>
      </c>
      <c r="M156" s="56"/>
      <c r="N156" s="55"/>
      <c r="O156" s="53"/>
      <c r="P156" s="56"/>
      <c r="Q156" s="55"/>
      <c r="R156" s="53"/>
      <c r="S156" s="52"/>
      <c r="T156" s="51"/>
      <c r="U156" s="53"/>
      <c r="V156" s="52"/>
      <c r="W156" s="51"/>
      <c r="X156" s="53"/>
    </row>
    <row r="157" spans="1:24" s="57" customFormat="1" ht="90.75" thickBot="1" x14ac:dyDescent="0.3">
      <c r="A157" s="49" t="s">
        <v>311</v>
      </c>
      <c r="B157" s="51" t="s">
        <v>312</v>
      </c>
      <c r="C157" s="51" t="s">
        <v>313</v>
      </c>
      <c r="D157" s="51" t="s">
        <v>298</v>
      </c>
      <c r="E157" s="51" t="s">
        <v>258</v>
      </c>
      <c r="F157" s="51" t="s">
        <v>320</v>
      </c>
      <c r="G157" s="52" t="s">
        <v>123</v>
      </c>
      <c r="H157" s="56"/>
      <c r="I157" s="53"/>
      <c r="J157" s="52" t="s">
        <v>460</v>
      </c>
      <c r="K157" s="51" t="s">
        <v>461</v>
      </c>
      <c r="L157" s="54">
        <v>5</v>
      </c>
      <c r="M157" s="56"/>
      <c r="N157" s="55"/>
      <c r="O157" s="53"/>
      <c r="P157" s="56"/>
      <c r="Q157" s="55"/>
      <c r="R157" s="53"/>
      <c r="S157" s="52"/>
      <c r="T157" s="51"/>
      <c r="U157" s="53"/>
      <c r="V157" s="52"/>
      <c r="W157" s="51"/>
      <c r="X157" s="53"/>
    </row>
    <row r="158" spans="1:24" ht="90.75" thickBot="1" x14ac:dyDescent="0.3">
      <c r="A158" s="49" t="s">
        <v>314</v>
      </c>
      <c r="B158" s="51" t="s">
        <v>315</v>
      </c>
      <c r="C158" s="51" t="s">
        <v>366</v>
      </c>
      <c r="D158" s="51" t="s">
        <v>298</v>
      </c>
      <c r="E158" s="51" t="s">
        <v>190</v>
      </c>
      <c r="F158" s="51" t="s">
        <v>320</v>
      </c>
      <c r="G158" s="52" t="s">
        <v>123</v>
      </c>
      <c r="H158" s="56"/>
      <c r="I158" s="53"/>
      <c r="J158" s="52" t="s">
        <v>460</v>
      </c>
      <c r="K158" s="51" t="s">
        <v>461</v>
      </c>
      <c r="L158" s="54">
        <v>10</v>
      </c>
      <c r="M158" s="56"/>
      <c r="N158" s="55"/>
      <c r="O158" s="53"/>
      <c r="P158" s="56"/>
      <c r="Q158" s="55"/>
      <c r="R158" s="53"/>
      <c r="S158" s="52"/>
      <c r="T158" s="51"/>
      <c r="U158" s="53"/>
      <c r="V158" s="52"/>
      <c r="W158" s="51"/>
      <c r="X158" s="53"/>
    </row>
    <row r="159" spans="1:24" ht="90.75" thickBot="1" x14ac:dyDescent="0.3">
      <c r="A159" s="49" t="s">
        <v>317</v>
      </c>
      <c r="B159" s="51" t="s">
        <v>318</v>
      </c>
      <c r="C159" s="51" t="s">
        <v>169</v>
      </c>
      <c r="D159" s="51" t="s">
        <v>298</v>
      </c>
      <c r="E159" s="51" t="s">
        <v>288</v>
      </c>
      <c r="F159" s="51" t="s">
        <v>320</v>
      </c>
      <c r="G159" s="52" t="s">
        <v>123</v>
      </c>
      <c r="H159" s="56"/>
      <c r="I159" s="53"/>
      <c r="J159" s="52" t="s">
        <v>460</v>
      </c>
      <c r="K159" s="51" t="s">
        <v>461</v>
      </c>
      <c r="L159" s="54">
        <v>38</v>
      </c>
      <c r="M159" s="56"/>
      <c r="N159" s="55"/>
      <c r="O159" s="53"/>
      <c r="P159" s="56"/>
      <c r="Q159" s="55"/>
      <c r="R159" s="53"/>
      <c r="S159" s="52"/>
      <c r="T159" s="51"/>
      <c r="U159" s="53"/>
      <c r="V159" s="52"/>
      <c r="W159" s="51"/>
      <c r="X159" s="53"/>
    </row>
    <row r="160" spans="1:24" ht="16.5" thickBot="1" x14ac:dyDescent="0.3">
      <c r="A160" s="338"/>
      <c r="B160" s="339"/>
      <c r="C160" s="339"/>
      <c r="D160" s="339"/>
      <c r="E160" s="339"/>
      <c r="F160" s="339"/>
      <c r="G160" s="340"/>
      <c r="H160" s="340"/>
      <c r="I160" s="341"/>
      <c r="J160" s="340"/>
      <c r="K160" s="339"/>
      <c r="L160" s="341"/>
      <c r="M160" s="340"/>
      <c r="N160" s="339"/>
      <c r="O160" s="341"/>
      <c r="P160" s="340"/>
      <c r="Q160" s="339"/>
      <c r="R160" s="341"/>
      <c r="S160" s="342"/>
      <c r="T160" s="343"/>
      <c r="U160" s="341"/>
      <c r="V160" s="342"/>
      <c r="W160" s="343"/>
      <c r="X160" s="341"/>
    </row>
    <row r="161" spans="1:24" ht="16.5" thickTop="1" x14ac:dyDescent="0.25">
      <c r="A161" s="344" t="s">
        <v>462</v>
      </c>
      <c r="B161" s="57"/>
      <c r="C161" s="57"/>
      <c r="D161" s="57"/>
      <c r="E161" s="57"/>
      <c r="F161" s="57"/>
      <c r="G161" s="345"/>
      <c r="H161" s="345"/>
      <c r="I161" s="345"/>
      <c r="J161" s="345"/>
      <c r="K161" s="57"/>
      <c r="L161" s="345"/>
      <c r="M161" s="345"/>
      <c r="N161" s="57"/>
      <c r="O161" s="345"/>
      <c r="P161" s="345"/>
      <c r="Q161" s="57"/>
      <c r="R161" s="345"/>
      <c r="S161" s="345"/>
      <c r="T161" s="57"/>
      <c r="U161" s="345"/>
      <c r="V161" s="345"/>
      <c r="W161" s="57"/>
      <c r="X161" s="345"/>
    </row>
    <row r="162" spans="1:24" x14ac:dyDescent="0.25">
      <c r="A162" s="57"/>
      <c r="B162" s="57"/>
      <c r="C162" s="57"/>
      <c r="D162" s="57"/>
      <c r="E162" s="57"/>
      <c r="F162" s="57"/>
      <c r="G162" s="345"/>
      <c r="H162" s="345"/>
      <c r="I162" s="345"/>
      <c r="J162" s="345"/>
      <c r="K162" s="57"/>
      <c r="L162" s="345"/>
      <c r="M162" s="345"/>
      <c r="N162" s="57"/>
      <c r="O162" s="345"/>
      <c r="P162" s="345"/>
      <c r="Q162" s="57"/>
      <c r="R162" s="345"/>
      <c r="S162" s="345"/>
      <c r="T162" s="57"/>
      <c r="U162" s="345"/>
      <c r="V162" s="345"/>
      <c r="W162" s="57"/>
      <c r="X162" s="345"/>
    </row>
    <row r="163" spans="1:24" x14ac:dyDescent="0.25">
      <c r="A163" s="57"/>
      <c r="B163" s="57"/>
      <c r="C163" s="57"/>
      <c r="D163" s="57"/>
      <c r="E163" s="57"/>
      <c r="F163" s="57"/>
      <c r="G163" s="345"/>
      <c r="H163" s="345"/>
      <c r="I163" s="345"/>
      <c r="J163" s="345"/>
      <c r="K163" s="57"/>
      <c r="L163" s="345"/>
      <c r="M163" s="345"/>
      <c r="N163" s="57"/>
      <c r="O163" s="345"/>
      <c r="P163" s="345"/>
      <c r="Q163" s="57"/>
      <c r="R163" s="345"/>
      <c r="S163" s="345"/>
      <c r="T163" s="57"/>
      <c r="U163" s="345"/>
      <c r="V163" s="345"/>
      <c r="W163" s="57"/>
      <c r="X163" s="345"/>
    </row>
    <row r="164" spans="1:24" x14ac:dyDescent="0.25">
      <c r="A164" s="57"/>
      <c r="B164" s="57"/>
      <c r="C164" s="57"/>
      <c r="D164" s="57"/>
      <c r="E164" s="57"/>
      <c r="F164" s="57"/>
      <c r="G164" s="345"/>
      <c r="H164" s="345"/>
      <c r="I164" s="345"/>
      <c r="J164" s="345"/>
      <c r="K164" s="57"/>
      <c r="L164" s="345"/>
      <c r="M164" s="345"/>
      <c r="N164" s="57"/>
      <c r="O164" s="345"/>
      <c r="P164" s="345"/>
      <c r="Q164" s="57"/>
      <c r="R164" s="345"/>
      <c r="S164" s="345"/>
      <c r="T164" s="57"/>
      <c r="U164" s="345"/>
      <c r="V164" s="345"/>
      <c r="W164" s="57"/>
      <c r="X164" s="345"/>
    </row>
  </sheetData>
  <mergeCells count="48">
    <mergeCell ref="L2:L3"/>
    <mergeCell ref="A2:A3"/>
    <mergeCell ref="B2:B3"/>
    <mergeCell ref="C2:C3"/>
    <mergeCell ref="D2:D3"/>
    <mergeCell ref="E2:E3"/>
    <mergeCell ref="F2:F3"/>
    <mergeCell ref="G2:G3"/>
    <mergeCell ref="H2:H3"/>
    <mergeCell ref="I2:I3"/>
    <mergeCell ref="J2:J3"/>
    <mergeCell ref="K2:K3"/>
    <mergeCell ref="X2:X3"/>
    <mergeCell ref="M2:M3"/>
    <mergeCell ref="N2:N3"/>
    <mergeCell ref="O2:O3"/>
    <mergeCell ref="P2:P3"/>
    <mergeCell ref="Q2:Q3"/>
    <mergeCell ref="R2:R3"/>
    <mergeCell ref="S2:S3"/>
    <mergeCell ref="T2:T3"/>
    <mergeCell ref="U2:U3"/>
    <mergeCell ref="V2:V3"/>
    <mergeCell ref="W2:W3"/>
    <mergeCell ref="L36:L37"/>
    <mergeCell ref="A36:A37"/>
    <mergeCell ref="B36:B37"/>
    <mergeCell ref="C36:C37"/>
    <mergeCell ref="D36:D37"/>
    <mergeCell ref="E36:E37"/>
    <mergeCell ref="F36:F37"/>
    <mergeCell ref="G36:G37"/>
    <mergeCell ref="H36:H37"/>
    <mergeCell ref="I36:I37"/>
    <mergeCell ref="J36:J37"/>
    <mergeCell ref="K36:K37"/>
    <mergeCell ref="X36:X37"/>
    <mergeCell ref="M36:M37"/>
    <mergeCell ref="N36:N37"/>
    <mergeCell ref="O36:O37"/>
    <mergeCell ref="P36:P37"/>
    <mergeCell ref="Q36:Q37"/>
    <mergeCell ref="R36:R37"/>
    <mergeCell ref="S36:S37"/>
    <mergeCell ref="T36:T37"/>
    <mergeCell ref="U36:U37"/>
    <mergeCell ref="V36:V37"/>
    <mergeCell ref="W36:W37"/>
  </mergeCells>
  <pageMargins left="0.7" right="0.7" top="0.75" bottom="0.75" header="0.3" footer="0.3"/>
  <pageSetup paperSize="9" scale="5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5"/>
  <sheetViews>
    <sheetView view="pageBreakPreview" topLeftCell="A25" zoomScale="120" zoomScaleNormal="100" zoomScaleSheetLayoutView="120" workbookViewId="0">
      <selection activeCell="C34" sqref="C34"/>
    </sheetView>
  </sheetViews>
  <sheetFormatPr defaultColWidth="9.140625" defaultRowHeight="12.75" x14ac:dyDescent="0.2"/>
  <cols>
    <col min="1" max="1" width="12.140625" style="347" customWidth="1"/>
    <col min="2" max="2" width="62.28515625" style="347" customWidth="1"/>
    <col min="3" max="3" width="28.28515625" style="347" customWidth="1"/>
    <col min="4" max="16384" width="9.140625" style="347"/>
  </cols>
  <sheetData>
    <row r="1" spans="1:7" ht="13.5" thickBot="1" x14ac:dyDescent="0.25">
      <c r="A1" s="346" t="s">
        <v>683</v>
      </c>
    </row>
    <row r="2" spans="1:7" ht="78" customHeight="1" x14ac:dyDescent="0.2">
      <c r="A2" s="348" t="s">
        <v>463</v>
      </c>
      <c r="B2" s="349" t="s">
        <v>464</v>
      </c>
      <c r="C2" s="350" t="s">
        <v>771</v>
      </c>
    </row>
    <row r="3" spans="1:7" s="16" customFormat="1" ht="37.5" customHeight="1" x14ac:dyDescent="0.2">
      <c r="A3" s="86" t="s">
        <v>675</v>
      </c>
      <c r="B3" s="88" t="s">
        <v>629</v>
      </c>
      <c r="C3" s="351">
        <f>SUM('4 lentelė'!O105:O112)</f>
        <v>8004</v>
      </c>
    </row>
    <row r="4" spans="1:7" s="355" customFormat="1" ht="38.25" customHeight="1" x14ac:dyDescent="0.25">
      <c r="A4" s="352" t="s">
        <v>732</v>
      </c>
      <c r="B4" s="353" t="s">
        <v>772</v>
      </c>
      <c r="C4" s="354">
        <v>6.1459999999999999</v>
      </c>
    </row>
    <row r="5" spans="1:7" s="16" customFormat="1" ht="20.25" customHeight="1" x14ac:dyDescent="0.2">
      <c r="A5" s="86" t="s">
        <v>589</v>
      </c>
      <c r="B5" s="88" t="s">
        <v>593</v>
      </c>
      <c r="C5" s="87">
        <v>10830</v>
      </c>
    </row>
    <row r="6" spans="1:7" s="771" customFormat="1" ht="45" customHeight="1" x14ac:dyDescent="0.2">
      <c r="A6" s="769" t="s">
        <v>425</v>
      </c>
      <c r="B6" s="770" t="s">
        <v>433</v>
      </c>
      <c r="C6" s="366">
        <f>'[2]4 lentelė'!L8+'[2]4 lentelė'!L9+'[2]4 lentelė'!L10+'[2]4 lentelė'!L11+'[2]4 lentelė'!L12+'[2]4 lentelė'!L13+'[2]4 lentelė'!L14+'[2]4 lentelė'!L15+'[2]4 lentelė'!L16+'[2]4 lentelė'!L19+'[2]4 lentelė'!L22+'[2]4 lentelė'!L23+'[2]4 lentelė'!L24+'[2]4 lentelė'!L25+'[2]4 lentelė'!L26+'[2]4 lentelė'!L29+'[2]4 lentelė'!L30+'[2]4 lentelė'!L20</f>
        <v>1433072</v>
      </c>
    </row>
    <row r="7" spans="1:7" s="771" customFormat="1" ht="45" customHeight="1" x14ac:dyDescent="0.2">
      <c r="A7" s="769" t="s">
        <v>428</v>
      </c>
      <c r="B7" s="770" t="s">
        <v>429</v>
      </c>
      <c r="C7" s="366">
        <f>'[2]4 lentelė'!O17+'[2]4 lentelė'!O18+'[2]4 lentelė'!O27</f>
        <v>11698</v>
      </c>
    </row>
    <row r="8" spans="1:7" s="16" customFormat="1" ht="45" customHeight="1" x14ac:dyDescent="0.2">
      <c r="A8" s="86" t="s">
        <v>452</v>
      </c>
      <c r="B8" s="88" t="s">
        <v>453</v>
      </c>
      <c r="C8" s="356">
        <f>SUM('4 lentelė'!L83)</f>
        <v>20</v>
      </c>
    </row>
    <row r="9" spans="1:7" s="16" customFormat="1" ht="45" customHeight="1" x14ac:dyDescent="0.2">
      <c r="A9" s="86" t="s">
        <v>441</v>
      </c>
      <c r="B9" s="88" t="s">
        <v>465</v>
      </c>
      <c r="C9" s="356">
        <f>SUM('4 lentelė'!O73,'4 lentelė'!O74,'4 lentelė'!O75,'4 lentelė'!O76,'4 lentelė'!O77)</f>
        <v>2341</v>
      </c>
      <c r="D9" s="357"/>
    </row>
    <row r="10" spans="1:7" s="16" customFormat="1" ht="45" customHeight="1" x14ac:dyDescent="0.2">
      <c r="A10" s="86" t="s">
        <v>446</v>
      </c>
      <c r="B10" s="88" t="s">
        <v>466</v>
      </c>
      <c r="C10" s="356">
        <f>SUM('4 lentelė'!R73,'4 lentelė'!R74,'4 lentelė'!R75,'4 lentelė'!R76,'4 lentelė'!R77)</f>
        <v>5022</v>
      </c>
      <c r="G10" s="357"/>
    </row>
    <row r="11" spans="1:7" s="16" customFormat="1" ht="45" customHeight="1" x14ac:dyDescent="0.2">
      <c r="A11" s="86" t="s">
        <v>443</v>
      </c>
      <c r="B11" s="88" t="s">
        <v>467</v>
      </c>
      <c r="C11" s="358">
        <f>SUM('4 lentelė'!U73,'4 lentelė'!U74,'4 lentelė'!U75,'4 lentelė'!U76,'4 lentelė'!U77)</f>
        <v>4245</v>
      </c>
    </row>
    <row r="12" spans="1:7" s="16" customFormat="1" ht="45" customHeight="1" x14ac:dyDescent="0.2">
      <c r="A12" s="86" t="s">
        <v>448</v>
      </c>
      <c r="B12" s="88" t="s">
        <v>450</v>
      </c>
      <c r="C12" s="356">
        <f>SUM('4 lentelė'!X73,'4 lentelė'!X74,'4 lentelė'!X75,'4 lentelė'!X76,'4 lentelė'!X77)</f>
        <v>4514</v>
      </c>
    </row>
    <row r="13" spans="1:7" s="16" customFormat="1" ht="45" customHeight="1" x14ac:dyDescent="0.2">
      <c r="A13" s="86" t="s">
        <v>743</v>
      </c>
      <c r="B13" s="88" t="s">
        <v>744</v>
      </c>
      <c r="C13" s="356">
        <v>3</v>
      </c>
    </row>
    <row r="14" spans="1:7" s="16" customFormat="1" ht="45" customHeight="1" x14ac:dyDescent="0.2">
      <c r="A14" s="86" t="s">
        <v>669</v>
      </c>
      <c r="B14" s="88" t="s">
        <v>745</v>
      </c>
      <c r="C14" s="356">
        <v>14</v>
      </c>
    </row>
    <row r="15" spans="1:7" s="16" customFormat="1" ht="45" customHeight="1" x14ac:dyDescent="0.2">
      <c r="A15" s="86" t="s">
        <v>671</v>
      </c>
      <c r="B15" s="88" t="s">
        <v>746</v>
      </c>
      <c r="C15" s="356">
        <v>2</v>
      </c>
      <c r="F15" s="359"/>
    </row>
    <row r="16" spans="1:7" s="16" customFormat="1" ht="45" customHeight="1" x14ac:dyDescent="0.2">
      <c r="A16" s="86" t="s">
        <v>632</v>
      </c>
      <c r="B16" s="88" t="s">
        <v>633</v>
      </c>
      <c r="C16" s="356">
        <v>3</v>
      </c>
    </row>
    <row r="17" spans="1:3" s="16" customFormat="1" ht="45" customHeight="1" x14ac:dyDescent="0.2">
      <c r="A17" s="86" t="s">
        <v>734</v>
      </c>
      <c r="B17" s="88" t="s">
        <v>735</v>
      </c>
      <c r="C17" s="360" t="s">
        <v>747</v>
      </c>
    </row>
    <row r="18" spans="1:3" s="16" customFormat="1" ht="45" customHeight="1" x14ac:dyDescent="0.2">
      <c r="A18" s="86" t="s">
        <v>793</v>
      </c>
      <c r="B18" s="88" t="s">
        <v>794</v>
      </c>
      <c r="C18" s="87">
        <v>18</v>
      </c>
    </row>
    <row r="19" spans="1:3" s="16" customFormat="1" ht="45" customHeight="1" x14ac:dyDescent="0.2">
      <c r="A19" s="86" t="s">
        <v>591</v>
      </c>
      <c r="B19" s="88" t="s">
        <v>592</v>
      </c>
      <c r="C19" s="87">
        <v>7</v>
      </c>
    </row>
    <row r="20" spans="1:3" ht="45" customHeight="1" x14ac:dyDescent="0.2">
      <c r="A20" s="361" t="s">
        <v>559</v>
      </c>
      <c r="B20" s="362" t="s">
        <v>560</v>
      </c>
      <c r="C20" s="351">
        <v>185</v>
      </c>
    </row>
    <row r="21" spans="1:3" s="10" customFormat="1" ht="45" customHeight="1" x14ac:dyDescent="0.2">
      <c r="A21" s="361" t="s">
        <v>739</v>
      </c>
      <c r="B21" s="362" t="s">
        <v>748</v>
      </c>
      <c r="C21" s="363">
        <v>4.3899999999999997</v>
      </c>
    </row>
    <row r="22" spans="1:3" s="16" customFormat="1" ht="45" customHeight="1" x14ac:dyDescent="0.2">
      <c r="A22" s="361" t="s">
        <v>741</v>
      </c>
      <c r="B22" s="362" t="s">
        <v>749</v>
      </c>
      <c r="C22" s="363">
        <v>4.45</v>
      </c>
    </row>
    <row r="23" spans="1:3" s="16" customFormat="1" ht="45" customHeight="1" thickBot="1" x14ac:dyDescent="0.25">
      <c r="A23" s="364" t="s">
        <v>766</v>
      </c>
      <c r="B23" s="76" t="s">
        <v>768</v>
      </c>
      <c r="C23" s="130">
        <v>5</v>
      </c>
    </row>
    <row r="24" spans="1:3" s="16" customFormat="1" ht="45" customHeight="1" x14ac:dyDescent="0.2">
      <c r="A24" s="86" t="s">
        <v>454</v>
      </c>
      <c r="B24" s="365" t="s">
        <v>455</v>
      </c>
      <c r="C24" s="356">
        <f>SUM('4 lentelė'!O83)</f>
        <v>428</v>
      </c>
    </row>
    <row r="25" spans="1:3" ht="25.5" x14ac:dyDescent="0.2">
      <c r="A25" s="86" t="s">
        <v>430</v>
      </c>
      <c r="B25" s="88" t="s">
        <v>431</v>
      </c>
      <c r="C25" s="356">
        <f>SUM('4 lentelė'!L85:L88)</f>
        <v>18960</v>
      </c>
    </row>
    <row r="26" spans="1:3" x14ac:dyDescent="0.2">
      <c r="A26" s="86" t="s">
        <v>439</v>
      </c>
      <c r="B26" s="88" t="s">
        <v>440</v>
      </c>
      <c r="C26" s="356">
        <f>SUM('4 lentelė'!L73,'4 lentelė'!L74,'4 lentelė'!L75,'4 lentelė'!L76,'4 lentelė'!L77)</f>
        <v>44</v>
      </c>
    </row>
    <row r="27" spans="1:3" ht="25.5" x14ac:dyDescent="0.2">
      <c r="A27" s="86" t="s">
        <v>634</v>
      </c>
      <c r="B27" s="88" t="s">
        <v>627</v>
      </c>
      <c r="C27" s="366">
        <f>SUM('4 lentelė'!L105:L112)</f>
        <v>11</v>
      </c>
    </row>
    <row r="28" spans="1:3" ht="25.5" x14ac:dyDescent="0.2">
      <c r="A28" s="361" t="s">
        <v>665</v>
      </c>
      <c r="B28" s="367" t="s">
        <v>666</v>
      </c>
      <c r="C28" s="358">
        <f>SUM('[3]4 lentelė'!L73:L79)</f>
        <v>6</v>
      </c>
    </row>
    <row r="29" spans="1:3" ht="15.75" x14ac:dyDescent="0.2">
      <c r="A29" s="361" t="s">
        <v>736</v>
      </c>
      <c r="B29" s="367" t="s">
        <v>737</v>
      </c>
      <c r="C29" s="368">
        <v>9</v>
      </c>
    </row>
    <row r="30" spans="1:3" x14ac:dyDescent="0.2">
      <c r="A30" s="361" t="s">
        <v>567</v>
      </c>
      <c r="B30" s="367" t="s">
        <v>568</v>
      </c>
      <c r="C30" s="358">
        <v>6</v>
      </c>
    </row>
    <row r="31" spans="1:3" x14ac:dyDescent="0.2">
      <c r="A31" s="86" t="s">
        <v>460</v>
      </c>
      <c r="B31" s="88" t="s">
        <v>461</v>
      </c>
      <c r="C31" s="356">
        <f>SUM('4 lentelė'!L153,'4 lentelė'!L154,'4 lentelė'!L155,'4 lentelė'!L156,'4 lentelė'!L157,'4 lentelė'!L158,'4 lentelė'!L159)</f>
        <v>167</v>
      </c>
    </row>
    <row r="32" spans="1:3" ht="25.5" x14ac:dyDescent="0.2">
      <c r="A32" s="86" t="s">
        <v>434</v>
      </c>
      <c r="B32" s="88" t="s">
        <v>435</v>
      </c>
      <c r="C32" s="356">
        <f>SUM('4 lentelė'!L33,'4 lentelė'!L34,'4 lentelė'!L35,'4 lentelė'!L36:L37,'4 lentelė'!L38,'4 lentelė'!L39,'4 lentelė'!L40,'4 lentelė'!L41,'4 lentelė'!L42)</f>
        <v>283008</v>
      </c>
    </row>
    <row r="33" spans="1:3" ht="25.5" x14ac:dyDescent="0.2">
      <c r="A33" s="86" t="s">
        <v>436</v>
      </c>
      <c r="B33" s="88" t="s">
        <v>437</v>
      </c>
      <c r="C33" s="356">
        <f>SUM('4 lentelė'!O33,'4 lentelė'!O34,'4 lentelė'!O35,'4 lentelė'!O36:O37,'4 lentelė'!O38,'4 lentelė'!O39,'4 lentelė'!O40,'4 lentelė'!O41,'4 lentelė'!O42)</f>
        <v>801.37</v>
      </c>
    </row>
    <row r="34" spans="1:3" ht="24" customHeight="1" x14ac:dyDescent="0.2">
      <c r="A34" s="719" t="s">
        <v>798</v>
      </c>
      <c r="B34" s="720" t="s">
        <v>796</v>
      </c>
      <c r="C34" s="801">
        <v>20</v>
      </c>
    </row>
    <row r="35" spans="1:3" ht="26.25" thickBot="1" x14ac:dyDescent="0.25">
      <c r="A35" s="369" t="s">
        <v>673</v>
      </c>
      <c r="B35" s="370" t="s">
        <v>674</v>
      </c>
      <c r="C35" s="371">
        <f>SUM('[3]4 lentelė'!X74:X80)</f>
        <v>25</v>
      </c>
    </row>
  </sheetData>
  <pageMargins left="0.7" right="0.7" top="0.75" bottom="0.75" header="0.3" footer="0.3"/>
  <pageSetup paperSize="9" scale="8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6"/>
  <sheetViews>
    <sheetView view="pageBreakPreview" zoomScaleNormal="100" zoomScaleSheetLayoutView="100" workbookViewId="0">
      <selection activeCell="E16" sqref="E16:J16"/>
    </sheetView>
  </sheetViews>
  <sheetFormatPr defaultColWidth="9.140625" defaultRowHeight="15" x14ac:dyDescent="0.25"/>
  <cols>
    <col min="1" max="1" width="19.7109375" style="48" customWidth="1"/>
    <col min="2" max="2" width="49.28515625" style="48" customWidth="1"/>
    <col min="3" max="3" width="13" style="48" customWidth="1"/>
    <col min="4" max="4" width="13.5703125" style="48" customWidth="1"/>
    <col min="5" max="5" width="15.140625" style="48" customWidth="1"/>
    <col min="6" max="6" width="15.42578125" style="48" customWidth="1"/>
    <col min="7" max="7" width="15.140625" style="48" customWidth="1"/>
    <col min="8" max="8" width="14.42578125" style="48" customWidth="1"/>
    <col min="9" max="9" width="13.28515625" style="48" customWidth="1"/>
    <col min="10" max="10" width="17.28515625" style="48" bestFit="1" customWidth="1"/>
    <col min="11" max="16384" width="9.140625" style="48"/>
  </cols>
  <sheetData>
    <row r="1" spans="1:12" ht="15.75" x14ac:dyDescent="0.25">
      <c r="A1" s="372" t="s">
        <v>468</v>
      </c>
    </row>
    <row r="2" spans="1:12" ht="15.75" thickBot="1" x14ac:dyDescent="0.3">
      <c r="A2" s="373"/>
    </row>
    <row r="3" spans="1:12" s="17" customFormat="1" x14ac:dyDescent="0.25">
      <c r="A3" s="374"/>
      <c r="B3" s="375" t="s">
        <v>469</v>
      </c>
      <c r="C3" s="376">
        <v>2014</v>
      </c>
      <c r="D3" s="376">
        <v>2015</v>
      </c>
      <c r="E3" s="376">
        <v>2016</v>
      </c>
      <c r="F3" s="376">
        <v>2017</v>
      </c>
      <c r="G3" s="376">
        <v>2018</v>
      </c>
      <c r="H3" s="376">
        <v>2019</v>
      </c>
      <c r="I3" s="376">
        <v>2020</v>
      </c>
      <c r="J3" s="377" t="s">
        <v>12</v>
      </c>
    </row>
    <row r="4" spans="1:12" s="17" customFormat="1" ht="58.5" thickBot="1" x14ac:dyDescent="0.3">
      <c r="A4" s="378" t="s">
        <v>470</v>
      </c>
      <c r="B4" s="379" t="s">
        <v>471</v>
      </c>
      <c r="C4" s="380"/>
      <c r="D4" s="381"/>
      <c r="E4" s="380"/>
      <c r="F4" s="380"/>
      <c r="G4" s="380"/>
      <c r="H4" s="380"/>
      <c r="I4" s="380"/>
      <c r="J4" s="382"/>
    </row>
    <row r="5" spans="1:12" s="16" customFormat="1" x14ac:dyDescent="0.25">
      <c r="A5" s="383" t="s">
        <v>750</v>
      </c>
      <c r="B5" s="384" t="s">
        <v>751</v>
      </c>
      <c r="C5" s="385"/>
      <c r="D5" s="384"/>
      <c r="E5" s="386">
        <v>91.3</v>
      </c>
      <c r="F5" s="386">
        <v>182.6</v>
      </c>
      <c r="G5" s="387">
        <v>365.19</v>
      </c>
      <c r="H5" s="386">
        <v>273.89</v>
      </c>
      <c r="I5" s="388" t="s">
        <v>250</v>
      </c>
      <c r="J5" s="389">
        <v>912.98</v>
      </c>
    </row>
    <row r="6" spans="1:12" s="16" customFormat="1" ht="30" x14ac:dyDescent="0.25">
      <c r="A6" s="131" t="s">
        <v>756</v>
      </c>
      <c r="B6" s="132" t="s">
        <v>769</v>
      </c>
      <c r="C6" s="132"/>
      <c r="D6" s="132"/>
      <c r="E6" s="132"/>
      <c r="F6" s="133">
        <v>1494.5</v>
      </c>
      <c r="G6" s="132"/>
      <c r="H6" s="132"/>
      <c r="I6" s="132"/>
      <c r="J6" s="134">
        <v>1494.5</v>
      </c>
    </row>
    <row r="7" spans="1:12" s="16" customFormat="1" x14ac:dyDescent="0.25">
      <c r="A7" s="390" t="s">
        <v>472</v>
      </c>
      <c r="B7" s="138" t="s">
        <v>473</v>
      </c>
      <c r="C7" s="391">
        <v>0</v>
      </c>
      <c r="D7" s="391">
        <v>0</v>
      </c>
      <c r="E7" s="391">
        <v>0</v>
      </c>
      <c r="F7" s="391">
        <v>7406.8832700000003</v>
      </c>
      <c r="G7" s="391">
        <v>0</v>
      </c>
      <c r="H7" s="391">
        <v>0</v>
      </c>
      <c r="I7" s="391">
        <v>0</v>
      </c>
      <c r="J7" s="392">
        <v>7406.8832700000003</v>
      </c>
    </row>
    <row r="8" spans="1:12" s="58" customFormat="1" x14ac:dyDescent="0.25">
      <c r="A8" s="390" t="s">
        <v>279</v>
      </c>
      <c r="B8" s="138" t="s">
        <v>474</v>
      </c>
      <c r="C8" s="391">
        <v>0</v>
      </c>
      <c r="D8" s="391">
        <v>0</v>
      </c>
      <c r="E8" s="393">
        <v>0</v>
      </c>
      <c r="F8" s="391">
        <v>10918.538039999999</v>
      </c>
      <c r="G8" s="391">
        <v>0</v>
      </c>
      <c r="H8" s="391">
        <v>0</v>
      </c>
      <c r="I8" s="391">
        <v>0</v>
      </c>
      <c r="J8" s="394">
        <v>10918.538039999999</v>
      </c>
    </row>
    <row r="9" spans="1:12" s="16" customFormat="1" ht="30" x14ac:dyDescent="0.2">
      <c r="A9" s="74" t="s">
        <v>249</v>
      </c>
      <c r="B9" s="395" t="s">
        <v>475</v>
      </c>
      <c r="C9" s="396">
        <v>0</v>
      </c>
      <c r="D9" s="396">
        <v>0</v>
      </c>
      <c r="E9" s="397">
        <v>23426.618119999999</v>
      </c>
      <c r="F9" s="396">
        <v>0</v>
      </c>
      <c r="G9" s="396">
        <v>0</v>
      </c>
      <c r="H9" s="396">
        <v>0</v>
      </c>
      <c r="I9" s="396">
        <v>0</v>
      </c>
      <c r="J9" s="398">
        <v>23426.618119999999</v>
      </c>
      <c r="L9" s="399"/>
    </row>
    <row r="10" spans="1:12" s="16" customFormat="1" ht="30" x14ac:dyDescent="0.2">
      <c r="A10" s="400" t="s">
        <v>551</v>
      </c>
      <c r="B10" s="98" t="s">
        <v>561</v>
      </c>
      <c r="C10" s="397">
        <v>0</v>
      </c>
      <c r="D10" s="397">
        <v>0</v>
      </c>
      <c r="E10" s="397">
        <v>0</v>
      </c>
      <c r="F10" s="397">
        <f>'[4]1 lentelė'!Q24/1000</f>
        <v>1097.9058823529413</v>
      </c>
      <c r="G10" s="397">
        <v>0</v>
      </c>
      <c r="H10" s="397">
        <v>0</v>
      </c>
      <c r="I10" s="397">
        <v>0</v>
      </c>
      <c r="J10" s="398">
        <f>I10+F10</f>
        <v>1097.9058823529413</v>
      </c>
      <c r="L10" s="399"/>
    </row>
    <row r="11" spans="1:12" s="16" customFormat="1" x14ac:dyDescent="0.2">
      <c r="A11" s="400" t="s">
        <v>643</v>
      </c>
      <c r="B11" s="98" t="s">
        <v>676</v>
      </c>
      <c r="C11" s="396">
        <v>0</v>
      </c>
      <c r="D11" s="396">
        <v>0</v>
      </c>
      <c r="E11" s="397">
        <v>0</v>
      </c>
      <c r="F11" s="397">
        <v>2540.7404799999999</v>
      </c>
      <c r="G11" s="397">
        <v>0</v>
      </c>
      <c r="H11" s="397">
        <v>0</v>
      </c>
      <c r="I11" s="397">
        <v>0</v>
      </c>
      <c r="J11" s="398">
        <f>SUM(E11:I11)</f>
        <v>2540.7404799999999</v>
      </c>
      <c r="L11" s="399"/>
    </row>
    <row r="12" spans="1:12" s="16" customFormat="1" x14ac:dyDescent="0.2">
      <c r="A12" s="74" t="s">
        <v>598</v>
      </c>
      <c r="B12" s="395" t="s">
        <v>635</v>
      </c>
      <c r="C12" s="396">
        <v>0</v>
      </c>
      <c r="D12" s="396">
        <v>0</v>
      </c>
      <c r="E12" s="396">
        <v>0</v>
      </c>
      <c r="F12" s="397">
        <v>2986.3516399999999</v>
      </c>
      <c r="G12" s="397">
        <v>108.84948</v>
      </c>
      <c r="H12" s="397">
        <v>0</v>
      </c>
      <c r="I12" s="397">
        <v>0</v>
      </c>
      <c r="J12" s="398">
        <v>3095.2011199999997</v>
      </c>
    </row>
    <row r="13" spans="1:12" s="16" customFormat="1" x14ac:dyDescent="0.25">
      <c r="A13" s="383" t="s">
        <v>687</v>
      </c>
      <c r="B13" s="401" t="s">
        <v>752</v>
      </c>
      <c r="C13" s="402" t="s">
        <v>250</v>
      </c>
      <c r="D13" s="402" t="s">
        <v>250</v>
      </c>
      <c r="E13" s="402" t="s">
        <v>250</v>
      </c>
      <c r="F13" s="403">
        <v>1446.9369999999999</v>
      </c>
      <c r="G13" s="403">
        <v>2170.4050000000002</v>
      </c>
      <c r="H13" s="403">
        <v>2170.4050000000002</v>
      </c>
      <c r="I13" s="403">
        <v>1446.9369999999999</v>
      </c>
      <c r="J13" s="404">
        <v>7234.6840000000002</v>
      </c>
    </row>
    <row r="14" spans="1:12" s="16" customFormat="1" x14ac:dyDescent="0.2">
      <c r="A14" s="74" t="s">
        <v>476</v>
      </c>
      <c r="B14" s="395" t="s">
        <v>477</v>
      </c>
      <c r="C14" s="396">
        <v>0</v>
      </c>
      <c r="D14" s="396">
        <v>0</v>
      </c>
      <c r="E14" s="396">
        <v>0</v>
      </c>
      <c r="F14" s="396">
        <v>2390.36</v>
      </c>
      <c r="G14" s="396">
        <v>0</v>
      </c>
      <c r="H14" s="396">
        <v>0</v>
      </c>
      <c r="I14" s="396">
        <v>0</v>
      </c>
      <c r="J14" s="398">
        <v>2390.3603400000002</v>
      </c>
    </row>
    <row r="15" spans="1:12" s="10" customFormat="1" x14ac:dyDescent="0.25">
      <c r="A15" s="74" t="s">
        <v>191</v>
      </c>
      <c r="B15" s="75" t="s">
        <v>478</v>
      </c>
      <c r="C15" s="391">
        <v>0</v>
      </c>
      <c r="D15" s="391">
        <v>0</v>
      </c>
      <c r="E15" s="397">
        <v>31.49</v>
      </c>
      <c r="F15" s="391">
        <v>283.49</v>
      </c>
      <c r="G15" s="391">
        <v>0</v>
      </c>
      <c r="H15" s="391">
        <v>0</v>
      </c>
      <c r="I15" s="391">
        <v>0</v>
      </c>
      <c r="J15" s="392">
        <v>314.98</v>
      </c>
    </row>
    <row r="16" spans="1:12" s="775" customFormat="1" x14ac:dyDescent="0.25">
      <c r="A16" s="772" t="s">
        <v>122</v>
      </c>
      <c r="B16" s="773" t="s">
        <v>479</v>
      </c>
      <c r="C16" s="774">
        <v>0</v>
      </c>
      <c r="D16" s="774">
        <v>0</v>
      </c>
      <c r="E16" s="802">
        <f>8594.18*100/85</f>
        <v>10110.799999999999</v>
      </c>
      <c r="F16" s="802">
        <f>7665.08*100/85</f>
        <v>9017.7411764705885</v>
      </c>
      <c r="G16" s="803">
        <f>2322.75*100/85</f>
        <v>2732.6470588235293</v>
      </c>
      <c r="H16" s="393">
        <f>2322.75*100/85</f>
        <v>2732.6470588235293</v>
      </c>
      <c r="I16" s="393">
        <f>2322.75*100/85</f>
        <v>2732.6470588235293</v>
      </c>
      <c r="J16" s="405">
        <f>SUM(C16:I16)</f>
        <v>27326.48235294117</v>
      </c>
    </row>
    <row r="17" spans="1:10" s="16" customFormat="1" x14ac:dyDescent="0.25">
      <c r="A17" s="390" t="s">
        <v>171</v>
      </c>
      <c r="B17" s="138" t="s">
        <v>480</v>
      </c>
      <c r="C17" s="391">
        <v>0</v>
      </c>
      <c r="D17" s="391">
        <v>0</v>
      </c>
      <c r="E17" s="391">
        <v>3296.4</v>
      </c>
      <c r="F17" s="391">
        <v>2472.3000000000002</v>
      </c>
      <c r="G17" s="391">
        <v>824.1</v>
      </c>
      <c r="H17" s="391">
        <v>824.1</v>
      </c>
      <c r="I17" s="391">
        <v>824.1</v>
      </c>
      <c r="J17" s="392">
        <v>8241.0000000000018</v>
      </c>
    </row>
    <row r="18" spans="1:10" s="16" customFormat="1" x14ac:dyDescent="0.25">
      <c r="A18" s="383" t="s">
        <v>562</v>
      </c>
      <c r="B18" s="401" t="s">
        <v>569</v>
      </c>
      <c r="C18" s="393">
        <v>0</v>
      </c>
      <c r="D18" s="393">
        <v>0</v>
      </c>
      <c r="E18" s="393">
        <v>0</v>
      </c>
      <c r="F18" s="393">
        <f>'[5]1 lentelė'!Q45/1000</f>
        <v>2250.5717647058823</v>
      </c>
      <c r="G18" s="393">
        <v>0</v>
      </c>
      <c r="H18" s="393">
        <v>0</v>
      </c>
      <c r="I18" s="393">
        <v>0</v>
      </c>
      <c r="J18" s="405">
        <f t="shared" ref="J18" si="0">SUM(C18:I18)</f>
        <v>2250.5717647058823</v>
      </c>
    </row>
    <row r="19" spans="1:10" s="16" customFormat="1" x14ac:dyDescent="0.25">
      <c r="A19" s="390" t="s">
        <v>300</v>
      </c>
      <c r="B19" s="138" t="s">
        <v>481</v>
      </c>
      <c r="C19" s="391">
        <v>0</v>
      </c>
      <c r="D19" s="391">
        <v>0</v>
      </c>
      <c r="E19" s="391">
        <v>7148.3682399999998</v>
      </c>
      <c r="F19" s="391">
        <v>0</v>
      </c>
      <c r="G19" s="391">
        <v>0</v>
      </c>
      <c r="H19" s="391">
        <v>0</v>
      </c>
      <c r="I19" s="391">
        <v>0</v>
      </c>
      <c r="J19" s="392">
        <f>SUM(C19:I19)</f>
        <v>7148.3682399999998</v>
      </c>
    </row>
    <row r="20" spans="1:10" s="16" customFormat="1" x14ac:dyDescent="0.25">
      <c r="A20" s="390" t="s">
        <v>202</v>
      </c>
      <c r="B20" s="138" t="s">
        <v>482</v>
      </c>
      <c r="C20" s="391">
        <v>0</v>
      </c>
      <c r="D20" s="391"/>
      <c r="E20" s="391">
        <v>2519650</v>
      </c>
      <c r="F20" s="391">
        <v>2247255</v>
      </c>
      <c r="G20" s="391">
        <v>680986</v>
      </c>
      <c r="H20" s="391">
        <v>680986</v>
      </c>
      <c r="I20" s="391">
        <v>680986</v>
      </c>
      <c r="J20" s="392">
        <f>SUM(C20:I20)</f>
        <v>6809863</v>
      </c>
    </row>
    <row r="21" spans="1:10" s="16" customFormat="1" x14ac:dyDescent="0.25">
      <c r="A21" s="74" t="s">
        <v>791</v>
      </c>
      <c r="B21" s="75" t="s">
        <v>797</v>
      </c>
      <c r="C21" s="391">
        <v>0</v>
      </c>
      <c r="D21" s="391">
        <v>0</v>
      </c>
      <c r="E21" s="402" t="s">
        <v>250</v>
      </c>
      <c r="F21" s="721">
        <v>3224.08</v>
      </c>
      <c r="G21" s="402" t="s">
        <v>250</v>
      </c>
      <c r="H21" s="391">
        <v>0</v>
      </c>
      <c r="I21" s="391">
        <v>0</v>
      </c>
      <c r="J21" s="392">
        <f t="shared" ref="J21" si="1">SUM(C21:I21)</f>
        <v>3224.08</v>
      </c>
    </row>
    <row r="22" spans="1:10" s="16" customFormat="1" x14ac:dyDescent="0.25">
      <c r="A22" s="74" t="s">
        <v>636</v>
      </c>
      <c r="B22" s="75" t="s">
        <v>594</v>
      </c>
      <c r="C22" s="73">
        <v>0</v>
      </c>
      <c r="D22" s="73">
        <v>0</v>
      </c>
      <c r="E22" s="11">
        <v>339.88</v>
      </c>
      <c r="F22" s="11">
        <v>475.83</v>
      </c>
      <c r="G22" s="11">
        <v>419.33</v>
      </c>
      <c r="H22" s="73">
        <v>0</v>
      </c>
      <c r="I22" s="73">
        <v>0</v>
      </c>
      <c r="J22" s="406">
        <f t="shared" ref="J22" si="2">SUM(C22:I22)</f>
        <v>1235.04</v>
      </c>
    </row>
    <row r="23" spans="1:10" x14ac:dyDescent="0.25">
      <c r="A23" s="390"/>
      <c r="B23" s="138"/>
      <c r="C23" s="75"/>
      <c r="D23" s="75"/>
      <c r="E23" s="75"/>
      <c r="F23" s="75"/>
      <c r="G23" s="75"/>
      <c r="H23" s="75"/>
      <c r="I23" s="75"/>
      <c r="J23" s="407"/>
    </row>
    <row r="24" spans="1:10" x14ac:dyDescent="0.25">
      <c r="A24" s="390"/>
      <c r="B24" s="138"/>
      <c r="C24" s="75"/>
      <c r="D24" s="75"/>
      <c r="E24" s="75"/>
      <c r="F24" s="75"/>
      <c r="G24" s="75"/>
      <c r="H24" s="75"/>
      <c r="I24" s="75"/>
      <c r="J24" s="407"/>
    </row>
    <row r="25" spans="1:10" x14ac:dyDescent="0.25">
      <c r="A25" s="390"/>
      <c r="B25" s="138"/>
      <c r="C25" s="75"/>
      <c r="D25" s="75"/>
      <c r="E25" s="75"/>
      <c r="F25" s="75"/>
      <c r="G25" s="75"/>
      <c r="H25" s="75"/>
      <c r="I25" s="75"/>
      <c r="J25" s="407"/>
    </row>
    <row r="26" spans="1:10" ht="15.75" thickBot="1" x14ac:dyDescent="0.3">
      <c r="A26" s="408"/>
      <c r="B26" s="380"/>
      <c r="C26" s="381"/>
      <c r="D26" s="381"/>
      <c r="E26" s="381"/>
      <c r="F26" s="381"/>
      <c r="G26" s="381"/>
      <c r="H26" s="381"/>
      <c r="I26" s="381"/>
      <c r="J26" s="409"/>
    </row>
  </sheetData>
  <pageMargins left="0.7" right="0.7" top="0.75" bottom="0.75" header="0.3" footer="0.3"/>
  <pageSetup paperSize="9" scale="70" fitToHeight="0"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30"/>
  <sheetViews>
    <sheetView view="pageBreakPreview" zoomScaleNormal="100" zoomScaleSheetLayoutView="100" workbookViewId="0">
      <selection activeCell="I10" sqref="I10"/>
    </sheetView>
  </sheetViews>
  <sheetFormatPr defaultColWidth="9.140625" defaultRowHeight="15" x14ac:dyDescent="0.25"/>
  <cols>
    <col min="1" max="1" width="19.7109375" style="48" customWidth="1"/>
    <col min="2" max="2" width="51.42578125" style="48" customWidth="1"/>
    <col min="3" max="3" width="13" style="48" customWidth="1"/>
    <col min="4" max="4" width="12.7109375" style="48" customWidth="1"/>
    <col min="5" max="5" width="16.140625" style="48" customWidth="1"/>
    <col min="6" max="6" width="16" style="48" customWidth="1"/>
    <col min="7" max="7" width="15.5703125" style="48" customWidth="1"/>
    <col min="8" max="8" width="16.42578125" style="48" customWidth="1"/>
    <col min="9" max="9" width="15.7109375" style="48" customWidth="1"/>
    <col min="10" max="10" width="16.140625" style="48" customWidth="1"/>
    <col min="11" max="16384" width="9.140625" style="48"/>
  </cols>
  <sheetData>
    <row r="1" spans="1:10" s="355" customFormat="1" ht="15.75" x14ac:dyDescent="0.25">
      <c r="A1" s="372" t="s">
        <v>483</v>
      </c>
    </row>
    <row r="2" spans="1:10" s="355" customFormat="1" ht="16.5" thickBot="1" x14ac:dyDescent="0.3">
      <c r="A2" s="410"/>
    </row>
    <row r="3" spans="1:10" s="355" customFormat="1" ht="15.75" x14ac:dyDescent="0.25">
      <c r="A3" s="374"/>
      <c r="B3" s="375" t="s">
        <v>469</v>
      </c>
      <c r="C3" s="376">
        <v>2014</v>
      </c>
      <c r="D3" s="376">
        <v>2015</v>
      </c>
      <c r="E3" s="376">
        <v>2016</v>
      </c>
      <c r="F3" s="376">
        <v>2017</v>
      </c>
      <c r="G3" s="376">
        <v>2018</v>
      </c>
      <c r="H3" s="376">
        <v>2019</v>
      </c>
      <c r="I3" s="376">
        <v>2020</v>
      </c>
      <c r="J3" s="377" t="s">
        <v>12</v>
      </c>
    </row>
    <row r="4" spans="1:10" s="355" customFormat="1" ht="58.5" thickBot="1" x14ac:dyDescent="0.3">
      <c r="A4" s="378" t="s">
        <v>470</v>
      </c>
      <c r="B4" s="379" t="s">
        <v>471</v>
      </c>
      <c r="C4" s="380"/>
      <c r="D4" s="381"/>
      <c r="E4" s="380"/>
      <c r="F4" s="380"/>
      <c r="G4" s="380"/>
      <c r="H4" s="380"/>
      <c r="I4" s="380"/>
      <c r="J4" s="382"/>
    </row>
    <row r="5" spans="1:10" s="355" customFormat="1" ht="15.75" x14ac:dyDescent="0.25">
      <c r="A5" s="383" t="s">
        <v>750</v>
      </c>
      <c r="B5" s="384" t="s">
        <v>751</v>
      </c>
      <c r="C5" s="388" t="s">
        <v>250</v>
      </c>
      <c r="D5" s="411" t="s">
        <v>250</v>
      </c>
      <c r="E5" s="385">
        <v>91.3</v>
      </c>
      <c r="F5" s="385">
        <v>273.89</v>
      </c>
      <c r="G5" s="385">
        <v>639.09</v>
      </c>
      <c r="H5" s="385">
        <v>912.98</v>
      </c>
      <c r="I5" s="388">
        <v>912.98</v>
      </c>
      <c r="J5" s="389">
        <v>912.98</v>
      </c>
    </row>
    <row r="6" spans="1:10" s="355" customFormat="1" ht="30" x14ac:dyDescent="0.25">
      <c r="A6" s="383" t="s">
        <v>756</v>
      </c>
      <c r="B6" s="412" t="s">
        <v>769</v>
      </c>
      <c r="C6" s="412"/>
      <c r="D6" s="413" t="s">
        <v>250</v>
      </c>
      <c r="E6" s="413" t="s">
        <v>250</v>
      </c>
      <c r="F6" s="135">
        <v>1494.5</v>
      </c>
      <c r="G6" s="135">
        <v>1494.5</v>
      </c>
      <c r="H6" s="135">
        <v>1494.5</v>
      </c>
      <c r="I6" s="135">
        <v>1494.5</v>
      </c>
      <c r="J6" s="135">
        <v>1494.5</v>
      </c>
    </row>
    <row r="7" spans="1:10" s="355" customFormat="1" ht="15.75" x14ac:dyDescent="0.25">
      <c r="A7" s="390" t="s">
        <v>472</v>
      </c>
      <c r="B7" s="75" t="s">
        <v>473</v>
      </c>
      <c r="C7" s="391">
        <v>0</v>
      </c>
      <c r="D7" s="391">
        <v>0</v>
      </c>
      <c r="E7" s="391">
        <f>'6 lentelė'!E7</f>
        <v>0</v>
      </c>
      <c r="F7" s="391">
        <f>SUM('6 lentelė'!E7:F7)</f>
        <v>7406.8832700000003</v>
      </c>
      <c r="G7" s="391">
        <f>SUM('6 lentelė'!E7:G7)</f>
        <v>7406.8832700000003</v>
      </c>
      <c r="H7" s="391">
        <f>SUM('6 lentelė'!E7:H7)</f>
        <v>7406.8832700000003</v>
      </c>
      <c r="I7" s="391">
        <f>SUM('6 lentelė'!E7:I7)</f>
        <v>7406.8832700000003</v>
      </c>
      <c r="J7" s="392">
        <f>SUM('6 lentelė'!E7:I7)</f>
        <v>7406.8832700000003</v>
      </c>
    </row>
    <row r="8" spans="1:10" s="414" customFormat="1" ht="15.75" x14ac:dyDescent="0.25">
      <c r="A8" s="74" t="s">
        <v>279</v>
      </c>
      <c r="B8" s="395" t="s">
        <v>474</v>
      </c>
      <c r="C8" s="391">
        <v>0</v>
      </c>
      <c r="D8" s="391">
        <v>0</v>
      </c>
      <c r="E8" s="393">
        <f>'[3]6 lentelė'!E6</f>
        <v>0</v>
      </c>
      <c r="F8" s="393">
        <f>SUM('[3]6 lentelė'!E6:F6)</f>
        <v>10918.538039999999</v>
      </c>
      <c r="G8" s="391">
        <f>SUM('[3]6 lentelė'!E6:G6)</f>
        <v>10918.538039999999</v>
      </c>
      <c r="H8" s="391">
        <f>SUM('[3]6 lentelė'!E6:H6)</f>
        <v>10918.538039999999</v>
      </c>
      <c r="I8" s="391">
        <f>SUM('[3]6 lentelė'!E6:I6)</f>
        <v>10918.538039999999</v>
      </c>
      <c r="J8" s="392">
        <f>SUM('[3]6 lentelė'!E6:I6)</f>
        <v>10918.538039999999</v>
      </c>
    </row>
    <row r="9" spans="1:10" s="355" customFormat="1" ht="30" x14ac:dyDescent="0.25">
      <c r="A9" s="74" t="s">
        <v>249</v>
      </c>
      <c r="B9" s="395" t="s">
        <v>475</v>
      </c>
      <c r="C9" s="396">
        <v>0</v>
      </c>
      <c r="D9" s="396">
        <v>0</v>
      </c>
      <c r="E9" s="391">
        <f>'6 lentelė'!E9</f>
        <v>23426.618119999999</v>
      </c>
      <c r="F9" s="391">
        <f>SUM('6 lentelė'!E9:F9)</f>
        <v>23426.618119999999</v>
      </c>
      <c r="G9" s="391">
        <f>SUM('6 lentelė'!E9:G9)</f>
        <v>23426.618119999999</v>
      </c>
      <c r="H9" s="391">
        <f>SUM('6 lentelė'!E9:H9)</f>
        <v>23426.618119999999</v>
      </c>
      <c r="I9" s="391">
        <f>SUM('6 lentelė'!E9:I9)</f>
        <v>23426.618119999999</v>
      </c>
      <c r="J9" s="392">
        <f>SUM('6 lentelė'!E9:I9)</f>
        <v>23426.618119999999</v>
      </c>
    </row>
    <row r="10" spans="1:10" s="414" customFormat="1" ht="30" x14ac:dyDescent="0.25">
      <c r="A10" s="400" t="s">
        <v>551</v>
      </c>
      <c r="B10" s="98" t="s">
        <v>561</v>
      </c>
      <c r="C10" s="397">
        <v>0</v>
      </c>
      <c r="D10" s="397">
        <v>0</v>
      </c>
      <c r="E10" s="397">
        <v>0</v>
      </c>
      <c r="F10" s="397">
        <f>SUM('[4]6 lentelė'!E8:F8)/1000</f>
        <v>1097.9058823529413</v>
      </c>
      <c r="G10" s="397">
        <f>SUM('[4]6 lentelė'!E8:G8)/1000</f>
        <v>1097.9058823529413</v>
      </c>
      <c r="H10" s="397">
        <f>SUM('[4]6 lentelė'!E8:H8)/1000</f>
        <v>1097.9058823529413</v>
      </c>
      <c r="I10" s="397">
        <f>SUM('[4]6 lentelė'!E8:I8)/1000</f>
        <v>1097.9058823529413</v>
      </c>
      <c r="J10" s="398">
        <f>SUM('[4]6 lentelė'!E8:I8)/1000</f>
        <v>1097.9058823529413</v>
      </c>
    </row>
    <row r="11" spans="1:10" s="355" customFormat="1" ht="15.75" x14ac:dyDescent="0.25">
      <c r="A11" s="400" t="s">
        <v>643</v>
      </c>
      <c r="B11" s="98" t="s">
        <v>676</v>
      </c>
      <c r="C11" s="397">
        <v>0</v>
      </c>
      <c r="D11" s="397">
        <v>0</v>
      </c>
      <c r="E11" s="393">
        <v>0</v>
      </c>
      <c r="F11" s="393">
        <v>2540.7404799999999</v>
      </c>
      <c r="G11" s="391">
        <v>2540.7404799999999</v>
      </c>
      <c r="H11" s="391">
        <v>2540.7404799999999</v>
      </c>
      <c r="I11" s="391">
        <v>2540.7404799999999</v>
      </c>
      <c r="J11" s="392">
        <v>2540.7404799999999</v>
      </c>
    </row>
    <row r="12" spans="1:10" s="355" customFormat="1" ht="15.75" x14ac:dyDescent="0.25">
      <c r="A12" s="400" t="s">
        <v>598</v>
      </c>
      <c r="B12" s="98" t="s">
        <v>635</v>
      </c>
      <c r="C12" s="397">
        <v>0</v>
      </c>
      <c r="D12" s="397">
        <v>0</v>
      </c>
      <c r="E12" s="397">
        <v>0</v>
      </c>
      <c r="F12" s="397">
        <v>2986.3516399999999</v>
      </c>
      <c r="G12" s="397">
        <v>3095.2011199999997</v>
      </c>
      <c r="H12" s="397">
        <v>3095.2011199999997</v>
      </c>
      <c r="I12" s="397">
        <v>3095.2011199999997</v>
      </c>
      <c r="J12" s="398">
        <v>3095.2011199999997</v>
      </c>
    </row>
    <row r="13" spans="1:10" s="355" customFormat="1" ht="15.75" x14ac:dyDescent="0.25">
      <c r="A13" s="390" t="s">
        <v>687</v>
      </c>
      <c r="B13" s="138" t="s">
        <v>752</v>
      </c>
      <c r="C13" s="402" t="s">
        <v>250</v>
      </c>
      <c r="D13" s="402" t="s">
        <v>250</v>
      </c>
      <c r="E13" s="402" t="s">
        <v>250</v>
      </c>
      <c r="F13" s="403">
        <v>1446.9369999999999</v>
      </c>
      <c r="G13" s="415">
        <v>3617.3420000000001</v>
      </c>
      <c r="H13" s="415">
        <v>5787.7470000000003</v>
      </c>
      <c r="I13" s="415">
        <v>7234.6840000000002</v>
      </c>
      <c r="J13" s="416">
        <v>7234.6840000000002</v>
      </c>
    </row>
    <row r="14" spans="1:10" s="355" customFormat="1" ht="15.75" x14ac:dyDescent="0.25">
      <c r="A14" s="74" t="s">
        <v>476</v>
      </c>
      <c r="B14" s="395" t="s">
        <v>477</v>
      </c>
      <c r="C14" s="396">
        <v>0</v>
      </c>
      <c r="D14" s="396">
        <v>0</v>
      </c>
      <c r="E14" s="391">
        <f>'6 lentelė'!E14</f>
        <v>0</v>
      </c>
      <c r="F14" s="391">
        <f>SUM('6 lentelė'!E14:F14)</f>
        <v>2390.36</v>
      </c>
      <c r="G14" s="391">
        <f>SUM('6 lentelė'!E14:G14)</f>
        <v>2390.36</v>
      </c>
      <c r="H14" s="391">
        <f>SUM('6 lentelė'!E14:H14)</f>
        <v>2390.36</v>
      </c>
      <c r="I14" s="391">
        <f>SUM('6 lentelė'!E14:I14)</f>
        <v>2390.36</v>
      </c>
      <c r="J14" s="392">
        <f>SUM('6 lentelė'!E14:I14)</f>
        <v>2390.36</v>
      </c>
    </row>
    <row r="15" spans="1:10" s="355" customFormat="1" ht="15.75" x14ac:dyDescent="0.25">
      <c r="A15" s="74" t="s">
        <v>191</v>
      </c>
      <c r="B15" s="395" t="s">
        <v>478</v>
      </c>
      <c r="C15" s="391">
        <v>0</v>
      </c>
      <c r="D15" s="391">
        <v>0</v>
      </c>
      <c r="E15" s="391">
        <f>'6 lentelė'!E15</f>
        <v>31.49</v>
      </c>
      <c r="F15" s="391">
        <f>SUM('6 lentelė'!E15:F15)</f>
        <v>314.98</v>
      </c>
      <c r="G15" s="391">
        <f>SUM('6 lentelė'!E15:G15)</f>
        <v>314.98</v>
      </c>
      <c r="H15" s="391">
        <f>SUM('6 lentelė'!E15:H15)</f>
        <v>314.98</v>
      </c>
      <c r="I15" s="391">
        <f>SUM('6 lentelė'!E15:I15)</f>
        <v>314.98</v>
      </c>
      <c r="J15" s="392">
        <f>SUM('6 lentelė'!E15:I15)</f>
        <v>314.98</v>
      </c>
    </row>
    <row r="16" spans="1:10" s="777" customFormat="1" ht="15.75" x14ac:dyDescent="0.25">
      <c r="A16" s="772" t="s">
        <v>122</v>
      </c>
      <c r="B16" s="776" t="s">
        <v>479</v>
      </c>
      <c r="C16" s="774">
        <v>0</v>
      </c>
      <c r="D16" s="774">
        <v>0</v>
      </c>
      <c r="E16" s="393">
        <f>'[2]6 lentelė'!E16</f>
        <v>10110.799999999999</v>
      </c>
      <c r="F16" s="393">
        <f>'[2]6 lentelė'!F16+E16</f>
        <v>19128.541176470586</v>
      </c>
      <c r="G16" s="393">
        <f>'[2]6 lentelė'!G16+F16</f>
        <v>21861.188235294114</v>
      </c>
      <c r="H16" s="393">
        <f>'[2]6 lentelė'!H16+G16</f>
        <v>24593.835294117642</v>
      </c>
      <c r="I16" s="393">
        <f>'[2]6 lentelė'!I16+H16</f>
        <v>27326.48235294117</v>
      </c>
      <c r="J16" s="393">
        <f>'[2]6 lentelė'!J16</f>
        <v>27326.48235294117</v>
      </c>
    </row>
    <row r="17" spans="1:10" s="355" customFormat="1" ht="15.75" x14ac:dyDescent="0.25">
      <c r="A17" s="390" t="s">
        <v>171</v>
      </c>
      <c r="B17" s="75" t="s">
        <v>480</v>
      </c>
      <c r="C17" s="391">
        <v>0</v>
      </c>
      <c r="D17" s="391">
        <v>0</v>
      </c>
      <c r="E17" s="391">
        <f>'6 lentelė'!E17</f>
        <v>3296.4</v>
      </c>
      <c r="F17" s="391">
        <f>SUM('6 lentelė'!E17:F17)</f>
        <v>5768.7000000000007</v>
      </c>
      <c r="G17" s="391">
        <f>SUM('6 lentelė'!E17:G17)</f>
        <v>6592.8000000000011</v>
      </c>
      <c r="H17" s="391">
        <f>SUM('6 lentelė'!E17:H17)</f>
        <v>7416.9000000000015</v>
      </c>
      <c r="I17" s="391">
        <f>SUM('6 lentelė'!E17:I17)</f>
        <v>8241.0000000000018</v>
      </c>
      <c r="J17" s="392">
        <f>SUM('6 lentelė'!E17:I17)</f>
        <v>8241.0000000000018</v>
      </c>
    </row>
    <row r="18" spans="1:10" s="355" customFormat="1" ht="15.75" x14ac:dyDescent="0.25">
      <c r="A18" s="390" t="s">
        <v>562</v>
      </c>
      <c r="B18" s="75" t="s">
        <v>569</v>
      </c>
      <c r="C18" s="391">
        <v>0</v>
      </c>
      <c r="D18" s="391">
        <v>0</v>
      </c>
      <c r="E18" s="391">
        <v>0</v>
      </c>
      <c r="F18" s="391">
        <v>2250.5717647058823</v>
      </c>
      <c r="G18" s="391">
        <v>2250.5717647058823</v>
      </c>
      <c r="H18" s="391">
        <v>2250.5717647058823</v>
      </c>
      <c r="I18" s="391">
        <v>2250.5717647058823</v>
      </c>
      <c r="J18" s="392">
        <v>2250.5717647058823</v>
      </c>
    </row>
    <row r="19" spans="1:10" s="355" customFormat="1" ht="15.75" x14ac:dyDescent="0.25">
      <c r="A19" s="390" t="s">
        <v>300</v>
      </c>
      <c r="B19" s="75" t="s">
        <v>481</v>
      </c>
      <c r="C19" s="391">
        <v>0</v>
      </c>
      <c r="D19" s="391">
        <v>0</v>
      </c>
      <c r="E19" s="391">
        <f>'6 lentelė'!E19</f>
        <v>7148.3682399999998</v>
      </c>
      <c r="F19" s="391">
        <f>SUM('6 lentelė'!E19:F19)</f>
        <v>7148.3682399999998</v>
      </c>
      <c r="G19" s="391">
        <f>SUM('6 lentelė'!E19:G19)</f>
        <v>7148.3682399999998</v>
      </c>
      <c r="H19" s="391">
        <f>SUM('6 lentelė'!E19:H19)</f>
        <v>7148.3682399999998</v>
      </c>
      <c r="I19" s="391">
        <f>SUM('6 lentelė'!E19:I19)</f>
        <v>7148.3682399999998</v>
      </c>
      <c r="J19" s="392">
        <f>SUM('6 lentelė'!E19:I19)</f>
        <v>7148.3682399999998</v>
      </c>
    </row>
    <row r="20" spans="1:10" s="355" customFormat="1" ht="15.75" x14ac:dyDescent="0.25">
      <c r="A20" s="390" t="s">
        <v>202</v>
      </c>
      <c r="B20" s="75" t="s">
        <v>482</v>
      </c>
      <c r="C20" s="391">
        <v>0</v>
      </c>
      <c r="D20" s="391"/>
      <c r="E20" s="727">
        <v>2519650</v>
      </c>
      <c r="F20" s="391"/>
      <c r="G20" s="391"/>
      <c r="H20" s="391"/>
      <c r="I20" s="391"/>
      <c r="J20" s="728">
        <f>SUM(C20:I20)</f>
        <v>2519650</v>
      </c>
    </row>
    <row r="21" spans="1:10" s="355" customFormat="1" ht="15.75" x14ac:dyDescent="0.25">
      <c r="A21" s="390" t="s">
        <v>791</v>
      </c>
      <c r="B21" s="75" t="s">
        <v>797</v>
      </c>
      <c r="C21" s="402" t="s">
        <v>250</v>
      </c>
      <c r="D21" s="402" t="s">
        <v>250</v>
      </c>
      <c r="E21" s="402" t="s">
        <v>250</v>
      </c>
      <c r="F21" s="721">
        <v>3224.08</v>
      </c>
      <c r="G21" s="721">
        <v>3224.08</v>
      </c>
      <c r="H21" s="721">
        <v>3224.08</v>
      </c>
      <c r="I21" s="721">
        <v>3224.08</v>
      </c>
      <c r="J21" s="721">
        <v>3224.08</v>
      </c>
    </row>
    <row r="22" spans="1:10" s="355" customFormat="1" ht="15.75" x14ac:dyDescent="0.25">
      <c r="A22" s="390" t="s">
        <v>636</v>
      </c>
      <c r="B22" s="138" t="s">
        <v>594</v>
      </c>
      <c r="C22" s="391">
        <v>0</v>
      </c>
      <c r="D22" s="391">
        <v>0</v>
      </c>
      <c r="E22" s="391">
        <f>'6 lentelė'!E22</f>
        <v>339.88</v>
      </c>
      <c r="F22" s="391">
        <f>SUM('6 lentelė'!D22:F22)</f>
        <v>815.71</v>
      </c>
      <c r="G22" s="391">
        <f>SUM('6 lentelė'!D22:G22)</f>
        <v>1235.04</v>
      </c>
      <c r="H22" s="391">
        <f>SUM('6 lentelė'!D22:H22)</f>
        <v>1235.04</v>
      </c>
      <c r="I22" s="391">
        <f>SUM('6 lentelė'!D22:H22)</f>
        <v>1235.04</v>
      </c>
      <c r="J22" s="392">
        <v>1235.04</v>
      </c>
    </row>
    <row r="23" spans="1:10" x14ac:dyDescent="0.25">
      <c r="A23" s="390"/>
      <c r="B23" s="138"/>
      <c r="C23" s="75"/>
      <c r="D23" s="75"/>
      <c r="E23" s="75"/>
      <c r="F23" s="75"/>
      <c r="G23" s="75"/>
      <c r="H23" s="75"/>
      <c r="I23" s="75"/>
      <c r="J23" s="407"/>
    </row>
    <row r="24" spans="1:10" x14ac:dyDescent="0.25">
      <c r="A24" s="390"/>
      <c r="B24" s="138"/>
      <c r="C24" s="75"/>
      <c r="D24" s="75"/>
      <c r="E24" s="75"/>
      <c r="F24" s="75"/>
      <c r="G24" s="75"/>
      <c r="H24" s="75"/>
      <c r="I24" s="75"/>
      <c r="J24" s="407"/>
    </row>
    <row r="25" spans="1:10" x14ac:dyDescent="0.25">
      <c r="A25" s="390"/>
      <c r="B25" s="138"/>
      <c r="C25" s="75"/>
      <c r="D25" s="75"/>
      <c r="E25" s="75"/>
      <c r="F25" s="75"/>
      <c r="G25" s="75"/>
      <c r="H25" s="75"/>
      <c r="I25" s="75"/>
      <c r="J25" s="407"/>
    </row>
    <row r="26" spans="1:10" ht="15.75" thickBot="1" x14ac:dyDescent="0.3">
      <c r="A26" s="408"/>
      <c r="B26" s="380"/>
      <c r="C26" s="381"/>
      <c r="D26" s="381"/>
      <c r="E26" s="381"/>
      <c r="F26" s="381"/>
      <c r="G26" s="381"/>
      <c r="H26" s="381"/>
      <c r="I26" s="381"/>
      <c r="J26" s="409"/>
    </row>
    <row r="27" spans="1:10" x14ac:dyDescent="0.25">
      <c r="A27" s="17"/>
      <c r="B27" s="17"/>
      <c r="C27" s="17"/>
      <c r="D27" s="17"/>
      <c r="E27" s="17"/>
      <c r="F27" s="17"/>
      <c r="G27" s="17"/>
      <c r="H27" s="17"/>
      <c r="I27" s="17"/>
      <c r="J27" s="17"/>
    </row>
    <row r="29" spans="1:10" x14ac:dyDescent="0.25">
      <c r="F29" s="417"/>
    </row>
    <row r="30" spans="1:10" x14ac:dyDescent="0.25">
      <c r="F30" s="417"/>
    </row>
  </sheetData>
  <pageMargins left="0.7" right="0.7" top="0.75" bottom="0.75" header="0.3" footer="0.3"/>
  <pageSetup paperSize="9" scale="68" fitToHeight="0" orientation="landscape" r:id="rId1"/>
  <drawing r:id="rId2"/>
  <legacyDrawing r:id="rId3"/>
  <oleObjects>
    <mc:AlternateContent xmlns:mc="http://schemas.openxmlformats.org/markup-compatibility/2006">
      <mc:Choice Requires="x14">
        <oleObject progId="Excel.Sheet.12" shapeId="3074" r:id="rId4">
          <objectPr defaultSize="0" r:id="rId5">
            <anchor moveWithCells="1">
              <from>
                <xdr:col>5</xdr:col>
                <xdr:colOff>0</xdr:colOff>
                <xdr:row>19</xdr:row>
                <xdr:rowOff>0</xdr:rowOff>
              </from>
              <to>
                <xdr:col>7</xdr:col>
                <xdr:colOff>1076325</xdr:colOff>
                <xdr:row>20</xdr:row>
                <xdr:rowOff>9525</xdr:rowOff>
              </to>
            </anchor>
          </objectPr>
        </oleObject>
      </mc:Choice>
      <mc:Fallback>
        <oleObject progId="Excel.Sheet.12" shapeId="3074" r:id="rId4"/>
      </mc:Fallback>
    </mc:AlternateContent>
    <mc:AlternateContent xmlns:mc="http://schemas.openxmlformats.org/markup-compatibility/2006">
      <mc:Choice Requires="x14">
        <oleObject progId="Excel.Sheet.12" shapeId="3075" r:id="rId6">
          <objectPr defaultSize="0" r:id="rId7">
            <anchor moveWithCells="1">
              <from>
                <xdr:col>8</xdr:col>
                <xdr:colOff>0</xdr:colOff>
                <xdr:row>19</xdr:row>
                <xdr:rowOff>0</xdr:rowOff>
              </from>
              <to>
                <xdr:col>8</xdr:col>
                <xdr:colOff>962025</xdr:colOff>
                <xdr:row>20</xdr:row>
                <xdr:rowOff>9525</xdr:rowOff>
              </to>
            </anchor>
          </objectPr>
        </oleObject>
      </mc:Choice>
      <mc:Fallback>
        <oleObject progId="Excel.Sheet.12" shapeId="3075" r:id="rId6"/>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5"/>
  <sheetViews>
    <sheetView view="pageBreakPreview" zoomScaleNormal="100" zoomScaleSheetLayoutView="100" workbookViewId="0">
      <selection activeCell="I25" sqref="I25"/>
    </sheetView>
  </sheetViews>
  <sheetFormatPr defaultColWidth="9.140625" defaultRowHeight="15" x14ac:dyDescent="0.25"/>
  <cols>
    <col min="1" max="1" width="9.140625" style="48"/>
    <col min="2" max="2" width="33.5703125" style="48" customWidth="1"/>
    <col min="3" max="3" width="14.7109375" style="48" customWidth="1"/>
    <col min="4" max="4" width="14.140625" style="48" customWidth="1"/>
    <col min="5" max="5" width="19.42578125" style="48" customWidth="1"/>
    <col min="6" max="16384" width="9.140625" style="48"/>
  </cols>
  <sheetData>
    <row r="1" spans="1:5" ht="16.5" thickBot="1" x14ac:dyDescent="0.3">
      <c r="A1" s="187" t="s">
        <v>484</v>
      </c>
    </row>
    <row r="2" spans="1:5" ht="96" thickTop="1" thickBot="1" x14ac:dyDescent="0.3">
      <c r="A2" s="418" t="s">
        <v>463</v>
      </c>
      <c r="B2" s="419" t="s">
        <v>485</v>
      </c>
      <c r="C2" s="419" t="s">
        <v>486</v>
      </c>
      <c r="D2" s="419" t="s">
        <v>487</v>
      </c>
      <c r="E2" s="420" t="s">
        <v>488</v>
      </c>
    </row>
    <row r="3" spans="1:5" ht="45.95" customHeight="1" thickBot="1" x14ac:dyDescent="0.3">
      <c r="A3" s="421">
        <v>1</v>
      </c>
      <c r="B3" s="44" t="s">
        <v>489</v>
      </c>
      <c r="C3" s="42"/>
      <c r="D3" s="42"/>
      <c r="E3" s="422"/>
    </row>
    <row r="4" spans="1:5" ht="45.95" customHeight="1" thickBot="1" x14ac:dyDescent="0.3">
      <c r="A4" s="421">
        <v>2</v>
      </c>
      <c r="B4" s="44" t="s">
        <v>490</v>
      </c>
      <c r="C4" s="42"/>
      <c r="D4" s="42"/>
      <c r="E4" s="422"/>
    </row>
    <row r="5" spans="1:5" ht="45.95" customHeight="1" thickBot="1" x14ac:dyDescent="0.3">
      <c r="A5" s="421">
        <v>3</v>
      </c>
      <c r="B5" s="44" t="s">
        <v>491</v>
      </c>
      <c r="C5" s="42"/>
      <c r="D5" s="42"/>
      <c r="E5" s="422"/>
    </row>
    <row r="6" spans="1:5" ht="45.95" customHeight="1" thickBot="1" x14ac:dyDescent="0.3">
      <c r="A6" s="421">
        <v>4</v>
      </c>
      <c r="B6" s="44" t="s">
        <v>492</v>
      </c>
      <c r="C6" s="42"/>
      <c r="D6" s="42"/>
      <c r="E6" s="422"/>
    </row>
    <row r="7" spans="1:5" ht="45.95" customHeight="1" thickBot="1" x14ac:dyDescent="0.3">
      <c r="A7" s="421">
        <v>5</v>
      </c>
      <c r="B7" s="44" t="s">
        <v>493</v>
      </c>
      <c r="C7" s="270">
        <v>4</v>
      </c>
      <c r="D7" s="270">
        <v>4</v>
      </c>
      <c r="E7" s="423">
        <v>10918538.039999999</v>
      </c>
    </row>
    <row r="8" spans="1:5" ht="45.95" customHeight="1" thickBot="1" x14ac:dyDescent="0.3">
      <c r="A8" s="421">
        <v>6</v>
      </c>
      <c r="B8" s="44" t="s">
        <v>494</v>
      </c>
      <c r="C8" s="42">
        <v>5</v>
      </c>
      <c r="D8" s="42">
        <v>5</v>
      </c>
      <c r="E8" s="423">
        <v>27755178.930000003</v>
      </c>
    </row>
    <row r="9" spans="1:5" ht="45.95" customHeight="1" thickBot="1" x14ac:dyDescent="0.3">
      <c r="A9" s="421">
        <v>8</v>
      </c>
      <c r="B9" s="44" t="s">
        <v>495</v>
      </c>
      <c r="C9" s="42">
        <v>1</v>
      </c>
      <c r="D9" s="42">
        <v>1</v>
      </c>
      <c r="E9" s="423">
        <v>7406883.2699999996</v>
      </c>
    </row>
    <row r="10" spans="1:5" ht="45.95" customHeight="1" thickBot="1" x14ac:dyDescent="0.3">
      <c r="A10" s="421">
        <v>9</v>
      </c>
      <c r="B10" s="44" t="s">
        <v>496</v>
      </c>
      <c r="C10" s="42">
        <v>5</v>
      </c>
      <c r="D10" s="42">
        <v>5</v>
      </c>
      <c r="E10" s="422">
        <v>5</v>
      </c>
    </row>
    <row r="11" spans="1:5" ht="45.95" customHeight="1" thickBot="1" x14ac:dyDescent="0.3">
      <c r="A11" s="421">
        <v>10</v>
      </c>
      <c r="B11" s="44" t="s">
        <v>497</v>
      </c>
      <c r="C11" s="42"/>
      <c r="D11" s="42"/>
      <c r="E11" s="422"/>
    </row>
    <row r="12" spans="1:5" ht="45.95" customHeight="1" thickBot="1" x14ac:dyDescent="0.3">
      <c r="A12" s="421">
        <v>11</v>
      </c>
      <c r="B12" s="424" t="s">
        <v>498</v>
      </c>
      <c r="C12" s="425">
        <v>4</v>
      </c>
      <c r="D12" s="425">
        <v>4</v>
      </c>
      <c r="E12" s="426">
        <v>3164793.6</v>
      </c>
    </row>
    <row r="13" spans="1:5" ht="45.95" customHeight="1" thickBot="1" x14ac:dyDescent="0.3">
      <c r="A13" s="421">
        <v>12</v>
      </c>
      <c r="B13" s="424" t="s">
        <v>499</v>
      </c>
      <c r="C13" s="425">
        <v>12</v>
      </c>
      <c r="D13" s="425">
        <v>11</v>
      </c>
      <c r="E13" s="426">
        <v>10564829.789999999</v>
      </c>
    </row>
    <row r="14" spans="1:5" ht="45.95" customHeight="1" thickBot="1" x14ac:dyDescent="0.3">
      <c r="A14" s="421">
        <v>13</v>
      </c>
      <c r="B14" s="44" t="s">
        <v>500</v>
      </c>
      <c r="C14" s="42"/>
      <c r="D14" s="42"/>
      <c r="E14" s="422"/>
    </row>
    <row r="15" spans="1:5" ht="45.95" customHeight="1" thickBot="1" x14ac:dyDescent="0.3">
      <c r="A15" s="421">
        <v>14</v>
      </c>
      <c r="B15" s="44" t="s">
        <v>501</v>
      </c>
      <c r="C15" s="42"/>
      <c r="D15" s="42"/>
      <c r="E15" s="422"/>
    </row>
    <row r="16" spans="1:5" ht="45.95" customHeight="1" thickBot="1" x14ac:dyDescent="0.3">
      <c r="A16" s="421">
        <v>15</v>
      </c>
      <c r="B16" s="44" t="s">
        <v>502</v>
      </c>
      <c r="C16" s="42"/>
      <c r="D16" s="42"/>
      <c r="E16" s="422"/>
    </row>
    <row r="17" spans="1:5" ht="45.95" customHeight="1" thickBot="1" x14ac:dyDescent="0.3">
      <c r="A17" s="421">
        <v>16</v>
      </c>
      <c r="B17" s="44" t="s">
        <v>503</v>
      </c>
      <c r="C17" s="42"/>
      <c r="D17" s="42"/>
      <c r="E17" s="422"/>
    </row>
    <row r="18" spans="1:5" ht="45.95" customHeight="1" thickBot="1" x14ac:dyDescent="0.3">
      <c r="A18" s="421">
        <v>17</v>
      </c>
      <c r="B18" s="44" t="s">
        <v>504</v>
      </c>
      <c r="C18" s="42"/>
      <c r="D18" s="42"/>
      <c r="E18" s="422"/>
    </row>
    <row r="19" spans="1:5" ht="45.95" customHeight="1" thickBot="1" x14ac:dyDescent="0.3">
      <c r="A19" s="421">
        <v>18</v>
      </c>
      <c r="B19" s="44" t="s">
        <v>505</v>
      </c>
      <c r="C19" s="42"/>
      <c r="D19" s="42"/>
      <c r="E19" s="422"/>
    </row>
    <row r="20" spans="1:5" ht="45.95" customHeight="1" thickBot="1" x14ac:dyDescent="0.3">
      <c r="A20" s="421">
        <v>19</v>
      </c>
      <c r="B20" s="44" t="s">
        <v>773</v>
      </c>
      <c r="C20" s="42"/>
      <c r="D20" s="42"/>
      <c r="E20" s="422"/>
    </row>
    <row r="21" spans="1:5" ht="45.95" customHeight="1" thickBot="1" x14ac:dyDescent="0.3">
      <c r="A21" s="421">
        <v>20</v>
      </c>
      <c r="B21" s="44" t="s">
        <v>506</v>
      </c>
      <c r="C21" s="42"/>
      <c r="D21" s="42"/>
      <c r="E21" s="422"/>
    </row>
    <row r="22" spans="1:5" ht="45.95" customHeight="1" thickBot="1" x14ac:dyDescent="0.3">
      <c r="A22" s="421">
        <v>21</v>
      </c>
      <c r="B22" s="44" t="s">
        <v>507</v>
      </c>
      <c r="C22" s="42"/>
      <c r="D22" s="42"/>
      <c r="E22" s="422"/>
    </row>
    <row r="23" spans="1:5" ht="45.95" customHeight="1" thickBot="1" x14ac:dyDescent="0.3">
      <c r="A23" s="421">
        <v>22</v>
      </c>
      <c r="B23" s="44" t="s">
        <v>508</v>
      </c>
      <c r="C23" s="42">
        <v>18</v>
      </c>
      <c r="D23" s="42">
        <v>18</v>
      </c>
      <c r="E23" s="722">
        <v>3224076.47</v>
      </c>
    </row>
    <row r="24" spans="1:5" ht="45.95" customHeight="1" thickBot="1" x14ac:dyDescent="0.3">
      <c r="A24" s="421">
        <v>22</v>
      </c>
      <c r="B24" s="44" t="s">
        <v>508</v>
      </c>
      <c r="C24" s="42"/>
      <c r="D24" s="42"/>
      <c r="E24" s="422"/>
    </row>
    <row r="25" spans="1:5" ht="45.95" customHeight="1" thickBot="1" x14ac:dyDescent="0.3">
      <c r="A25" s="421">
        <v>23</v>
      </c>
      <c r="B25" s="44" t="s">
        <v>509</v>
      </c>
      <c r="C25" s="42"/>
      <c r="D25" s="42"/>
      <c r="E25" s="422"/>
    </row>
    <row r="26" spans="1:5" ht="45.95" customHeight="1" thickBot="1" x14ac:dyDescent="0.3">
      <c r="A26" s="421">
        <v>24</v>
      </c>
      <c r="B26" s="44" t="s">
        <v>510</v>
      </c>
      <c r="C26" s="42">
        <v>6</v>
      </c>
      <c r="D26" s="42">
        <v>6</v>
      </c>
      <c r="E26" s="427">
        <v>1235040.01</v>
      </c>
    </row>
    <row r="27" spans="1:5" ht="45.95" customHeight="1" thickBot="1" x14ac:dyDescent="0.3">
      <c r="A27" s="421">
        <v>25</v>
      </c>
      <c r="B27" s="44" t="s">
        <v>511</v>
      </c>
      <c r="C27" s="42">
        <v>2</v>
      </c>
      <c r="D27" s="42">
        <v>2</v>
      </c>
      <c r="E27" s="423">
        <v>4038467</v>
      </c>
    </row>
    <row r="28" spans="1:5" ht="45.95" customHeight="1" thickBot="1" x14ac:dyDescent="0.3">
      <c r="A28" s="421">
        <v>26</v>
      </c>
      <c r="B28" s="44" t="s">
        <v>409</v>
      </c>
      <c r="C28" s="42">
        <v>5</v>
      </c>
      <c r="D28" s="42">
        <v>5</v>
      </c>
      <c r="E28" s="423">
        <v>2037646</v>
      </c>
    </row>
    <row r="29" spans="1:5" ht="77.25" customHeight="1" thickBot="1" x14ac:dyDescent="0.3">
      <c r="A29" s="421">
        <v>27</v>
      </c>
      <c r="B29" s="44" t="s">
        <v>512</v>
      </c>
      <c r="C29" s="42">
        <v>6</v>
      </c>
      <c r="D29" s="42">
        <v>6</v>
      </c>
      <c r="E29" s="422">
        <v>1912986</v>
      </c>
    </row>
    <row r="30" spans="1:5" ht="77.25" customHeight="1" thickBot="1" x14ac:dyDescent="0.3">
      <c r="A30" s="428">
        <v>28</v>
      </c>
      <c r="B30" s="429" t="s">
        <v>356</v>
      </c>
      <c r="C30" s="804">
        <v>3</v>
      </c>
      <c r="D30" s="804">
        <v>3</v>
      </c>
      <c r="E30" s="805">
        <v>4297345</v>
      </c>
    </row>
    <row r="31" spans="1:5" ht="60.75" customHeight="1" thickBot="1" x14ac:dyDescent="0.3">
      <c r="A31" s="428">
        <v>29</v>
      </c>
      <c r="B31" s="429" t="s">
        <v>354</v>
      </c>
      <c r="C31" s="430">
        <v>17</v>
      </c>
      <c r="D31" s="430">
        <v>17</v>
      </c>
      <c r="E31" s="431">
        <v>20931827</v>
      </c>
    </row>
    <row r="32" spans="1:5" ht="48" thickBot="1" x14ac:dyDescent="0.3">
      <c r="A32" s="432">
        <v>30</v>
      </c>
      <c r="B32" s="433" t="s">
        <v>355</v>
      </c>
      <c r="C32" s="434">
        <v>5</v>
      </c>
      <c r="D32" s="434">
        <v>5</v>
      </c>
      <c r="E32" s="435">
        <v>6412919</v>
      </c>
    </row>
    <row r="33" spans="1:5" ht="72" customHeight="1" thickBot="1" x14ac:dyDescent="0.3">
      <c r="A33" s="421">
        <v>31</v>
      </c>
      <c r="B33" s="44" t="s">
        <v>513</v>
      </c>
      <c r="C33" s="42"/>
      <c r="D33" s="42"/>
      <c r="E33" s="422"/>
    </row>
    <row r="34" spans="1:5" ht="77.25" customHeight="1" thickBot="1" x14ac:dyDescent="0.3">
      <c r="A34" s="428">
        <v>32</v>
      </c>
      <c r="B34" s="429" t="s">
        <v>358</v>
      </c>
      <c r="C34" s="430">
        <v>3</v>
      </c>
      <c r="D34" s="430">
        <v>3</v>
      </c>
      <c r="E34" s="431">
        <v>6524996</v>
      </c>
    </row>
    <row r="35" spans="1:5" ht="48" thickBot="1" x14ac:dyDescent="0.3">
      <c r="A35" s="434">
        <v>33</v>
      </c>
      <c r="B35" s="433" t="s">
        <v>360</v>
      </c>
      <c r="C35" s="434">
        <v>3</v>
      </c>
      <c r="D35" s="434">
        <v>3</v>
      </c>
      <c r="E35" s="436">
        <v>2812188.29</v>
      </c>
    </row>
    <row r="36" spans="1:5" ht="77.25" customHeight="1" thickBot="1" x14ac:dyDescent="0.3">
      <c r="A36" s="421">
        <v>34</v>
      </c>
      <c r="B36" s="44" t="s">
        <v>514</v>
      </c>
      <c r="C36" s="42"/>
      <c r="D36" s="42"/>
      <c r="E36" s="422"/>
    </row>
    <row r="37" spans="1:5" ht="69" customHeight="1" thickBot="1" x14ac:dyDescent="0.3">
      <c r="A37" s="421">
        <v>35</v>
      </c>
      <c r="B37" s="44" t="s">
        <v>515</v>
      </c>
      <c r="C37" s="42"/>
      <c r="D37" s="42"/>
      <c r="E37" s="422"/>
    </row>
    <row r="38" spans="1:5" ht="60" customHeight="1" thickBot="1" x14ac:dyDescent="0.3">
      <c r="A38" s="421">
        <v>36</v>
      </c>
      <c r="B38" s="44" t="s">
        <v>516</v>
      </c>
      <c r="C38" s="42"/>
      <c r="D38" s="42"/>
      <c r="E38" s="422"/>
    </row>
    <row r="39" spans="1:5" ht="64.5" customHeight="1" thickBot="1" x14ac:dyDescent="0.3">
      <c r="A39" s="421">
        <v>37</v>
      </c>
      <c r="B39" s="44" t="s">
        <v>517</v>
      </c>
      <c r="C39" s="42"/>
      <c r="D39" s="42"/>
      <c r="E39" s="422"/>
    </row>
    <row r="40" spans="1:5" ht="45.95" customHeight="1" thickBot="1" x14ac:dyDescent="0.3">
      <c r="A40" s="437">
        <v>38</v>
      </c>
      <c r="B40" s="438" t="s">
        <v>518</v>
      </c>
      <c r="C40" s="270">
        <v>7</v>
      </c>
      <c r="D40" s="270">
        <v>7</v>
      </c>
      <c r="E40" s="439">
        <f>SUM('[3]2 lentelė'!J70:J76)</f>
        <v>2540740.4799999995</v>
      </c>
    </row>
    <row r="41" spans="1:5" ht="45.95" customHeight="1" thickBot="1" x14ac:dyDescent="0.3">
      <c r="A41" s="421">
        <v>39</v>
      </c>
      <c r="B41" s="44" t="s">
        <v>519</v>
      </c>
      <c r="C41" s="42"/>
      <c r="D41" s="42"/>
      <c r="E41" s="422"/>
    </row>
    <row r="42" spans="1:5" ht="45.95" customHeight="1" thickBot="1" x14ac:dyDescent="0.3">
      <c r="A42" s="421">
        <v>40</v>
      </c>
      <c r="B42" s="44" t="s">
        <v>520</v>
      </c>
      <c r="C42" s="42"/>
      <c r="D42" s="42"/>
      <c r="E42" s="422"/>
    </row>
    <row r="43" spans="1:5" ht="45.95" customHeight="1" thickBot="1" x14ac:dyDescent="0.3">
      <c r="A43" s="421">
        <v>41</v>
      </c>
      <c r="B43" s="44" t="s">
        <v>521</v>
      </c>
      <c r="C43" s="42"/>
      <c r="D43" s="42"/>
      <c r="E43" s="422"/>
    </row>
    <row r="44" spans="1:5" ht="45.95" customHeight="1" thickBot="1" x14ac:dyDescent="0.3">
      <c r="A44" s="421">
        <v>42</v>
      </c>
      <c r="B44" s="44" t="s">
        <v>522</v>
      </c>
      <c r="C44" s="42">
        <v>3</v>
      </c>
      <c r="D44" s="42">
        <v>3</v>
      </c>
      <c r="E44" s="423">
        <v>933220</v>
      </c>
    </row>
    <row r="45" spans="1:5" ht="45.95" customHeight="1" thickBot="1" x14ac:dyDescent="0.3">
      <c r="A45" s="421">
        <v>43</v>
      </c>
      <c r="B45" s="440" t="s">
        <v>523</v>
      </c>
      <c r="C45" s="42"/>
      <c r="D45" s="42"/>
      <c r="E45" s="422"/>
    </row>
    <row r="46" spans="1:5" ht="45.95" customHeight="1" thickBot="1" x14ac:dyDescent="0.3">
      <c r="A46" s="421">
        <v>44</v>
      </c>
      <c r="B46" s="44" t="s">
        <v>524</v>
      </c>
      <c r="C46" s="42">
        <v>8</v>
      </c>
      <c r="D46" s="42">
        <v>8</v>
      </c>
      <c r="E46" s="707">
        <v>3095201.12</v>
      </c>
    </row>
    <row r="47" spans="1:5" ht="45.95" customHeight="1" thickBot="1" x14ac:dyDescent="0.3">
      <c r="A47" s="421">
        <v>45</v>
      </c>
      <c r="B47" s="44" t="s">
        <v>525</v>
      </c>
      <c r="C47" s="441"/>
      <c r="D47" s="42"/>
      <c r="E47" s="422"/>
    </row>
    <row r="48" spans="1:5" ht="45.95" customHeight="1" thickBot="1" x14ac:dyDescent="0.3">
      <c r="A48" s="421">
        <v>46</v>
      </c>
      <c r="B48" s="44" t="s">
        <v>526</v>
      </c>
      <c r="C48" s="441"/>
      <c r="D48" s="42"/>
      <c r="E48" s="422"/>
    </row>
    <row r="49" spans="1:5" ht="45.95" customHeight="1" thickBot="1" x14ac:dyDescent="0.3">
      <c r="A49" s="421">
        <v>47</v>
      </c>
      <c r="B49" s="44" t="s">
        <v>527</v>
      </c>
      <c r="C49" s="441"/>
      <c r="D49" s="42"/>
      <c r="E49" s="422"/>
    </row>
    <row r="50" spans="1:5" ht="45.95" customHeight="1" thickBot="1" x14ac:dyDescent="0.3">
      <c r="A50" s="421">
        <v>48</v>
      </c>
      <c r="B50" s="44" t="s">
        <v>528</v>
      </c>
      <c r="C50" s="441"/>
      <c r="D50" s="42"/>
      <c r="E50" s="422"/>
    </row>
    <row r="51" spans="1:5" ht="45.95" customHeight="1" thickBot="1" x14ac:dyDescent="0.3">
      <c r="A51" s="421">
        <v>49</v>
      </c>
      <c r="B51" s="440" t="s">
        <v>529</v>
      </c>
      <c r="C51" s="42"/>
      <c r="D51" s="42"/>
      <c r="E51" s="422"/>
    </row>
    <row r="52" spans="1:5" ht="16.5" thickBot="1" x14ac:dyDescent="0.3">
      <c r="A52" s="442">
        <v>50</v>
      </c>
      <c r="B52" s="443" t="s">
        <v>530</v>
      </c>
      <c r="C52" s="444"/>
      <c r="D52" s="444"/>
      <c r="E52" s="445"/>
    </row>
    <row r="53" spans="1:5" ht="16.5" thickTop="1" x14ac:dyDescent="0.25">
      <c r="A53" s="277"/>
    </row>
    <row r="54" spans="1:5" ht="15.75" x14ac:dyDescent="0.25">
      <c r="A54" s="277"/>
    </row>
    <row r="55" spans="1:5" x14ac:dyDescent="0.25">
      <c r="A55" s="446"/>
    </row>
  </sheetData>
  <pageMargins left="0.7" right="0.7" top="0.75" bottom="0.75" header="0.3" footer="0.3"/>
  <pageSetup paperSize="9" scale="9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1 lentelė</vt:lpstr>
      <vt:lpstr>2 lentelė</vt:lpstr>
      <vt:lpstr>3 lentelė</vt:lpstr>
      <vt:lpstr>4 lentelė</vt:lpstr>
      <vt:lpstr>5 lentelė</vt:lpstr>
      <vt:lpstr>6 lentelė</vt:lpstr>
      <vt:lpstr>7 lentelė</vt:lpstr>
      <vt:lpstr>8 lentelė</vt:lpstr>
      <vt:lpstr>'1 lentelė'!Print_Area</vt:lpstr>
      <vt:lpstr>'2 lentelė'!Print_Area</vt:lpstr>
      <vt:lpstr>'3 lentelė'!Print_Area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m09154</dc:creator>
  <cp:lastModifiedBy>Mindaugas Juknevičius</cp:lastModifiedBy>
  <cp:lastPrinted>2017-09-04T10:52:52Z</cp:lastPrinted>
  <dcterms:created xsi:type="dcterms:W3CDTF">2016-01-05T12:57:57Z</dcterms:created>
  <dcterms:modified xsi:type="dcterms:W3CDTF">2017-09-25T10:56:31Z</dcterms:modified>
</cp:coreProperties>
</file>