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Marijampolė\2017-10-18 rašytinė\"/>
    </mc:Choice>
  </mc:AlternateContent>
  <bookViews>
    <workbookView xWindow="0" yWindow="0" windowWidth="28800" windowHeight="12435"/>
  </bookViews>
  <sheets>
    <sheet name="1 lentele" sheetId="1" r:id="rId1"/>
    <sheet name="2 lentele" sheetId="2" r:id="rId2"/>
    <sheet name="3 lentele" sheetId="4" r:id="rId3"/>
    <sheet name="4 lentele" sheetId="3" r:id="rId4"/>
    <sheet name="5 lentele" sheetId="5" r:id="rId5"/>
    <sheet name="6 lentele" sheetId="6" r:id="rId6"/>
    <sheet name="7 lentele" sheetId="7" r:id="rId7"/>
    <sheet name="8 lentele" sheetId="8" r:id="rId8"/>
    <sheet name="Stebėsena _4" sheetId="9" r:id="rId9"/>
    <sheet name="Stebėsena_5" sheetId="11" r:id="rId10"/>
  </sheets>
  <externalReferences>
    <externalReference r:id="rId11"/>
  </externalReferenc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8" l="1"/>
  <c r="H15" i="9"/>
  <c r="H14" i="9"/>
  <c r="I15" i="9"/>
  <c r="I14" i="9"/>
  <c r="I13" i="9"/>
  <c r="I10" i="9"/>
  <c r="I7" i="9"/>
  <c r="J10" i="9"/>
  <c r="J7" i="9"/>
  <c r="I13" i="1" l="1"/>
  <c r="H13" i="1"/>
  <c r="H13" i="9"/>
  <c r="J11" i="9"/>
  <c r="I11" i="9"/>
  <c r="H11" i="9"/>
  <c r="K28" i="1" l="1"/>
  <c r="D7" i="5" l="1"/>
  <c r="D5" i="5"/>
  <c r="K13" i="1"/>
  <c r="J13" i="1"/>
  <c r="H7" i="7" l="1"/>
  <c r="H7" i="6"/>
  <c r="G7" i="6"/>
  <c r="J28" i="1"/>
  <c r="I28" i="1"/>
  <c r="H28" i="1"/>
  <c r="Q28" i="1" l="1"/>
  <c r="P28" i="1"/>
  <c r="D7" i="7" l="1"/>
  <c r="E7" i="7" s="1"/>
  <c r="F7" i="7" s="1"/>
  <c r="I7" i="7" s="1"/>
  <c r="J7" i="7" s="1"/>
  <c r="K7" i="7" s="1"/>
  <c r="K7" i="6"/>
  <c r="K39" i="2"/>
  <c r="K38" i="2"/>
  <c r="K37" i="2"/>
  <c r="K36" i="2"/>
  <c r="C5" i="11" l="1"/>
  <c r="D5" i="11" s="1"/>
  <c r="E5" i="11" s="1"/>
  <c r="F5" i="11" s="1"/>
  <c r="G5" i="11" s="1"/>
  <c r="H5" i="11" s="1"/>
  <c r="I5" i="11" s="1"/>
  <c r="J5" i="11" s="1"/>
  <c r="K5" i="11" s="1"/>
  <c r="L5" i="11" s="1"/>
  <c r="I12" i="9"/>
  <c r="H9" i="11"/>
  <c r="H8" i="11"/>
  <c r="I8" i="11" l="1"/>
  <c r="J8" i="11" s="1"/>
  <c r="K8" i="11" s="1"/>
  <c r="L8" i="11" s="1"/>
  <c r="I9" i="11"/>
  <c r="J9" i="11" s="1"/>
  <c r="K9" i="11" s="1"/>
  <c r="L9" i="11" s="1"/>
  <c r="K28" i="2" l="1"/>
  <c r="K27" i="2"/>
  <c r="F7" i="8" s="1"/>
  <c r="K26" i="2"/>
  <c r="K25" i="2"/>
  <c r="K24" i="2"/>
  <c r="F6" i="8" s="1"/>
  <c r="Q21" i="1"/>
  <c r="P21" i="1"/>
  <c r="F8" i="8" l="1"/>
  <c r="G5" i="6" l="1"/>
  <c r="K12" i="2"/>
  <c r="K13" i="2"/>
  <c r="K14" i="2"/>
  <c r="K15" i="2"/>
  <c r="K16" i="2"/>
  <c r="K17" i="2"/>
  <c r="K11" i="2"/>
  <c r="F5" i="8" l="1"/>
  <c r="D5" i="7"/>
  <c r="E5" i="7" s="1"/>
  <c r="F5" i="7" s="1"/>
  <c r="G5" i="7" s="1"/>
  <c r="H5" i="6"/>
  <c r="H5" i="7" l="1"/>
  <c r="I5" i="7" s="1"/>
  <c r="J5" i="7" s="1"/>
  <c r="K5" i="7" s="1"/>
  <c r="K5" i="6" l="1"/>
  <c r="P13" i="1"/>
  <c r="Q13" i="1"/>
</calcChain>
</file>

<file path=xl/sharedStrings.xml><?xml version="1.0" encoding="utf-8"?>
<sst xmlns="http://schemas.openxmlformats.org/spreadsheetml/2006/main" count="1168" uniqueCount="187">
  <si>
    <t>4. PRIEMONIŲ PLANAS</t>
  </si>
  <si>
    <t>1 lentelė. Priemonės, jų įgyvendinimui reikalingų lėšų poreikis ir finansavimo šaltiniai</t>
  </si>
  <si>
    <t>2014 m.</t>
  </si>
  <si>
    <t>2015 m.</t>
  </si>
  <si>
    <t>2016 m.</t>
  </si>
  <si>
    <t>2017 m.</t>
  </si>
  <si>
    <t>2018 m.</t>
  </si>
  <si>
    <t>2019 m.</t>
  </si>
  <si>
    <t>2020 m.</t>
  </si>
  <si>
    <t>Iš viso 2014-2020 m. (be rezervinių projektų)</t>
  </si>
  <si>
    <t>Nr.</t>
  </si>
  <si>
    <t>Lėšų poreikis:</t>
  </si>
  <si>
    <t>Iš viso</t>
  </si>
  <si>
    <t>ES lėšos</t>
  </si>
  <si>
    <t>2.01.</t>
  </si>
  <si>
    <t>Tikslas: Sukurti tvarią, tolygią ir efektyvią ekonominę infrastruktūrą</t>
  </si>
  <si>
    <t>2.01.01.</t>
  </si>
  <si>
    <t>Uždavinys: Plėtoti modernią transporto infrastruktūrą ir darnų judumą</t>
  </si>
  <si>
    <t>2 lentelė. Projektams įgyvendinti reikalingų lėšų poreikis, finansavimo šaltiniai ir pagrindinių projektų įgyvendinimo etapų terminai</t>
  </si>
  <si>
    <t>Požymiai</t>
  </si>
  <si>
    <t>Lėšų poreikis ir finansavimo šaltiniai (Lt)</t>
  </si>
  <si>
    <t>Projekto etapai</t>
  </si>
  <si>
    <t>Projektas</t>
  </si>
  <si>
    <t>Pareiškėjas</t>
  </si>
  <si>
    <t>Ministerija</t>
  </si>
  <si>
    <t>Įgyvendinimo teritorija</t>
  </si>
  <si>
    <t>Veiksmų programos įgyvendinimo plano priemonė arba  Kaimo plėtros programos priemonė (Nr.)</t>
  </si>
  <si>
    <t>R/V*</t>
  </si>
  <si>
    <t>ITI**</t>
  </si>
  <si>
    <t>rez.***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</si>
  <si>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</si>
  <si>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</si>
  <si>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</si>
  <si>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</si>
  <si>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</si>
  <si>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</si>
  <si>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</si>
  <si>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</si>
  <si>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</si>
  <si>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-</t>
  </si>
  <si>
    <t>*R – regiono projektas, V – valstybės projektas</t>
  </si>
  <si>
    <t>** ITI – projektas, įgyvendinamas pagal integruotą teritorijos (-ų) vystymo programą;</t>
  </si>
  <si>
    <t>*** rez. – rezervinis projektas.</t>
  </si>
  <si>
    <t>Marijampolės savivaldybės administracija</t>
  </si>
  <si>
    <t>Susisiekimo
ministerija</t>
  </si>
  <si>
    <t>R</t>
  </si>
  <si>
    <t>pagr.</t>
  </si>
  <si>
    <t>3 lentelė. Projektams priskirtos veiklų grupės</t>
  </si>
  <si>
    <t>Kodas (I)*</t>
  </si>
  <si>
    <t>Produkto vertinimo kriterijus (I) (pavadinimas)</t>
  </si>
  <si>
    <t>Siekiama reikšmė (I)</t>
  </si>
  <si>
    <t>Kodas (II)</t>
  </si>
  <si>
    <t>Siekiama reikšmė (II)</t>
  </si>
  <si>
    <t>Kodas (III)</t>
  </si>
  <si>
    <t>Siekiama reikšmė (III)</t>
  </si>
  <si>
    <t>Kodas (IV)</t>
  </si>
  <si>
    <t>Siekiama reikšmė (IV)</t>
  </si>
  <si>
    <t>Produkto vertinimo kriterijus (II) (pavadinimas)</t>
  </si>
  <si>
    <t>Produkto vertinimo kriterijus (III) (pavadinimas)</t>
  </si>
  <si>
    <t>Produkto vertinimo kriterijus (IV) (pavadinimas)</t>
  </si>
  <si>
    <t>4 lentelė. Projektams priskirti produkto vertinimo kriterijai.</t>
  </si>
  <si>
    <t>* sudaromas pagal Veiksmų programos arba Kaimo plėtros programos kodavimo taisykles</t>
  </si>
  <si>
    <t>Kodas*</t>
  </si>
  <si>
    <t>Pagrindinė veiklų grupė (pavadinimas)</t>
  </si>
  <si>
    <t>Kodas (I)</t>
  </si>
  <si>
    <t>Susijusi veiklų grupė (I) (pavadinimas)</t>
  </si>
  <si>
    <t>Susijusi veiklų grupė (II) (pavadinimas)</t>
  </si>
  <si>
    <t>Susijusi veiklų grupė (III) (pavadinimas)</t>
  </si>
  <si>
    <t>Susijusi veiklų grupė (IV) (pavadinimas)</t>
  </si>
  <si>
    <t>5 lentelė. Numatomų sukurti produktų (siektinų produkto vertinimo kriterijų reikšmių) suvestinė.</t>
  </si>
  <si>
    <t>Kodas</t>
  </si>
  <si>
    <t>Produkto vertinimo kriterijus (pavadinimas)</t>
  </si>
  <si>
    <r>
      <t xml:space="preserve">Siekiama reikšmė </t>
    </r>
    <r>
      <rPr>
        <i/>
        <sz val="10"/>
        <color theme="1"/>
        <rFont val="Times New Roman"/>
        <family val="1"/>
      </rPr>
      <t>(projektams priskirtų kriterijų reikšmių suma)</t>
    </r>
  </si>
  <si>
    <t>6 lentelė. Lėšų pasiskirstymas pagal Veiksmų programos įgyvendinimo plano priemones (Eur) (numatomos sudaryti projektų finansavimo sutartys, pamečiui)</t>
  </si>
  <si>
    <t>Veiksmų programos įgyvendinimo plano priemonė (Nr.)</t>
  </si>
  <si>
    <t>Veiksmų programos įgyvendinimo plano priemonės pavadinimas</t>
  </si>
  <si>
    <t xml:space="preserve">2020 m. </t>
  </si>
  <si>
    <t>7 lentelė. Lėšų pasiskirstymas pagal Veiksmų programos įgyvendinimo plano priemones (Eur) (numatomos sudaryti projektų finansavimo sutartys, kaupiamuoju būdu)</t>
  </si>
  <si>
    <t>8 lentelė. Veiklos grupių suvestinė</t>
  </si>
  <si>
    <t>Pavadinimas</t>
  </si>
  <si>
    <t>Projektų, kuriems priskirta veiklų grupė skaičius</t>
  </si>
  <si>
    <t>Projektų, kuriems veiklų grupė priskirta kaip pagrindinė, skaičius</t>
  </si>
  <si>
    <t>Projektų, kuriems veiklų grupė priskirta kaip pagrindinė, lėšų poreikis (iš viso)</t>
  </si>
  <si>
    <t>Marijampolės
savivaldybė</t>
  </si>
  <si>
    <t>Vilkaviškio rajono savivaldybės administracija</t>
  </si>
  <si>
    <t>Vilkaviškio rajono savivaldybė</t>
  </si>
  <si>
    <t>Kalvarijos savivaldybės administracija</t>
  </si>
  <si>
    <t>Kalvarijos savivaldybė</t>
  </si>
  <si>
    <t>Kazlų Rūdos savivaldybės administracija</t>
  </si>
  <si>
    <t>Kazlų Rūdos savivaldybė</t>
  </si>
  <si>
    <t>Šakių rajono savivaldybės administracija</t>
  </si>
  <si>
    <t>Priemonė: Vietinių kelių vystymas</t>
  </si>
  <si>
    <t>2.01.01.03.</t>
  </si>
  <si>
    <t>Vietinių kelių vystymas</t>
  </si>
  <si>
    <t>06.2.1-TID-R-511</t>
  </si>
  <si>
    <t>Vilkaviškio miesto Vilniaus gatvės dalies rekonstrukcija</t>
  </si>
  <si>
    <t>2.01.01.03.01</t>
  </si>
  <si>
    <t>2.01.01.03.02</t>
  </si>
  <si>
    <t>2.01.01.03.03</t>
  </si>
  <si>
    <t>2.01.01.03.04</t>
  </si>
  <si>
    <t>2.01.01.03.05</t>
  </si>
  <si>
    <t>Vilkaviškio miesto
Kęstučio ir Maironio gatvių dalių rekonstrukcija</t>
  </si>
  <si>
    <t>Kalvarijos miesto
Laisvės gatvės
rekonstrukcija</t>
  </si>
  <si>
    <t>Kazlų Rūdos miesto Gedimino ir Kęstučio gatvių dalių infrastruktūros sutvarkymas</t>
  </si>
  <si>
    <t>2.01.01.03.06</t>
  </si>
  <si>
    <t>2.01.01.03.07</t>
  </si>
  <si>
    <t>Šakių miesto susisiekimo infrastruktūros modernizavimas</t>
  </si>
  <si>
    <t>Šakių rajonos savivaldybė</t>
  </si>
  <si>
    <t>ITI</t>
  </si>
  <si>
    <t>Marijampolės savivaldybės Kauno gatvės dalies ir Kempingo gatvės rekonstrukcija</t>
  </si>
  <si>
    <t>Marijampolės savivaldybė</t>
  </si>
  <si>
    <t>Vietinės reikšmės
keliai ir gatvės
(rekonstrukcija)</t>
  </si>
  <si>
    <t>P.B.214</t>
  </si>
  <si>
    <t>Bendras rekonstruotų arba atnaujintų kelių ilgis</t>
  </si>
  <si>
    <t>P.N.508</t>
  </si>
  <si>
    <t>Bendras naujai nutiestų kelių ilgis</t>
  </si>
  <si>
    <t>P.S.342</t>
  </si>
  <si>
    <t>Įdiegtos saugų eismą gerinančios ir aplinkosaugos priemonės</t>
  </si>
  <si>
    <t>R.S.342</t>
  </si>
  <si>
    <t>Sugaištas
kelionės
automobilių
keliais
(išskyrus TENT
kelius) laikas</t>
  </si>
  <si>
    <t>Sugaištas kelionės automobilių keliais (išskyrus TENT kelius) laikas</t>
  </si>
  <si>
    <t>Vietinės reikšmės keliai ir gatvės (rekonstrukcija)</t>
  </si>
  <si>
    <t>Lėšų poreikis ir finansavimo šaltiniai (Eur)</t>
  </si>
  <si>
    <t>2.01.01.04.</t>
  </si>
  <si>
    <t>Priemonė: Pėsčiųjų ir dviračių takų rekonstrukcija ir plėtra</t>
  </si>
  <si>
    <t>2.01.01.04.01</t>
  </si>
  <si>
    <t>Pėsčiųjų ir dviračių tako įrengimas Marijampolėje</t>
  </si>
  <si>
    <t>04.5.1-TID-R-516</t>
  </si>
  <si>
    <t>2.01.01.04.02</t>
  </si>
  <si>
    <t>Pėsčiųjų tako 
įrengimas  
teritorijoje tarp 
Radastų ir Lauko g. 
Vilkaviškio mieste</t>
  </si>
  <si>
    <t>2.01.01.04.03</t>
  </si>
  <si>
    <t>Dviračių takas Kazlų 
Rūda - naujosios 
miesto kapinės</t>
  </si>
  <si>
    <t>2.01.01.04.04</t>
  </si>
  <si>
    <t>Pėsčiųjų ir dviračių 
takų įrengimas 
teritorijoje tarp V. 
Kudirkos ir Kęstučio 
gatvių Šakiuose</t>
  </si>
  <si>
    <t>Šakių rajono savivaldybė</t>
  </si>
  <si>
    <t>2.01.01.04.05</t>
  </si>
  <si>
    <t>Pėsčiųjų ir dviračių tako įrengimas Dariaus ir Girėno g., 
Kalvarijos mieste</t>
  </si>
  <si>
    <t>Daugiarūšio transporto plėtra</t>
  </si>
  <si>
    <t>Darnaus judumo priemonės miestuose (pėsčiųjų ir dviračių takų infrastruktūra, Park and Ride, Bike and Ride aikštelės, elektromobilių įkrovimo stotelių įrengimas ir kita)</t>
  </si>
  <si>
    <t>Pėsčiųjų ir dviračių takai (ne miesto vietovėse)</t>
  </si>
  <si>
    <t>P.S.321</t>
  </si>
  <si>
    <t>Įrengtų naujų dviračių ir / ar 
pėsčiųjų takų ir 
/ ar trasų ilgis</t>
  </si>
  <si>
    <t>P.S.322</t>
  </si>
  <si>
    <t>Rekonstruotų 
dviračių ir / ar 
pėsčiųjų takų ir 
/ ar trasų ilgis</t>
  </si>
  <si>
    <t>Įrengtų naujų dviračių ir/ar pėsčiųjų takų ir/ar trasų ilgis</t>
  </si>
  <si>
    <t>Rekonstruotų dviračių ir/ar pėsčiųjų takų ir/ar trasų ilgis</t>
  </si>
  <si>
    <t xml:space="preserve">04.5.1-TID-R-516 </t>
  </si>
  <si>
    <t>Pėsčiųjų ir dviračių takų rekonstrukcija ir plėtra</t>
  </si>
  <si>
    <t>PRODUKTO VERTINIMO KRITERIJŲ PASIEKIMO GRAFIKAS</t>
  </si>
  <si>
    <t>4 lentelė. Siektinos produkto vertinimo kriterijų reikšmės atitinkamais metais</t>
  </si>
  <si>
    <t>Vertinimo kriterijaus pavadinimas</t>
  </si>
  <si>
    <t>2021 m.</t>
  </si>
  <si>
    <t>2022 m.</t>
  </si>
  <si>
    <t>2023 m.</t>
  </si>
  <si>
    <t>5 lentelė. Siektinos produkto vertinimo kriterijų reikšmės kaupiamuoju būdu (nuo plano įgyvendinimo pradžios)</t>
  </si>
  <si>
    <t>Sugaištas kelionės automobilių
keliais (išskyrus TENT
kelius) laikas</t>
  </si>
  <si>
    <t>1.01.</t>
  </si>
  <si>
    <t>Tikslas: Skatinti mokytis visą gyvenimą</t>
  </si>
  <si>
    <t>1.01.01.</t>
  </si>
  <si>
    <t>Uždavinys: Gerinti švietimo kokybę, prieinamumą ir didinti paslaugų įvairovę</t>
  </si>
  <si>
    <t>1.01.01.01.</t>
  </si>
  <si>
    <t>Priemonė: Ikimokyklinio ir priešmokyklinio ugdymo prieinamumo didinimas</t>
  </si>
  <si>
    <t>1.01.01.01.01</t>
  </si>
  <si>
    <t>Kazlų Rūdos vaikų lopšelio-darželio ,,Pušelė“ edukacinių erdvių modernizavimas</t>
  </si>
  <si>
    <t>Švietimo ir mokslo ministerija</t>
  </si>
  <si>
    <t xml:space="preserve">09.1.3-CPVA-R-705 </t>
  </si>
  <si>
    <t>1.01.01.01.02</t>
  </si>
  <si>
    <t>Pilviškių „Santakos“ gimnazijos ikimokyklinio ugdymo pastato  modernizavimas</t>
  </si>
  <si>
    <t>1.01.01.01.03</t>
  </si>
  <si>
    <t>Marijampolės vaikų lopšelio-darželio „Rasa“ modernizavimas</t>
  </si>
  <si>
    <t>1.01.01.01.04</t>
  </si>
  <si>
    <t>Modermių ir saugių erdvių kūrimas Šakių rajono ugdymo įstaigose</t>
  </si>
  <si>
    <t>Šakių  rajono savivaldybė</t>
  </si>
  <si>
    <t>Kazlų Rūdos vaikų lopšelio-darželio „Pušelė“ edukacinių erdvių modernizavimas</t>
  </si>
  <si>
    <t>Ikimokyklinio ar priešmokyklinio ugdymo įstaigų modernizavimas</t>
  </si>
  <si>
    <t>P.N.717</t>
  </si>
  <si>
    <t>Pagal veiksmų programą ERPF lėšomis atnaujintos ikimokyklinio ir priešmokyklinio ugdymo mokyklos</t>
  </si>
  <si>
    <t>P.S.380</t>
  </si>
  <si>
    <t>Pagal veiksmų programą ERPF lėšomis sukurtos naujos ikimokyklinio ir priešmokyklinio ugdymo vietos</t>
  </si>
  <si>
    <t>P.N.743</t>
  </si>
  <si>
    <t>Pagal veiksmų programą ERPF lėšomis atnaujintos ikimokyklinio ir/ar priešmokyklinio ugdymo grupės</t>
  </si>
  <si>
    <t>Ikimokyklinio ir priešmokyklinio ugdymo prieinamumo didinimas</t>
  </si>
  <si>
    <t>Pagal veiksmų programą ERPF lėšomis atnaujintos ikimokyklinio ugdymo mokyklos</t>
  </si>
  <si>
    <t>Rekonstruotų dviračių ir / ar pėsčiųjų takų ir / ar trasų ilgis</t>
  </si>
  <si>
    <t>Įrengtų naujų dviračių ir / ar pėsčiųjų takų ir / ar trasų ilgis</t>
  </si>
  <si>
    <t xml:space="preserve">Vilkaviškio miesto Janonio gatvės dalies rekonstrukcija </t>
  </si>
  <si>
    <t>Vilkaviškio miesto Janonio gatvės dalies rekonstrukcija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</si>
</sst>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"/>
    <numFmt numFmtId="165" formatCode="yyyy\/mm"/>
    <numFmt numFmtId="166" formatCode="#,##0.00_ ;\-#,##0.00\ "/>
  </numFmts>
  <fonts count="2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/>
    <xf numFmtId="164" fontId="4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/>
    </xf>
    <xf numFmtId="4" fontId="4" fillId="0" borderId="0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/>
    <xf numFmtId="0" fontId="10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vertical="center"/>
    </xf>
    <xf numFmtId="0" fontId="15" fillId="0" borderId="0" xfId="0" applyFont="1"/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Fill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/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/>
    <xf numFmtId="4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/>
    <xf numFmtId="4" fontId="6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das/Desktop/Plano%20papildymas_2017%2008%2007_R-7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e"/>
      <sheetName val="2 lentele"/>
      <sheetName val="3 lentele"/>
      <sheetName val="4 lentele"/>
      <sheetName val="5 lentele"/>
      <sheetName val="6 lentele"/>
      <sheetName val="7 lentele"/>
      <sheetName val="8 lentele"/>
      <sheetName val="Stebėsena_4"/>
      <sheetName val="Stebėsena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workbookViewId="0">
      <selection activeCell="J28" sqref="J28"/>
    </sheetView>
  </sheetViews>
  <sheetFormatPr defaultRowHeight="12.75" x14ac:dyDescent="0.2"/>
  <cols>
    <col min="1" max="1" width="8" style="4" customWidth="1"/>
    <col min="2" max="2" width="9.5703125" style="4" customWidth="1"/>
    <col min="3" max="3" width="12.28515625" style="4" customWidth="1"/>
    <col min="4" max="5" width="9.140625" style="4"/>
    <col min="6" max="7" width="14.28515625" style="4" bestFit="1" customWidth="1"/>
    <col min="8" max="8" width="12.140625" style="4" customWidth="1"/>
    <col min="9" max="9" width="11.140625" style="4" customWidth="1"/>
    <col min="10" max="13" width="13.140625" style="4" bestFit="1" customWidth="1"/>
    <col min="14" max="15" width="9.140625" style="4"/>
    <col min="16" max="16" width="13" style="4" customWidth="1"/>
    <col min="17" max="17" width="13.140625" style="4" customWidth="1"/>
    <col min="18" max="16384" width="9.140625" style="4"/>
  </cols>
  <sheetData>
    <row r="1" spans="1:17" s="8" customFormat="1" ht="15.75" x14ac:dyDescent="0.25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7" s="8" customFormat="1" ht="15.75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90" customFormat="1" ht="15.75" x14ac:dyDescent="0.25">
      <c r="B3" s="8" t="s">
        <v>1</v>
      </c>
    </row>
    <row r="4" spans="1:17" x14ac:dyDescent="0.2">
      <c r="B4" s="9"/>
    </row>
    <row r="6" spans="1:17" x14ac:dyDescent="0.2">
      <c r="B6" s="16" t="s">
        <v>14</v>
      </c>
      <c r="C6" s="2" t="s">
        <v>15</v>
      </c>
    </row>
    <row r="7" spans="1:17" x14ac:dyDescent="0.2">
      <c r="B7" s="16" t="s">
        <v>16</v>
      </c>
      <c r="C7" s="2" t="s">
        <v>17</v>
      </c>
    </row>
    <row r="8" spans="1:17" x14ac:dyDescent="0.2">
      <c r="B8" s="16" t="s">
        <v>92</v>
      </c>
      <c r="C8" s="2" t="s">
        <v>91</v>
      </c>
    </row>
    <row r="9" spans="1:17" ht="12.75" customHeight="1" x14ac:dyDescent="0.2">
      <c r="B9" s="3"/>
      <c r="C9" s="3"/>
    </row>
    <row r="10" spans="1:17" x14ac:dyDescent="0.2">
      <c r="B10" s="1" t="s">
        <v>11</v>
      </c>
    </row>
    <row r="11" spans="1:17" ht="38.25" customHeight="1" x14ac:dyDescent="0.2">
      <c r="B11" s="149" t="s">
        <v>2</v>
      </c>
      <c r="C11" s="150"/>
      <c r="D11" s="149" t="s">
        <v>3</v>
      </c>
      <c r="E11" s="150"/>
      <c r="F11" s="149" t="s">
        <v>4</v>
      </c>
      <c r="G11" s="150"/>
      <c r="H11" s="149" t="s">
        <v>5</v>
      </c>
      <c r="I11" s="150"/>
      <c r="J11" s="149" t="s">
        <v>6</v>
      </c>
      <c r="K11" s="150"/>
      <c r="L11" s="149" t="s">
        <v>7</v>
      </c>
      <c r="M11" s="150"/>
      <c r="N11" s="149" t="s">
        <v>8</v>
      </c>
      <c r="O11" s="150"/>
      <c r="P11" s="151" t="s">
        <v>9</v>
      </c>
      <c r="Q11" s="152"/>
    </row>
    <row r="12" spans="1:17" ht="12.75" customHeight="1" x14ac:dyDescent="0.2">
      <c r="B12" s="93" t="s">
        <v>12</v>
      </c>
      <c r="C12" s="93" t="s">
        <v>13</v>
      </c>
      <c r="D12" s="93" t="s">
        <v>12</v>
      </c>
      <c r="E12" s="93" t="s">
        <v>13</v>
      </c>
      <c r="F12" s="93" t="s">
        <v>12</v>
      </c>
      <c r="G12" s="93" t="s">
        <v>13</v>
      </c>
      <c r="H12" s="93" t="s">
        <v>12</v>
      </c>
      <c r="I12" s="93" t="s">
        <v>13</v>
      </c>
      <c r="J12" s="93" t="s">
        <v>12</v>
      </c>
      <c r="K12" s="93" t="s">
        <v>13</v>
      </c>
      <c r="L12" s="93" t="s">
        <v>12</v>
      </c>
      <c r="M12" s="93" t="s">
        <v>13</v>
      </c>
      <c r="N12" s="93" t="s">
        <v>12</v>
      </c>
      <c r="O12" s="93" t="s">
        <v>13</v>
      </c>
      <c r="P12" s="93" t="s">
        <v>12</v>
      </c>
      <c r="Q12" s="93" t="s">
        <v>13</v>
      </c>
    </row>
    <row r="13" spans="1:17" ht="12.75" customHeight="1" x14ac:dyDescent="0.2"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f>'2 lentele'!K15</f>
        <v>383477.23000000004</v>
      </c>
      <c r="I13" s="53">
        <f>'2 lentele'!P15</f>
        <v>325955.65000000002</v>
      </c>
      <c r="J13" s="53">
        <f>'2 lentele'!K11+'2 lentele'!K12+'2 lentele'!K13+'2 lentele'!K14+'2 lentele'!K16+'2 lentele'!K17</f>
        <v>3508156.58</v>
      </c>
      <c r="K13" s="53">
        <f>'2 lentele'!P11+'2 lentele'!P12+'2 lentele'!P13+'2 lentele'!P14+'2 lentele'!P16+'2 lentele'!P17</f>
        <v>2981932.59</v>
      </c>
      <c r="L13" s="53">
        <v>0</v>
      </c>
      <c r="M13" s="53">
        <v>0</v>
      </c>
      <c r="N13" s="53">
        <v>0</v>
      </c>
      <c r="O13" s="53">
        <v>0</v>
      </c>
      <c r="P13" s="53">
        <f>B13+D13+F13+H13+J13+L13+N13</f>
        <v>3891633.81</v>
      </c>
      <c r="Q13" s="53">
        <f>C13+E13+G13+I13+K13+M13+O13</f>
        <v>3307888.2399999998</v>
      </c>
    </row>
    <row r="14" spans="1:17" ht="12.75" customHeight="1" x14ac:dyDescent="0.2">
      <c r="A14" s="5"/>
      <c r="B14" s="42"/>
      <c r="C14" s="42"/>
      <c r="D14" s="42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</row>
    <row r="16" spans="1:17" x14ac:dyDescent="0.2">
      <c r="B16" s="16" t="s">
        <v>123</v>
      </c>
      <c r="C16" s="2" t="s">
        <v>124</v>
      </c>
    </row>
    <row r="17" spans="2:17" x14ac:dyDescent="0.2">
      <c r="H17" s="6"/>
      <c r="I17" s="7"/>
    </row>
    <row r="18" spans="2:17" x14ac:dyDescent="0.2">
      <c r="B18" s="1" t="s">
        <v>11</v>
      </c>
    </row>
    <row r="19" spans="2:17" ht="12.75" customHeight="1" x14ac:dyDescent="0.2">
      <c r="B19" s="149" t="s">
        <v>2</v>
      </c>
      <c r="C19" s="150"/>
      <c r="D19" s="149" t="s">
        <v>3</v>
      </c>
      <c r="E19" s="150"/>
      <c r="F19" s="149" t="s">
        <v>4</v>
      </c>
      <c r="G19" s="150"/>
      <c r="H19" s="149" t="s">
        <v>5</v>
      </c>
      <c r="I19" s="150"/>
      <c r="J19" s="149" t="s">
        <v>6</v>
      </c>
      <c r="K19" s="150"/>
      <c r="L19" s="149" t="s">
        <v>7</v>
      </c>
      <c r="M19" s="150"/>
      <c r="N19" s="149" t="s">
        <v>8</v>
      </c>
      <c r="O19" s="150"/>
      <c r="P19" s="151" t="s">
        <v>9</v>
      </c>
      <c r="Q19" s="152"/>
    </row>
    <row r="20" spans="2:17" x14ac:dyDescent="0.2">
      <c r="B20" s="40" t="s">
        <v>12</v>
      </c>
      <c r="C20" s="40" t="s">
        <v>13</v>
      </c>
      <c r="D20" s="40" t="s">
        <v>12</v>
      </c>
      <c r="E20" s="40" t="s">
        <v>13</v>
      </c>
      <c r="F20" s="40" t="s">
        <v>12</v>
      </c>
      <c r="G20" s="40" t="s">
        <v>13</v>
      </c>
      <c r="H20" s="40" t="s">
        <v>12</v>
      </c>
      <c r="I20" s="40" t="s">
        <v>13</v>
      </c>
      <c r="J20" s="40" t="s">
        <v>12</v>
      </c>
      <c r="K20" s="40" t="s">
        <v>13</v>
      </c>
      <c r="L20" s="40" t="s">
        <v>12</v>
      </c>
      <c r="M20" s="40" t="s">
        <v>13</v>
      </c>
      <c r="N20" s="40" t="s">
        <v>12</v>
      </c>
      <c r="O20" s="40" t="s">
        <v>13</v>
      </c>
      <c r="P20" s="40" t="s">
        <v>12</v>
      </c>
      <c r="Q20" s="40" t="s">
        <v>13</v>
      </c>
    </row>
    <row r="21" spans="2:17" x14ac:dyDescent="0.2"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502860.02</v>
      </c>
      <c r="K21" s="53">
        <v>427431</v>
      </c>
      <c r="L21" s="53">
        <v>0</v>
      </c>
      <c r="M21" s="53">
        <v>0</v>
      </c>
      <c r="N21" s="53">
        <v>0</v>
      </c>
      <c r="O21" s="53">
        <v>0</v>
      </c>
      <c r="P21" s="53">
        <f>B21+D21+F21+H21+J21+L21+N21</f>
        <v>502860.02</v>
      </c>
      <c r="Q21" s="53">
        <f>C21+E21+G21+I21+K21+M21+O21</f>
        <v>427431</v>
      </c>
    </row>
    <row r="22" spans="2:17" ht="25.5" customHeight="1" x14ac:dyDescent="0.2"/>
    <row r="23" spans="2:17" x14ac:dyDescent="0.2">
      <c r="B23" s="16" t="s">
        <v>160</v>
      </c>
      <c r="C23" s="2" t="s">
        <v>161</v>
      </c>
    </row>
    <row r="24" spans="2:17" x14ac:dyDescent="0.2">
      <c r="B24" s="3"/>
      <c r="C24" s="3"/>
    </row>
    <row r="25" spans="2:17" x14ac:dyDescent="0.2">
      <c r="B25" s="1" t="s">
        <v>11</v>
      </c>
    </row>
    <row r="26" spans="2:17" ht="12.75" customHeight="1" x14ac:dyDescent="0.2">
      <c r="B26" s="148" t="s">
        <v>2</v>
      </c>
      <c r="C26" s="148"/>
      <c r="D26" s="148" t="s">
        <v>3</v>
      </c>
      <c r="E26" s="148"/>
      <c r="F26" s="148" t="s">
        <v>4</v>
      </c>
      <c r="G26" s="148"/>
      <c r="H26" s="148" t="s">
        <v>5</v>
      </c>
      <c r="I26" s="148"/>
      <c r="J26" s="148" t="s">
        <v>6</v>
      </c>
      <c r="K26" s="148"/>
      <c r="L26" s="148" t="s">
        <v>7</v>
      </c>
      <c r="M26" s="148"/>
      <c r="N26" s="148" t="s">
        <v>8</v>
      </c>
      <c r="O26" s="148"/>
      <c r="P26" s="153" t="s">
        <v>9</v>
      </c>
      <c r="Q26" s="153"/>
    </row>
    <row r="27" spans="2:17" x14ac:dyDescent="0.2">
      <c r="B27" s="99" t="s">
        <v>12</v>
      </c>
      <c r="C27" s="99" t="s">
        <v>13</v>
      </c>
      <c r="D27" s="99" t="s">
        <v>12</v>
      </c>
      <c r="E27" s="99" t="s">
        <v>13</v>
      </c>
      <c r="F27" s="99" t="s">
        <v>12</v>
      </c>
      <c r="G27" s="99" t="s">
        <v>13</v>
      </c>
      <c r="H27" s="99" t="s">
        <v>12</v>
      </c>
      <c r="I27" s="99" t="s">
        <v>13</v>
      </c>
      <c r="J27" s="99" t="s">
        <v>12</v>
      </c>
      <c r="K27" s="99" t="s">
        <v>13</v>
      </c>
      <c r="L27" s="99" t="s">
        <v>12</v>
      </c>
      <c r="M27" s="99" t="s">
        <v>13</v>
      </c>
      <c r="N27" s="99" t="s">
        <v>12</v>
      </c>
      <c r="O27" s="99" t="s">
        <v>13</v>
      </c>
      <c r="P27" s="99" t="s">
        <v>12</v>
      </c>
      <c r="Q27" s="99" t="s">
        <v>13</v>
      </c>
    </row>
    <row r="28" spans="2:17" x14ac:dyDescent="0.2"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3">
        <f>'2 lentele'!K36+'2 lentele'!K37+'2 lentele'!K39</f>
        <v>652501.87</v>
      </c>
      <c r="I28" s="41">
        <f>'2 lentele'!P36+'2 lentele'!P37+'2 lentele'!P39</f>
        <v>541822.6</v>
      </c>
      <c r="J28" s="41">
        <f>'2 lentele'!K38</f>
        <v>394478.4</v>
      </c>
      <c r="K28" s="41">
        <f>'2 lentele'!P38</f>
        <v>335306.40000000002</v>
      </c>
      <c r="L28" s="41">
        <v>0</v>
      </c>
      <c r="M28" s="41">
        <v>0</v>
      </c>
      <c r="N28" s="41">
        <v>0</v>
      </c>
      <c r="O28" s="41">
        <v>0</v>
      </c>
      <c r="P28" s="43">
        <f>B28+D28+F28+H28+J28+L28+N28</f>
        <v>1046980.27</v>
      </c>
      <c r="Q28" s="41">
        <f>C28+E28+G28+I28+K28+M28+O28</f>
        <v>877129</v>
      </c>
    </row>
  </sheetData>
  <mergeCells count="25">
    <mergeCell ref="B1:Q1"/>
    <mergeCell ref="N11:O11"/>
    <mergeCell ref="P11:Q11"/>
    <mergeCell ref="B11:C11"/>
    <mergeCell ref="D11:E11"/>
    <mergeCell ref="F11:G11"/>
    <mergeCell ref="H11:I11"/>
    <mergeCell ref="J11:K11"/>
    <mergeCell ref="L11:M11"/>
    <mergeCell ref="N26:O26"/>
    <mergeCell ref="L19:M19"/>
    <mergeCell ref="N19:O19"/>
    <mergeCell ref="P19:Q19"/>
    <mergeCell ref="B26:C26"/>
    <mergeCell ref="D26:E26"/>
    <mergeCell ref="B19:C19"/>
    <mergeCell ref="P26:Q26"/>
    <mergeCell ref="F26:G26"/>
    <mergeCell ref="H26:I26"/>
    <mergeCell ref="J26:K26"/>
    <mergeCell ref="D19:E19"/>
    <mergeCell ref="F19:G19"/>
    <mergeCell ref="H19:I19"/>
    <mergeCell ref="J19:K19"/>
    <mergeCell ref="L26:M26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"/>
  <sheetViews>
    <sheetView workbookViewId="0">
      <selection activeCell="O11" sqref="O11"/>
    </sheetView>
  </sheetViews>
  <sheetFormatPr defaultRowHeight="15" x14ac:dyDescent="0.25"/>
  <cols>
    <col min="2" max="2" width="22.5703125" customWidth="1"/>
  </cols>
  <sheetData>
    <row r="2" spans="1:13" s="92" customFormat="1" ht="15.75" x14ac:dyDescent="0.25">
      <c r="A2" s="79" t="s">
        <v>154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30" x14ac:dyDescent="0.25">
      <c r="A4" s="81" t="s">
        <v>70</v>
      </c>
      <c r="B4" s="82" t="s">
        <v>150</v>
      </c>
      <c r="C4" s="83" t="s">
        <v>2</v>
      </c>
      <c r="D4" s="83" t="s">
        <v>3</v>
      </c>
      <c r="E4" s="83" t="s">
        <v>4</v>
      </c>
      <c r="F4" s="83" t="s">
        <v>5</v>
      </c>
      <c r="G4" s="83" t="s">
        <v>6</v>
      </c>
      <c r="H4" s="83" t="s">
        <v>7</v>
      </c>
      <c r="I4" s="83" t="s">
        <v>8</v>
      </c>
      <c r="J4" s="83" t="s">
        <v>151</v>
      </c>
      <c r="K4" s="83" t="s">
        <v>152</v>
      </c>
      <c r="L4" s="83" t="s">
        <v>153</v>
      </c>
    </row>
    <row r="5" spans="1:13" ht="30" x14ac:dyDescent="0.25">
      <c r="A5" s="89" t="s">
        <v>112</v>
      </c>
      <c r="B5" s="123" t="s">
        <v>113</v>
      </c>
      <c r="C5" s="89">
        <f>'Stebėsena _4'!C7</f>
        <v>0</v>
      </c>
      <c r="D5" s="89">
        <f>C5+'Stebėsena _4'!D7</f>
        <v>0</v>
      </c>
      <c r="E5" s="89">
        <f>D5+'Stebėsena _4'!E7</f>
        <v>0</v>
      </c>
      <c r="F5" s="89">
        <f>E5+'Stebėsena _4'!F7</f>
        <v>0</v>
      </c>
      <c r="G5" s="89">
        <f>F5+'Stebėsena _4'!G7</f>
        <v>0</v>
      </c>
      <c r="H5" s="89">
        <f>G5+'Stebėsena _4'!H7</f>
        <v>0</v>
      </c>
      <c r="I5" s="124">
        <f>H5+'Stebėsena _4'!I7</f>
        <v>3.67</v>
      </c>
      <c r="J5" s="124">
        <f>I5+'Stebėsena _4'!J7</f>
        <v>6.4</v>
      </c>
      <c r="K5" s="124">
        <f>J5+'Stebėsena _4'!K7</f>
        <v>6.4</v>
      </c>
      <c r="L5" s="124">
        <f>K5+'Stebėsena _4'!L7</f>
        <v>6.4</v>
      </c>
      <c r="M5" s="129"/>
    </row>
    <row r="6" spans="1:13" ht="31.5" customHeight="1" x14ac:dyDescent="0.25">
      <c r="A6" s="89" t="s">
        <v>114</v>
      </c>
      <c r="B6" s="88" t="s">
        <v>115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129"/>
    </row>
    <row r="7" spans="1:13" ht="45" x14ac:dyDescent="0.25">
      <c r="A7" s="89" t="s">
        <v>116</v>
      </c>
      <c r="B7" s="123" t="s">
        <v>117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2</v>
      </c>
      <c r="K7" s="89">
        <v>2</v>
      </c>
      <c r="L7" s="89">
        <v>2</v>
      </c>
      <c r="M7" s="129"/>
    </row>
    <row r="8" spans="1:13" ht="60" x14ac:dyDescent="0.25">
      <c r="A8" s="89" t="s">
        <v>118</v>
      </c>
      <c r="B8" s="123" t="s">
        <v>155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124">
        <f>'Stebėsena _4'!H10</f>
        <v>0</v>
      </c>
      <c r="I8" s="124">
        <f>H8+'Stebėsena _4'!I10</f>
        <v>5.9894999999999997E-2</v>
      </c>
      <c r="J8" s="124">
        <f>I8+'Stebėsena _4'!J10</f>
        <v>0.21989500000000001</v>
      </c>
      <c r="K8" s="124">
        <f>J8+'Stebėsena _4'!K10</f>
        <v>0.21989500000000001</v>
      </c>
      <c r="L8" s="124">
        <f>K8+'Stebėsena _4'!L10</f>
        <v>0.21989500000000001</v>
      </c>
      <c r="M8" s="129"/>
    </row>
    <row r="9" spans="1:13" s="120" customFormat="1" ht="45" x14ac:dyDescent="0.25">
      <c r="A9" s="117" t="s">
        <v>140</v>
      </c>
      <c r="B9" s="118" t="s">
        <v>184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f>G9+'Stebėsena _4'!H11</f>
        <v>0.6</v>
      </c>
      <c r="I9" s="117">
        <f>H9+'Stebėsena _4'!I11</f>
        <v>1.31</v>
      </c>
      <c r="J9" s="117">
        <f>I9+'Stebėsena _4'!J11</f>
        <v>1.9100000000000001</v>
      </c>
      <c r="K9" s="117">
        <f>J9+'Stebėsena _4'!K11</f>
        <v>1.9100000000000001</v>
      </c>
      <c r="L9" s="117">
        <f>K9+'Stebėsena _4'!L11</f>
        <v>1.9100000000000001</v>
      </c>
      <c r="M9" s="129"/>
    </row>
    <row r="10" spans="1:13" ht="60" x14ac:dyDescent="0.25">
      <c r="A10" s="89" t="s">
        <v>142</v>
      </c>
      <c r="B10" s="88" t="s">
        <v>143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1.4</v>
      </c>
      <c r="J10" s="89">
        <v>1.4</v>
      </c>
      <c r="K10" s="89">
        <v>1.4</v>
      </c>
      <c r="L10" s="89">
        <v>1.4</v>
      </c>
      <c r="M10" s="129"/>
    </row>
    <row r="11" spans="1:13" ht="60" x14ac:dyDescent="0.25">
      <c r="A11" s="89" t="s">
        <v>175</v>
      </c>
      <c r="B11" s="88" t="s">
        <v>182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3</v>
      </c>
      <c r="I11" s="89">
        <v>4</v>
      </c>
      <c r="J11" s="89">
        <v>4</v>
      </c>
      <c r="K11" s="89">
        <v>4</v>
      </c>
      <c r="L11" s="89">
        <v>4</v>
      </c>
      <c r="M11" s="129"/>
    </row>
    <row r="12" spans="1:13" ht="75" x14ac:dyDescent="0.25">
      <c r="A12" s="89" t="s">
        <v>177</v>
      </c>
      <c r="B12" s="88" t="s">
        <v>178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62</v>
      </c>
      <c r="I12" s="89">
        <v>102</v>
      </c>
      <c r="J12" s="89">
        <v>102</v>
      </c>
      <c r="K12" s="89">
        <v>102</v>
      </c>
      <c r="L12" s="89">
        <v>102</v>
      </c>
      <c r="M12" s="129"/>
    </row>
    <row r="13" spans="1:13" ht="75" x14ac:dyDescent="0.25">
      <c r="A13" s="89" t="s">
        <v>179</v>
      </c>
      <c r="B13" s="88" t="s">
        <v>180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6</v>
      </c>
      <c r="I13" s="89">
        <v>8</v>
      </c>
      <c r="J13" s="89">
        <v>8</v>
      </c>
      <c r="K13" s="89">
        <v>8</v>
      </c>
      <c r="L13" s="89">
        <v>8</v>
      </c>
      <c r="M13" s="129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2"/>
  <sheetViews>
    <sheetView zoomScaleNormal="100" workbookViewId="0">
      <selection activeCell="C13" sqref="C13"/>
    </sheetView>
  </sheetViews>
  <sheetFormatPr defaultRowHeight="12.75" x14ac:dyDescent="0.2"/>
  <cols>
    <col min="1" max="1" width="7.85546875" style="112" customWidth="1"/>
    <col min="2" max="2" width="10.85546875" style="112" customWidth="1"/>
    <col min="3" max="3" width="17.28515625" style="112" customWidth="1"/>
    <col min="4" max="4" width="12.140625" style="112" customWidth="1"/>
    <col min="5" max="5" width="10.85546875" style="112" customWidth="1"/>
    <col min="6" max="6" width="15.28515625" style="112" customWidth="1"/>
    <col min="7" max="7" width="12.7109375" style="112" customWidth="1"/>
    <col min="8" max="10" width="9.140625" style="112"/>
    <col min="11" max="11" width="11.5703125" style="112" customWidth="1"/>
    <col min="12" max="12" width="11.42578125" style="112" customWidth="1"/>
    <col min="13" max="13" width="10.28515625" style="112" customWidth="1"/>
    <col min="14" max="15" width="9.140625" style="112"/>
    <col min="16" max="16" width="11.85546875" style="112" customWidth="1"/>
    <col min="17" max="18" width="12.5703125" style="112" customWidth="1"/>
    <col min="19" max="19" width="12.7109375" style="112" customWidth="1"/>
    <col min="20" max="20" width="10.42578125" style="112" customWidth="1"/>
    <col min="21" max="16384" width="9.140625" style="112"/>
  </cols>
  <sheetData>
    <row r="2" spans="2:20" s="110" customFormat="1" ht="15.75" x14ac:dyDescent="0.25">
      <c r="B2" s="109" t="s">
        <v>18</v>
      </c>
    </row>
    <row r="3" spans="2:20" x14ac:dyDescent="0.2">
      <c r="B3" s="111"/>
    </row>
    <row r="5" spans="2:20" x14ac:dyDescent="0.2">
      <c r="B5" s="113" t="s">
        <v>14</v>
      </c>
      <c r="C5" s="114" t="s">
        <v>15</v>
      </c>
    </row>
    <row r="6" spans="2:20" x14ac:dyDescent="0.2">
      <c r="B6" s="113" t="s">
        <v>16</v>
      </c>
      <c r="C6" s="114" t="s">
        <v>17</v>
      </c>
    </row>
    <row r="7" spans="2:20" x14ac:dyDescent="0.2">
      <c r="B7" s="113" t="s">
        <v>92</v>
      </c>
      <c r="C7" s="114" t="s">
        <v>91</v>
      </c>
    </row>
    <row r="9" spans="2:20" x14ac:dyDescent="0.2">
      <c r="B9" s="155" t="s">
        <v>19</v>
      </c>
      <c r="C9" s="155"/>
      <c r="D9" s="155"/>
      <c r="E9" s="155"/>
      <c r="F9" s="155"/>
      <c r="G9" s="155"/>
      <c r="H9" s="155"/>
      <c r="I9" s="155"/>
      <c r="J9" s="155"/>
      <c r="K9" s="155" t="s">
        <v>20</v>
      </c>
      <c r="L9" s="155"/>
      <c r="M9" s="155"/>
      <c r="N9" s="155"/>
      <c r="O9" s="155"/>
      <c r="P9" s="155"/>
      <c r="Q9" s="155" t="s">
        <v>21</v>
      </c>
      <c r="R9" s="155"/>
      <c r="S9" s="155"/>
      <c r="T9" s="155"/>
    </row>
    <row r="10" spans="2:20" ht="102" x14ac:dyDescent="0.2">
      <c r="B10" s="115" t="s">
        <v>10</v>
      </c>
      <c r="C10" s="115" t="s">
        <v>22</v>
      </c>
      <c r="D10" s="115" t="s">
        <v>23</v>
      </c>
      <c r="E10" s="115" t="s">
        <v>24</v>
      </c>
      <c r="F10" s="115" t="s">
        <v>25</v>
      </c>
      <c r="G10" s="115" t="s">
        <v>26</v>
      </c>
      <c r="H10" s="115" t="s">
        <v>27</v>
      </c>
      <c r="I10" s="115" t="s">
        <v>28</v>
      </c>
      <c r="J10" s="115" t="s">
        <v>29</v>
      </c>
      <c r="K10" s="115" t="s">
        <v>30</v>
      </c>
      <c r="L10" s="115" t="s">
        <v>31</v>
      </c>
      <c r="M10" s="115" t="s">
        <v>32</v>
      </c>
      <c r="N10" s="115" t="s">
        <v>33</v>
      </c>
      <c r="O10" s="115" t="s">
        <v>34</v>
      </c>
      <c r="P10" s="115" t="s">
        <v>13</v>
      </c>
      <c r="Q10" s="115" t="s">
        <v>35</v>
      </c>
      <c r="R10" s="115" t="s">
        <v>36</v>
      </c>
      <c r="S10" s="115" t="s">
        <v>37</v>
      </c>
      <c r="T10" s="115" t="s">
        <v>38</v>
      </c>
    </row>
    <row r="11" spans="2:20" ht="51" x14ac:dyDescent="0.2">
      <c r="B11" s="135" t="s">
        <v>96</v>
      </c>
      <c r="C11" s="135" t="s">
        <v>95</v>
      </c>
      <c r="D11" s="135" t="s">
        <v>84</v>
      </c>
      <c r="E11" s="135" t="s">
        <v>44</v>
      </c>
      <c r="F11" s="135" t="s">
        <v>85</v>
      </c>
      <c r="G11" s="136" t="s">
        <v>94</v>
      </c>
      <c r="H11" s="137" t="s">
        <v>45</v>
      </c>
      <c r="I11" s="137" t="s">
        <v>108</v>
      </c>
      <c r="J11" s="137" t="s">
        <v>46</v>
      </c>
      <c r="K11" s="138">
        <f>L11+M11+N11+O11+P11</f>
        <v>283613</v>
      </c>
      <c r="L11" s="138">
        <v>42542</v>
      </c>
      <c r="M11" s="138">
        <v>0</v>
      </c>
      <c r="N11" s="138">
        <v>0</v>
      </c>
      <c r="O11" s="138">
        <v>0</v>
      </c>
      <c r="P11" s="138">
        <v>241071</v>
      </c>
      <c r="Q11" s="131">
        <v>42644</v>
      </c>
      <c r="R11" s="131">
        <v>43220</v>
      </c>
      <c r="S11" s="131">
        <v>43342</v>
      </c>
      <c r="T11" s="139">
        <v>2020</v>
      </c>
    </row>
    <row r="12" spans="2:20" ht="51" x14ac:dyDescent="0.2">
      <c r="B12" s="135" t="s">
        <v>97</v>
      </c>
      <c r="C12" s="135" t="s">
        <v>185</v>
      </c>
      <c r="D12" s="135" t="s">
        <v>84</v>
      </c>
      <c r="E12" s="135" t="s">
        <v>44</v>
      </c>
      <c r="F12" s="135" t="s">
        <v>85</v>
      </c>
      <c r="G12" s="136" t="s">
        <v>94</v>
      </c>
      <c r="H12" s="137" t="s">
        <v>45</v>
      </c>
      <c r="I12" s="137" t="s">
        <v>108</v>
      </c>
      <c r="J12" s="137" t="s">
        <v>46</v>
      </c>
      <c r="K12" s="138">
        <f t="shared" ref="K12:K17" si="0">L12+M12+N12+O12+P12</f>
        <v>235294</v>
      </c>
      <c r="L12" s="138">
        <v>35294</v>
      </c>
      <c r="M12" s="138">
        <v>0</v>
      </c>
      <c r="N12" s="138">
        <v>0</v>
      </c>
      <c r="O12" s="138">
        <v>0</v>
      </c>
      <c r="P12" s="138">
        <v>200000</v>
      </c>
      <c r="Q12" s="131">
        <v>42644</v>
      </c>
      <c r="R12" s="131">
        <v>43220</v>
      </c>
      <c r="S12" s="131">
        <v>43342</v>
      </c>
      <c r="T12" s="139">
        <v>2020</v>
      </c>
    </row>
    <row r="13" spans="2:20" ht="51" x14ac:dyDescent="0.2">
      <c r="B13" s="135" t="s">
        <v>98</v>
      </c>
      <c r="C13" s="135" t="s">
        <v>101</v>
      </c>
      <c r="D13" s="135" t="s">
        <v>84</v>
      </c>
      <c r="E13" s="135" t="s">
        <v>44</v>
      </c>
      <c r="F13" s="135" t="s">
        <v>85</v>
      </c>
      <c r="G13" s="136" t="s">
        <v>94</v>
      </c>
      <c r="H13" s="137" t="s">
        <v>45</v>
      </c>
      <c r="I13" s="137" t="s">
        <v>108</v>
      </c>
      <c r="J13" s="137" t="s">
        <v>46</v>
      </c>
      <c r="K13" s="138">
        <f t="shared" si="0"/>
        <v>524640</v>
      </c>
      <c r="L13" s="138">
        <v>78696</v>
      </c>
      <c r="M13" s="138">
        <v>0</v>
      </c>
      <c r="N13" s="138">
        <v>0</v>
      </c>
      <c r="O13" s="138">
        <v>0</v>
      </c>
      <c r="P13" s="138">
        <v>445944</v>
      </c>
      <c r="Q13" s="131">
        <v>42644</v>
      </c>
      <c r="R13" s="131">
        <v>43220</v>
      </c>
      <c r="S13" s="131">
        <v>43342</v>
      </c>
      <c r="T13" s="139">
        <v>2020</v>
      </c>
    </row>
    <row r="14" spans="2:20" ht="38.25" x14ac:dyDescent="0.2">
      <c r="B14" s="135" t="s">
        <v>99</v>
      </c>
      <c r="C14" s="135" t="s">
        <v>102</v>
      </c>
      <c r="D14" s="135" t="s">
        <v>86</v>
      </c>
      <c r="E14" s="135" t="s">
        <v>44</v>
      </c>
      <c r="F14" s="135" t="s">
        <v>87</v>
      </c>
      <c r="G14" s="136" t="s">
        <v>94</v>
      </c>
      <c r="H14" s="137" t="s">
        <v>45</v>
      </c>
      <c r="I14" s="137" t="s">
        <v>108</v>
      </c>
      <c r="J14" s="137" t="s">
        <v>46</v>
      </c>
      <c r="K14" s="138">
        <f t="shared" si="0"/>
        <v>430919</v>
      </c>
      <c r="L14" s="138">
        <v>64638</v>
      </c>
      <c r="M14" s="138">
        <v>0</v>
      </c>
      <c r="N14" s="138">
        <v>0</v>
      </c>
      <c r="O14" s="138">
        <v>0</v>
      </c>
      <c r="P14" s="138">
        <v>366281</v>
      </c>
      <c r="Q14" s="131">
        <v>42705</v>
      </c>
      <c r="R14" s="131">
        <v>43190</v>
      </c>
      <c r="S14" s="131">
        <v>43252</v>
      </c>
      <c r="T14" s="139">
        <v>2021</v>
      </c>
    </row>
    <row r="15" spans="2:20" ht="63.75" x14ac:dyDescent="0.2">
      <c r="B15" s="135" t="s">
        <v>100</v>
      </c>
      <c r="C15" s="135" t="s">
        <v>103</v>
      </c>
      <c r="D15" s="135" t="s">
        <v>88</v>
      </c>
      <c r="E15" s="135" t="s">
        <v>44</v>
      </c>
      <c r="F15" s="135" t="s">
        <v>89</v>
      </c>
      <c r="G15" s="136" t="s">
        <v>94</v>
      </c>
      <c r="H15" s="137" t="s">
        <v>45</v>
      </c>
      <c r="I15" s="137" t="s">
        <v>108</v>
      </c>
      <c r="J15" s="137" t="s">
        <v>46</v>
      </c>
      <c r="K15" s="138">
        <f t="shared" si="0"/>
        <v>383477.23000000004</v>
      </c>
      <c r="L15" s="138">
        <v>57521.58</v>
      </c>
      <c r="M15" s="138">
        <v>0</v>
      </c>
      <c r="N15" s="138">
        <v>0</v>
      </c>
      <c r="O15" s="138">
        <v>0</v>
      </c>
      <c r="P15" s="138">
        <v>325955.65000000002</v>
      </c>
      <c r="Q15" s="131">
        <v>42705</v>
      </c>
      <c r="R15" s="131">
        <v>42916</v>
      </c>
      <c r="S15" s="131">
        <v>43008</v>
      </c>
      <c r="T15" s="139">
        <v>2020</v>
      </c>
    </row>
    <row r="16" spans="2:20" ht="51" x14ac:dyDescent="0.2">
      <c r="B16" s="135" t="s">
        <v>104</v>
      </c>
      <c r="C16" s="135" t="s">
        <v>106</v>
      </c>
      <c r="D16" s="135" t="s">
        <v>90</v>
      </c>
      <c r="E16" s="135" t="s">
        <v>44</v>
      </c>
      <c r="F16" s="135" t="s">
        <v>107</v>
      </c>
      <c r="G16" s="136" t="s">
        <v>94</v>
      </c>
      <c r="H16" s="137" t="s">
        <v>45</v>
      </c>
      <c r="I16" s="137" t="s">
        <v>108</v>
      </c>
      <c r="J16" s="137" t="s">
        <v>46</v>
      </c>
      <c r="K16" s="138">
        <f t="shared" si="0"/>
        <v>1030366.58</v>
      </c>
      <c r="L16" s="138">
        <v>154554.99</v>
      </c>
      <c r="M16" s="138">
        <v>0</v>
      </c>
      <c r="N16" s="138">
        <v>0</v>
      </c>
      <c r="O16" s="138">
        <v>0</v>
      </c>
      <c r="P16" s="138">
        <v>875811.59</v>
      </c>
      <c r="Q16" s="131">
        <v>42706</v>
      </c>
      <c r="R16" s="131">
        <v>43188</v>
      </c>
      <c r="S16" s="131">
        <v>43312</v>
      </c>
      <c r="T16" s="139">
        <v>2020</v>
      </c>
    </row>
    <row r="17" spans="2:20" ht="63.75" x14ac:dyDescent="0.2">
      <c r="B17" s="135" t="s">
        <v>105</v>
      </c>
      <c r="C17" s="135" t="s">
        <v>109</v>
      </c>
      <c r="D17" s="135" t="s">
        <v>43</v>
      </c>
      <c r="E17" s="135" t="s">
        <v>44</v>
      </c>
      <c r="F17" s="135" t="s">
        <v>110</v>
      </c>
      <c r="G17" s="136" t="s">
        <v>94</v>
      </c>
      <c r="H17" s="137" t="s">
        <v>45</v>
      </c>
      <c r="I17" s="137" t="s">
        <v>108</v>
      </c>
      <c r="J17" s="137" t="s">
        <v>46</v>
      </c>
      <c r="K17" s="138">
        <f t="shared" si="0"/>
        <v>1003324</v>
      </c>
      <c r="L17" s="138">
        <v>150499</v>
      </c>
      <c r="M17" s="138">
        <v>0</v>
      </c>
      <c r="N17" s="138">
        <v>0</v>
      </c>
      <c r="O17" s="138">
        <v>0</v>
      </c>
      <c r="P17" s="138">
        <v>852825</v>
      </c>
      <c r="Q17" s="131">
        <v>42707</v>
      </c>
      <c r="R17" s="131">
        <v>43220</v>
      </c>
      <c r="S17" s="131">
        <v>43283</v>
      </c>
      <c r="T17" s="139">
        <v>2021</v>
      </c>
    </row>
    <row r="18" spans="2:20" x14ac:dyDescent="0.2">
      <c r="B18" s="140"/>
      <c r="C18" s="140"/>
      <c r="D18" s="140"/>
      <c r="E18" s="140"/>
      <c r="F18" s="140"/>
      <c r="G18" s="140"/>
      <c r="H18" s="140"/>
      <c r="I18" s="140"/>
      <c r="J18" s="140"/>
      <c r="K18" s="141"/>
      <c r="L18" s="140"/>
      <c r="M18" s="140"/>
      <c r="N18" s="140"/>
      <c r="O18" s="140"/>
      <c r="P18" s="141"/>
      <c r="Q18" s="140"/>
      <c r="R18" s="140"/>
      <c r="S18" s="140"/>
      <c r="T18" s="140"/>
    </row>
    <row r="19" spans="2:20" x14ac:dyDescent="0.2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</row>
    <row r="20" spans="2:20" x14ac:dyDescent="0.2">
      <c r="B20" s="142" t="s">
        <v>123</v>
      </c>
      <c r="C20" s="143" t="s">
        <v>124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2:20" x14ac:dyDescent="0.2"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</row>
    <row r="22" spans="2:20" x14ac:dyDescent="0.2">
      <c r="B22" s="156" t="s">
        <v>19</v>
      </c>
      <c r="C22" s="156"/>
      <c r="D22" s="156"/>
      <c r="E22" s="156"/>
      <c r="F22" s="156"/>
      <c r="G22" s="156"/>
      <c r="H22" s="156"/>
      <c r="I22" s="156"/>
      <c r="J22" s="156"/>
      <c r="K22" s="156" t="s">
        <v>20</v>
      </c>
      <c r="L22" s="156"/>
      <c r="M22" s="156"/>
      <c r="N22" s="156"/>
      <c r="O22" s="156"/>
      <c r="P22" s="156"/>
      <c r="Q22" s="156" t="s">
        <v>21</v>
      </c>
      <c r="R22" s="156"/>
      <c r="S22" s="156"/>
      <c r="T22" s="156"/>
    </row>
    <row r="23" spans="2:20" ht="102" x14ac:dyDescent="0.2">
      <c r="B23" s="144" t="s">
        <v>10</v>
      </c>
      <c r="C23" s="144" t="s">
        <v>22</v>
      </c>
      <c r="D23" s="144" t="s">
        <v>23</v>
      </c>
      <c r="E23" s="144" t="s">
        <v>24</v>
      </c>
      <c r="F23" s="144" t="s">
        <v>25</v>
      </c>
      <c r="G23" s="144" t="s">
        <v>26</v>
      </c>
      <c r="H23" s="144" t="s">
        <v>27</v>
      </c>
      <c r="I23" s="144" t="s">
        <v>28</v>
      </c>
      <c r="J23" s="144" t="s">
        <v>29</v>
      </c>
      <c r="K23" s="144" t="s">
        <v>30</v>
      </c>
      <c r="L23" s="144" t="s">
        <v>31</v>
      </c>
      <c r="M23" s="144" t="s">
        <v>32</v>
      </c>
      <c r="N23" s="144" t="s">
        <v>33</v>
      </c>
      <c r="O23" s="144" t="s">
        <v>34</v>
      </c>
      <c r="P23" s="144" t="s">
        <v>13</v>
      </c>
      <c r="Q23" s="144" t="s">
        <v>35</v>
      </c>
      <c r="R23" s="144" t="s">
        <v>36</v>
      </c>
      <c r="S23" s="144" t="s">
        <v>37</v>
      </c>
      <c r="T23" s="144" t="s">
        <v>38</v>
      </c>
    </row>
    <row r="24" spans="2:20" ht="38.25" x14ac:dyDescent="0.2">
      <c r="B24" s="135" t="s">
        <v>125</v>
      </c>
      <c r="C24" s="135" t="s">
        <v>126</v>
      </c>
      <c r="D24" s="135" t="s">
        <v>43</v>
      </c>
      <c r="E24" s="135" t="s">
        <v>44</v>
      </c>
      <c r="F24" s="135" t="s">
        <v>83</v>
      </c>
      <c r="G24" s="136" t="s">
        <v>127</v>
      </c>
      <c r="H24" s="137" t="s">
        <v>45</v>
      </c>
      <c r="I24" s="137" t="s">
        <v>39</v>
      </c>
      <c r="J24" s="137" t="s">
        <v>46</v>
      </c>
      <c r="K24" s="138">
        <f>L24+M24+N24+O24+P24</f>
        <v>192231.91</v>
      </c>
      <c r="L24" s="138">
        <v>28834.79</v>
      </c>
      <c r="M24" s="138">
        <v>0</v>
      </c>
      <c r="N24" s="138">
        <v>0</v>
      </c>
      <c r="O24" s="138">
        <v>0</v>
      </c>
      <c r="P24" s="138">
        <v>163397.12</v>
      </c>
      <c r="Q24" s="131">
        <v>42886</v>
      </c>
      <c r="R24" s="131">
        <v>43220</v>
      </c>
      <c r="S24" s="131">
        <v>43312</v>
      </c>
      <c r="T24" s="139">
        <v>2020</v>
      </c>
    </row>
    <row r="25" spans="2:20" ht="63.75" x14ac:dyDescent="0.2">
      <c r="B25" s="135" t="s">
        <v>128</v>
      </c>
      <c r="C25" s="135" t="s">
        <v>129</v>
      </c>
      <c r="D25" s="135" t="s">
        <v>84</v>
      </c>
      <c r="E25" s="135" t="s">
        <v>44</v>
      </c>
      <c r="F25" s="135" t="s">
        <v>85</v>
      </c>
      <c r="G25" s="136" t="s">
        <v>127</v>
      </c>
      <c r="H25" s="137" t="s">
        <v>45</v>
      </c>
      <c r="I25" s="137" t="s">
        <v>39</v>
      </c>
      <c r="J25" s="137" t="s">
        <v>46</v>
      </c>
      <c r="K25" s="138">
        <f>L25+M25+N25+O25+P25</f>
        <v>130739.70000000001</v>
      </c>
      <c r="L25" s="138">
        <v>19610.96</v>
      </c>
      <c r="M25" s="138">
        <v>0</v>
      </c>
      <c r="N25" s="138">
        <v>0</v>
      </c>
      <c r="O25" s="138">
        <v>0</v>
      </c>
      <c r="P25" s="138">
        <v>111128.74</v>
      </c>
      <c r="Q25" s="131">
        <v>42936</v>
      </c>
      <c r="R25" s="131">
        <v>43179</v>
      </c>
      <c r="S25" s="131">
        <v>43271</v>
      </c>
      <c r="T25" s="139">
        <v>2019</v>
      </c>
    </row>
    <row r="26" spans="2:20" ht="38.25" x14ac:dyDescent="0.2">
      <c r="B26" s="135" t="s">
        <v>130</v>
      </c>
      <c r="C26" s="135" t="s">
        <v>131</v>
      </c>
      <c r="D26" s="135" t="s">
        <v>88</v>
      </c>
      <c r="E26" s="135" t="s">
        <v>44</v>
      </c>
      <c r="F26" s="135" t="s">
        <v>89</v>
      </c>
      <c r="G26" s="136" t="s">
        <v>127</v>
      </c>
      <c r="H26" s="137" t="s">
        <v>45</v>
      </c>
      <c r="I26" s="137" t="s">
        <v>39</v>
      </c>
      <c r="J26" s="137" t="s">
        <v>46</v>
      </c>
      <c r="K26" s="138">
        <f>L26+M26+N26+O26+P26</f>
        <v>41390.130000000005</v>
      </c>
      <c r="L26" s="138">
        <v>6208.52</v>
      </c>
      <c r="M26" s="138">
        <v>0</v>
      </c>
      <c r="N26" s="138">
        <v>0</v>
      </c>
      <c r="O26" s="138">
        <v>0</v>
      </c>
      <c r="P26" s="138">
        <v>35181.61</v>
      </c>
      <c r="Q26" s="131">
        <v>43008</v>
      </c>
      <c r="R26" s="131">
        <v>43132</v>
      </c>
      <c r="S26" s="131">
        <v>43210</v>
      </c>
      <c r="T26" s="139">
        <v>2020</v>
      </c>
    </row>
    <row r="27" spans="2:20" ht="63.75" x14ac:dyDescent="0.2">
      <c r="B27" s="135" t="s">
        <v>132</v>
      </c>
      <c r="C27" s="135" t="s">
        <v>133</v>
      </c>
      <c r="D27" s="135" t="s">
        <v>90</v>
      </c>
      <c r="E27" s="135" t="s">
        <v>44</v>
      </c>
      <c r="F27" s="135" t="s">
        <v>134</v>
      </c>
      <c r="G27" s="136" t="s">
        <v>127</v>
      </c>
      <c r="H27" s="137" t="s">
        <v>45</v>
      </c>
      <c r="I27" s="137" t="s">
        <v>39</v>
      </c>
      <c r="J27" s="137" t="s">
        <v>46</v>
      </c>
      <c r="K27" s="138">
        <f t="shared" ref="K27:K28" si="1">L27+M27+N27+O27+P27</f>
        <v>100447.44</v>
      </c>
      <c r="L27" s="138">
        <v>15067.12</v>
      </c>
      <c r="M27" s="138"/>
      <c r="N27" s="138">
        <v>0</v>
      </c>
      <c r="O27" s="138">
        <v>0</v>
      </c>
      <c r="P27" s="138">
        <v>85380.32</v>
      </c>
      <c r="Q27" s="131">
        <v>42979</v>
      </c>
      <c r="R27" s="131">
        <v>43221</v>
      </c>
      <c r="S27" s="131">
        <v>43344</v>
      </c>
      <c r="T27" s="139">
        <v>2021</v>
      </c>
    </row>
    <row r="28" spans="2:20" ht="51" x14ac:dyDescent="0.2">
      <c r="B28" s="135" t="s">
        <v>135</v>
      </c>
      <c r="C28" s="135" t="s">
        <v>136</v>
      </c>
      <c r="D28" s="135" t="s">
        <v>86</v>
      </c>
      <c r="E28" s="135" t="s">
        <v>44</v>
      </c>
      <c r="F28" s="135" t="s">
        <v>87</v>
      </c>
      <c r="G28" s="136" t="s">
        <v>127</v>
      </c>
      <c r="H28" s="137" t="s">
        <v>45</v>
      </c>
      <c r="I28" s="137" t="s">
        <v>39</v>
      </c>
      <c r="J28" s="137" t="s">
        <v>46</v>
      </c>
      <c r="K28" s="138">
        <f t="shared" si="1"/>
        <v>38050.839999999997</v>
      </c>
      <c r="L28" s="138">
        <v>5707.63</v>
      </c>
      <c r="M28" s="138">
        <v>0</v>
      </c>
      <c r="N28" s="138">
        <v>0</v>
      </c>
      <c r="O28" s="138">
        <v>0</v>
      </c>
      <c r="P28" s="138">
        <v>32343.21</v>
      </c>
      <c r="Q28" s="131">
        <v>42972</v>
      </c>
      <c r="R28" s="131">
        <v>43160</v>
      </c>
      <c r="S28" s="131">
        <v>43281</v>
      </c>
      <c r="T28" s="139">
        <v>2020</v>
      </c>
    </row>
    <row r="29" spans="2:20" x14ac:dyDescent="0.2">
      <c r="B29" s="140"/>
      <c r="C29" s="140"/>
      <c r="D29" s="140"/>
      <c r="E29" s="140"/>
      <c r="F29" s="140"/>
      <c r="G29" s="140"/>
      <c r="H29" s="140"/>
      <c r="I29" s="140"/>
      <c r="J29" s="140"/>
      <c r="K29" s="141"/>
      <c r="L29" s="140"/>
      <c r="M29" s="140"/>
      <c r="N29" s="140"/>
      <c r="O29" s="140"/>
      <c r="P29" s="141"/>
      <c r="Q29" s="140"/>
      <c r="R29" s="140"/>
      <c r="S29" s="140"/>
      <c r="T29" s="140"/>
    </row>
    <row r="30" spans="2:20" x14ac:dyDescent="0.2">
      <c r="B30" s="142" t="s">
        <v>156</v>
      </c>
      <c r="C30" s="143" t="s">
        <v>157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 x14ac:dyDescent="0.2">
      <c r="B31" s="142" t="s">
        <v>158</v>
      </c>
      <c r="C31" s="143" t="s">
        <v>159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x14ac:dyDescent="0.2">
      <c r="B32" s="142" t="s">
        <v>160</v>
      </c>
      <c r="C32" s="143" t="s">
        <v>161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 x14ac:dyDescent="0.2"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2:20" ht="12.75" customHeight="1" x14ac:dyDescent="0.2">
      <c r="B34" s="156" t="s">
        <v>19</v>
      </c>
      <c r="C34" s="156"/>
      <c r="D34" s="156"/>
      <c r="E34" s="156"/>
      <c r="F34" s="156"/>
      <c r="G34" s="156"/>
      <c r="H34" s="156"/>
      <c r="I34" s="156"/>
      <c r="J34" s="156"/>
      <c r="K34" s="156" t="s">
        <v>122</v>
      </c>
      <c r="L34" s="156"/>
      <c r="M34" s="156"/>
      <c r="N34" s="156"/>
      <c r="O34" s="156"/>
      <c r="P34" s="156"/>
      <c r="Q34" s="156" t="s">
        <v>21</v>
      </c>
      <c r="R34" s="156"/>
      <c r="S34" s="156"/>
      <c r="T34" s="156"/>
    </row>
    <row r="35" spans="2:20" ht="102" x14ac:dyDescent="0.2">
      <c r="B35" s="144" t="s">
        <v>10</v>
      </c>
      <c r="C35" s="144" t="s">
        <v>22</v>
      </c>
      <c r="D35" s="144" t="s">
        <v>23</v>
      </c>
      <c r="E35" s="144" t="s">
        <v>24</v>
      </c>
      <c r="F35" s="144" t="s">
        <v>25</v>
      </c>
      <c r="G35" s="144" t="s">
        <v>26</v>
      </c>
      <c r="H35" s="144" t="s">
        <v>27</v>
      </c>
      <c r="I35" s="144" t="s">
        <v>28</v>
      </c>
      <c r="J35" s="144" t="s">
        <v>29</v>
      </c>
      <c r="K35" s="144" t="s">
        <v>30</v>
      </c>
      <c r="L35" s="144" t="s">
        <v>31</v>
      </c>
      <c r="M35" s="144" t="s">
        <v>32</v>
      </c>
      <c r="N35" s="144" t="s">
        <v>33</v>
      </c>
      <c r="O35" s="144" t="s">
        <v>34</v>
      </c>
      <c r="P35" s="144" t="s">
        <v>13</v>
      </c>
      <c r="Q35" s="144" t="s">
        <v>35</v>
      </c>
      <c r="R35" s="144" t="s">
        <v>36</v>
      </c>
      <c r="S35" s="144" t="s">
        <v>37</v>
      </c>
      <c r="T35" s="144" t="s">
        <v>38</v>
      </c>
    </row>
    <row r="36" spans="2:20" ht="63.75" x14ac:dyDescent="0.2">
      <c r="B36" s="98" t="s">
        <v>162</v>
      </c>
      <c r="C36" s="98" t="s">
        <v>163</v>
      </c>
      <c r="D36" s="98" t="s">
        <v>88</v>
      </c>
      <c r="E36" s="98" t="s">
        <v>164</v>
      </c>
      <c r="F36" s="98" t="s">
        <v>89</v>
      </c>
      <c r="G36" s="98" t="s">
        <v>165</v>
      </c>
      <c r="H36" s="145" t="s">
        <v>45</v>
      </c>
      <c r="I36" s="145" t="s">
        <v>39</v>
      </c>
      <c r="J36" s="145" t="s">
        <v>46</v>
      </c>
      <c r="K36" s="134">
        <f t="shared" ref="K36:K39" si="2">L36+M36+N36+O36+P36</f>
        <v>100000</v>
      </c>
      <c r="L36" s="130">
        <v>21433.74</v>
      </c>
      <c r="M36" s="130">
        <v>6370.24</v>
      </c>
      <c r="N36" s="130">
        <v>0</v>
      </c>
      <c r="O36" s="130">
        <v>0</v>
      </c>
      <c r="P36" s="130">
        <v>72196.02</v>
      </c>
      <c r="Q36" s="131">
        <v>42979</v>
      </c>
      <c r="R36" s="131">
        <v>43039</v>
      </c>
      <c r="S36" s="131">
        <v>43097</v>
      </c>
      <c r="T36" s="104">
        <v>2019</v>
      </c>
    </row>
    <row r="37" spans="2:20" ht="63.75" x14ac:dyDescent="0.2">
      <c r="B37" s="146" t="s">
        <v>166</v>
      </c>
      <c r="C37" s="146" t="s">
        <v>167</v>
      </c>
      <c r="D37" s="146" t="s">
        <v>84</v>
      </c>
      <c r="E37" s="146" t="s">
        <v>164</v>
      </c>
      <c r="F37" s="146" t="s">
        <v>85</v>
      </c>
      <c r="G37" s="146" t="s">
        <v>165</v>
      </c>
      <c r="H37" s="147" t="s">
        <v>45</v>
      </c>
      <c r="I37" s="147" t="s">
        <v>39</v>
      </c>
      <c r="J37" s="147" t="s">
        <v>46</v>
      </c>
      <c r="K37" s="134">
        <f t="shared" si="2"/>
        <v>346374.18</v>
      </c>
      <c r="L37" s="132">
        <v>25978.07</v>
      </c>
      <c r="M37" s="132">
        <v>25978.06</v>
      </c>
      <c r="N37" s="132">
        <v>0</v>
      </c>
      <c r="O37" s="132">
        <v>0</v>
      </c>
      <c r="P37" s="132">
        <v>294418.05</v>
      </c>
      <c r="Q37" s="133">
        <v>43007</v>
      </c>
      <c r="R37" s="133">
        <v>43039</v>
      </c>
      <c r="S37" s="133">
        <v>43098</v>
      </c>
      <c r="T37" s="104">
        <v>2019</v>
      </c>
    </row>
    <row r="38" spans="2:20" ht="51" x14ac:dyDescent="0.2">
      <c r="B38" s="98" t="s">
        <v>168</v>
      </c>
      <c r="C38" s="98" t="s">
        <v>169</v>
      </c>
      <c r="D38" s="98" t="s">
        <v>43</v>
      </c>
      <c r="E38" s="98" t="s">
        <v>164</v>
      </c>
      <c r="F38" s="98" t="s">
        <v>110</v>
      </c>
      <c r="G38" s="98" t="s">
        <v>165</v>
      </c>
      <c r="H38" s="145" t="s">
        <v>45</v>
      </c>
      <c r="I38" s="145" t="s">
        <v>39</v>
      </c>
      <c r="J38" s="145" t="s">
        <v>46</v>
      </c>
      <c r="K38" s="134">
        <f t="shared" si="2"/>
        <v>394478.4</v>
      </c>
      <c r="L38" s="134">
        <v>29587</v>
      </c>
      <c r="M38" s="134">
        <v>29585</v>
      </c>
      <c r="N38" s="134">
        <v>0</v>
      </c>
      <c r="O38" s="134">
        <v>0</v>
      </c>
      <c r="P38" s="134">
        <v>335306.40000000002</v>
      </c>
      <c r="Q38" s="131">
        <v>43009</v>
      </c>
      <c r="R38" s="131">
        <v>43070</v>
      </c>
      <c r="S38" s="131">
        <v>43132</v>
      </c>
      <c r="T38" s="104">
        <v>2020</v>
      </c>
    </row>
    <row r="39" spans="2:20" ht="51" x14ac:dyDescent="0.2">
      <c r="B39" s="98" t="s">
        <v>170</v>
      </c>
      <c r="C39" s="135" t="s">
        <v>171</v>
      </c>
      <c r="D39" s="135" t="s">
        <v>90</v>
      </c>
      <c r="E39" s="135" t="s">
        <v>164</v>
      </c>
      <c r="F39" s="135" t="s">
        <v>172</v>
      </c>
      <c r="G39" s="135" t="s">
        <v>165</v>
      </c>
      <c r="H39" s="137" t="s">
        <v>45</v>
      </c>
      <c r="I39" s="137" t="s">
        <v>39</v>
      </c>
      <c r="J39" s="137" t="s">
        <v>46</v>
      </c>
      <c r="K39" s="134">
        <f t="shared" si="2"/>
        <v>206127.69</v>
      </c>
      <c r="L39" s="130">
        <v>15459.59</v>
      </c>
      <c r="M39" s="130">
        <v>15459.57</v>
      </c>
      <c r="N39" s="130">
        <v>0</v>
      </c>
      <c r="O39" s="130">
        <v>0</v>
      </c>
      <c r="P39" s="130">
        <v>175208.53</v>
      </c>
      <c r="Q39" s="131">
        <v>43007</v>
      </c>
      <c r="R39" s="131">
        <v>43039</v>
      </c>
      <c r="S39" s="131">
        <v>43099</v>
      </c>
      <c r="T39" s="104">
        <v>2019</v>
      </c>
    </row>
    <row r="40" spans="2:20" x14ac:dyDescent="0.2">
      <c r="B40" s="116" t="s">
        <v>40</v>
      </c>
    </row>
    <row r="41" spans="2:20" x14ac:dyDescent="0.2">
      <c r="B41" s="116" t="s">
        <v>41</v>
      </c>
    </row>
    <row r="42" spans="2:20" x14ac:dyDescent="0.2">
      <c r="B42" s="116" t="s">
        <v>42</v>
      </c>
    </row>
  </sheetData>
  <mergeCells count="9">
    <mergeCell ref="B9:J9"/>
    <mergeCell ref="K9:P9"/>
    <mergeCell ref="Q9:T9"/>
    <mergeCell ref="B34:J34"/>
    <mergeCell ref="K34:P34"/>
    <mergeCell ref="Q34:T34"/>
    <mergeCell ref="B22:J22"/>
    <mergeCell ref="K22:P22"/>
    <mergeCell ref="Q22:T22"/>
  </mergeCells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1 C24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opLeftCell="A3" zoomScaleNormal="100" workbookViewId="0">
      <selection activeCell="F11" sqref="F11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17.28515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20.42578125" style="4" customWidth="1"/>
    <col min="13" max="13" width="9.140625" style="4"/>
    <col min="14" max="14" width="20.5703125" style="4" customWidth="1"/>
    <col min="15" max="16384" width="9.140625" style="4"/>
  </cols>
  <sheetData>
    <row r="2" spans="2:20" s="90" customFormat="1" ht="15.75" x14ac:dyDescent="0.25">
      <c r="B2" s="91" t="s">
        <v>47</v>
      </c>
    </row>
    <row r="3" spans="2:20" x14ac:dyDescent="0.2">
      <c r="B3" s="19"/>
    </row>
    <row r="4" spans="2:20" x14ac:dyDescent="0.2">
      <c r="B4" s="19"/>
    </row>
    <row r="5" spans="2:20" x14ac:dyDescent="0.2">
      <c r="B5" s="16" t="s">
        <v>14</v>
      </c>
      <c r="C5" s="2" t="s">
        <v>15</v>
      </c>
    </row>
    <row r="6" spans="2:20" x14ac:dyDescent="0.2">
      <c r="B6" s="16" t="s">
        <v>16</v>
      </c>
      <c r="C6" s="2" t="s">
        <v>17</v>
      </c>
    </row>
    <row r="7" spans="2:20" x14ac:dyDescent="0.2">
      <c r="B7" s="16" t="s">
        <v>92</v>
      </c>
      <c r="C7" s="2" t="s">
        <v>91</v>
      </c>
    </row>
    <row r="9" spans="2:20" ht="102" x14ac:dyDescent="0.2">
      <c r="B9" s="11" t="s">
        <v>10</v>
      </c>
      <c r="C9" s="11" t="s">
        <v>22</v>
      </c>
      <c r="D9" s="11" t="s">
        <v>23</v>
      </c>
      <c r="E9" s="11" t="s">
        <v>24</v>
      </c>
      <c r="F9" s="11" t="s">
        <v>25</v>
      </c>
      <c r="G9" s="11" t="s">
        <v>26</v>
      </c>
      <c r="H9" s="11" t="s">
        <v>27</v>
      </c>
      <c r="I9" s="11" t="s">
        <v>28</v>
      </c>
      <c r="J9" s="17" t="s">
        <v>29</v>
      </c>
      <c r="K9" s="11" t="s">
        <v>62</v>
      </c>
      <c r="L9" s="11" t="s">
        <v>63</v>
      </c>
      <c r="M9" s="11" t="s">
        <v>64</v>
      </c>
      <c r="N9" s="11" t="s">
        <v>65</v>
      </c>
      <c r="O9" s="11" t="s">
        <v>51</v>
      </c>
      <c r="P9" s="11" t="s">
        <v>66</v>
      </c>
      <c r="Q9" s="11" t="s">
        <v>53</v>
      </c>
      <c r="R9" s="11" t="s">
        <v>67</v>
      </c>
      <c r="S9" s="11" t="s">
        <v>55</v>
      </c>
      <c r="T9" s="11" t="s">
        <v>68</v>
      </c>
    </row>
    <row r="10" spans="2:20" ht="66.75" customHeight="1" x14ac:dyDescent="0.2">
      <c r="B10" s="27" t="s">
        <v>96</v>
      </c>
      <c r="C10" s="27" t="s">
        <v>95</v>
      </c>
      <c r="D10" s="27" t="s">
        <v>84</v>
      </c>
      <c r="E10" s="27" t="s">
        <v>44</v>
      </c>
      <c r="F10" s="27" t="s">
        <v>85</v>
      </c>
      <c r="G10" s="28" t="s">
        <v>94</v>
      </c>
      <c r="H10" s="29" t="s">
        <v>45</v>
      </c>
      <c r="I10" s="29" t="s">
        <v>108</v>
      </c>
      <c r="J10" s="29" t="s">
        <v>46</v>
      </c>
      <c r="K10" s="30">
        <v>12</v>
      </c>
      <c r="L10" s="31" t="s">
        <v>111</v>
      </c>
      <c r="M10" s="30" t="s">
        <v>39</v>
      </c>
      <c r="N10" s="30" t="s">
        <v>39</v>
      </c>
      <c r="O10" s="30" t="s">
        <v>39</v>
      </c>
      <c r="P10" s="30" t="s">
        <v>39</v>
      </c>
      <c r="Q10" s="30" t="s">
        <v>39</v>
      </c>
      <c r="R10" s="30" t="s">
        <v>39</v>
      </c>
      <c r="S10" s="30" t="s">
        <v>39</v>
      </c>
      <c r="T10" s="30" t="s">
        <v>39</v>
      </c>
    </row>
    <row r="11" spans="2:20" ht="67.5" customHeight="1" x14ac:dyDescent="0.2">
      <c r="B11" s="27" t="s">
        <v>97</v>
      </c>
      <c r="C11" s="27" t="s">
        <v>185</v>
      </c>
      <c r="D11" s="27" t="s">
        <v>84</v>
      </c>
      <c r="E11" s="27" t="s">
        <v>44</v>
      </c>
      <c r="F11" s="27" t="s">
        <v>85</v>
      </c>
      <c r="G11" s="28" t="s">
        <v>94</v>
      </c>
      <c r="H11" s="29" t="s">
        <v>45</v>
      </c>
      <c r="I11" s="29" t="s">
        <v>108</v>
      </c>
      <c r="J11" s="29" t="s">
        <v>46</v>
      </c>
      <c r="K11" s="30">
        <v>12</v>
      </c>
      <c r="L11" s="31" t="s">
        <v>111</v>
      </c>
      <c r="M11" s="30" t="s">
        <v>39</v>
      </c>
      <c r="N11" s="30" t="s">
        <v>39</v>
      </c>
      <c r="O11" s="30" t="s">
        <v>39</v>
      </c>
      <c r="P11" s="30" t="s">
        <v>39</v>
      </c>
      <c r="Q11" s="30" t="s">
        <v>39</v>
      </c>
      <c r="R11" s="30" t="s">
        <v>39</v>
      </c>
      <c r="S11" s="30" t="s">
        <v>39</v>
      </c>
      <c r="T11" s="30" t="s">
        <v>39</v>
      </c>
    </row>
    <row r="12" spans="2:20" ht="51" x14ac:dyDescent="0.2">
      <c r="B12" s="27" t="s">
        <v>98</v>
      </c>
      <c r="C12" s="27" t="s">
        <v>101</v>
      </c>
      <c r="D12" s="27" t="s">
        <v>84</v>
      </c>
      <c r="E12" s="27" t="s">
        <v>44</v>
      </c>
      <c r="F12" s="27" t="s">
        <v>85</v>
      </c>
      <c r="G12" s="28" t="s">
        <v>94</v>
      </c>
      <c r="H12" s="29" t="s">
        <v>45</v>
      </c>
      <c r="I12" s="29" t="s">
        <v>108</v>
      </c>
      <c r="J12" s="29" t="s">
        <v>46</v>
      </c>
      <c r="K12" s="30">
        <v>12</v>
      </c>
      <c r="L12" s="31" t="s">
        <v>111</v>
      </c>
      <c r="M12" s="30" t="s">
        <v>39</v>
      </c>
      <c r="N12" s="30" t="s">
        <v>39</v>
      </c>
      <c r="O12" s="30" t="s">
        <v>39</v>
      </c>
      <c r="P12" s="30" t="s">
        <v>39</v>
      </c>
      <c r="Q12" s="30" t="s">
        <v>39</v>
      </c>
      <c r="R12" s="30" t="s">
        <v>39</v>
      </c>
      <c r="S12" s="30" t="s">
        <v>39</v>
      </c>
      <c r="T12" s="30" t="s">
        <v>39</v>
      </c>
    </row>
    <row r="13" spans="2:20" ht="38.25" x14ac:dyDescent="0.2">
      <c r="B13" s="27" t="s">
        <v>99</v>
      </c>
      <c r="C13" s="27" t="s">
        <v>102</v>
      </c>
      <c r="D13" s="27" t="s">
        <v>86</v>
      </c>
      <c r="E13" s="27" t="s">
        <v>44</v>
      </c>
      <c r="F13" s="27" t="s">
        <v>87</v>
      </c>
      <c r="G13" s="28" t="s">
        <v>94</v>
      </c>
      <c r="H13" s="29" t="s">
        <v>45</v>
      </c>
      <c r="I13" s="29" t="s">
        <v>108</v>
      </c>
      <c r="J13" s="29" t="s">
        <v>46</v>
      </c>
      <c r="K13" s="30">
        <v>12</v>
      </c>
      <c r="L13" s="31" t="s">
        <v>111</v>
      </c>
      <c r="M13" s="30" t="s">
        <v>39</v>
      </c>
      <c r="N13" s="30" t="s">
        <v>39</v>
      </c>
      <c r="O13" s="30" t="s">
        <v>39</v>
      </c>
      <c r="P13" s="30" t="s">
        <v>39</v>
      </c>
      <c r="Q13" s="30" t="s">
        <v>39</v>
      </c>
      <c r="R13" s="30" t="s">
        <v>39</v>
      </c>
      <c r="S13" s="30" t="s">
        <v>39</v>
      </c>
      <c r="T13" s="30" t="s">
        <v>39</v>
      </c>
    </row>
    <row r="14" spans="2:20" ht="63.75" x14ac:dyDescent="0.2">
      <c r="B14" s="27" t="s">
        <v>100</v>
      </c>
      <c r="C14" s="27" t="s">
        <v>103</v>
      </c>
      <c r="D14" s="27" t="s">
        <v>88</v>
      </c>
      <c r="E14" s="27" t="s">
        <v>44</v>
      </c>
      <c r="F14" s="27" t="s">
        <v>89</v>
      </c>
      <c r="G14" s="28" t="s">
        <v>94</v>
      </c>
      <c r="H14" s="29" t="s">
        <v>45</v>
      </c>
      <c r="I14" s="29" t="s">
        <v>108</v>
      </c>
      <c r="J14" s="29" t="s">
        <v>46</v>
      </c>
      <c r="K14" s="30">
        <v>12</v>
      </c>
      <c r="L14" s="31" t="s">
        <v>111</v>
      </c>
      <c r="M14" s="30" t="s">
        <v>39</v>
      </c>
      <c r="N14" s="30" t="s">
        <v>39</v>
      </c>
      <c r="O14" s="30" t="s">
        <v>39</v>
      </c>
      <c r="P14" s="30" t="s">
        <v>39</v>
      </c>
      <c r="Q14" s="30" t="s">
        <v>39</v>
      </c>
      <c r="R14" s="30" t="s">
        <v>39</v>
      </c>
      <c r="S14" s="30" t="s">
        <v>39</v>
      </c>
      <c r="T14" s="30" t="s">
        <v>39</v>
      </c>
    </row>
    <row r="15" spans="2:20" ht="51" x14ac:dyDescent="0.2">
      <c r="B15" s="27" t="s">
        <v>104</v>
      </c>
      <c r="C15" s="27" t="s">
        <v>106</v>
      </c>
      <c r="D15" s="27" t="s">
        <v>90</v>
      </c>
      <c r="E15" s="27" t="s">
        <v>44</v>
      </c>
      <c r="F15" s="27" t="s">
        <v>107</v>
      </c>
      <c r="G15" s="28" t="s">
        <v>94</v>
      </c>
      <c r="H15" s="29" t="s">
        <v>45</v>
      </c>
      <c r="I15" s="29" t="s">
        <v>108</v>
      </c>
      <c r="J15" s="29" t="s">
        <v>46</v>
      </c>
      <c r="K15" s="30">
        <v>12</v>
      </c>
      <c r="L15" s="31" t="s">
        <v>111</v>
      </c>
      <c r="M15" s="30" t="s">
        <v>39</v>
      </c>
      <c r="N15" s="30" t="s">
        <v>39</v>
      </c>
      <c r="O15" s="30" t="s">
        <v>39</v>
      </c>
      <c r="P15" s="30" t="s">
        <v>39</v>
      </c>
      <c r="Q15" s="30" t="s">
        <v>39</v>
      </c>
      <c r="R15" s="30" t="s">
        <v>39</v>
      </c>
      <c r="S15" s="30" t="s">
        <v>39</v>
      </c>
      <c r="T15" s="30" t="s">
        <v>39</v>
      </c>
    </row>
    <row r="16" spans="2:20" ht="63.75" x14ac:dyDescent="0.2">
      <c r="B16" s="27" t="s">
        <v>105</v>
      </c>
      <c r="C16" s="27" t="s">
        <v>109</v>
      </c>
      <c r="D16" s="27" t="s">
        <v>43</v>
      </c>
      <c r="E16" s="27" t="s">
        <v>44</v>
      </c>
      <c r="F16" s="27" t="s">
        <v>110</v>
      </c>
      <c r="G16" s="28" t="s">
        <v>94</v>
      </c>
      <c r="H16" s="29" t="s">
        <v>45</v>
      </c>
      <c r="I16" s="29" t="s">
        <v>108</v>
      </c>
      <c r="J16" s="29" t="s">
        <v>46</v>
      </c>
      <c r="K16" s="30">
        <v>12</v>
      </c>
      <c r="L16" s="31" t="s">
        <v>111</v>
      </c>
      <c r="M16" s="30" t="s">
        <v>39</v>
      </c>
      <c r="N16" s="30" t="s">
        <v>39</v>
      </c>
      <c r="O16" s="30" t="s">
        <v>39</v>
      </c>
      <c r="P16" s="30" t="s">
        <v>39</v>
      </c>
      <c r="Q16" s="30" t="s">
        <v>39</v>
      </c>
      <c r="R16" s="30" t="s">
        <v>39</v>
      </c>
      <c r="S16" s="30" t="s">
        <v>39</v>
      </c>
      <c r="T16" s="30" t="s">
        <v>39</v>
      </c>
    </row>
    <row r="19" spans="2:20" x14ac:dyDescent="0.2">
      <c r="B19" s="16" t="s">
        <v>123</v>
      </c>
      <c r="C19" s="2" t="s">
        <v>124</v>
      </c>
    </row>
    <row r="21" spans="2:20" ht="102" x14ac:dyDescent="0.2">
      <c r="B21" s="47" t="s">
        <v>10</v>
      </c>
      <c r="C21" s="47" t="s">
        <v>22</v>
      </c>
      <c r="D21" s="47" t="s">
        <v>23</v>
      </c>
      <c r="E21" s="47" t="s">
        <v>24</v>
      </c>
      <c r="F21" s="47" t="s">
        <v>25</v>
      </c>
      <c r="G21" s="47" t="s">
        <v>26</v>
      </c>
      <c r="H21" s="47" t="s">
        <v>27</v>
      </c>
      <c r="I21" s="47" t="s">
        <v>28</v>
      </c>
      <c r="J21" s="46" t="s">
        <v>29</v>
      </c>
      <c r="K21" s="47" t="s">
        <v>62</v>
      </c>
      <c r="L21" s="47" t="s">
        <v>63</v>
      </c>
      <c r="M21" s="47" t="s">
        <v>64</v>
      </c>
      <c r="N21" s="47" t="s">
        <v>65</v>
      </c>
      <c r="O21" s="47" t="s">
        <v>51</v>
      </c>
      <c r="P21" s="47" t="s">
        <v>66</v>
      </c>
      <c r="Q21" s="47" t="s">
        <v>53</v>
      </c>
      <c r="R21" s="47" t="s">
        <v>67</v>
      </c>
      <c r="S21" s="47" t="s">
        <v>55</v>
      </c>
      <c r="T21" s="47" t="s">
        <v>68</v>
      </c>
    </row>
    <row r="22" spans="2:20" ht="102" x14ac:dyDescent="0.2">
      <c r="B22" s="27" t="s">
        <v>125</v>
      </c>
      <c r="C22" s="27" t="s">
        <v>126</v>
      </c>
      <c r="D22" s="27" t="s">
        <v>43</v>
      </c>
      <c r="E22" s="27" t="s">
        <v>44</v>
      </c>
      <c r="F22" s="27" t="s">
        <v>83</v>
      </c>
      <c r="G22" s="28" t="s">
        <v>127</v>
      </c>
      <c r="H22" s="29" t="s">
        <v>45</v>
      </c>
      <c r="I22" s="29" t="s">
        <v>39</v>
      </c>
      <c r="J22" s="29" t="s">
        <v>46</v>
      </c>
      <c r="K22" s="30">
        <v>15</v>
      </c>
      <c r="L22" s="31" t="s">
        <v>137</v>
      </c>
      <c r="M22" s="30">
        <v>19</v>
      </c>
      <c r="N22" s="54" t="s">
        <v>138</v>
      </c>
      <c r="O22" s="30" t="s">
        <v>39</v>
      </c>
      <c r="P22" s="30" t="s">
        <v>39</v>
      </c>
      <c r="Q22" s="30" t="s">
        <v>39</v>
      </c>
      <c r="R22" s="30" t="s">
        <v>39</v>
      </c>
      <c r="S22" s="30" t="s">
        <v>39</v>
      </c>
      <c r="T22" s="30" t="s">
        <v>39</v>
      </c>
    </row>
    <row r="23" spans="2:20" ht="63.75" x14ac:dyDescent="0.2">
      <c r="B23" s="27" t="s">
        <v>128</v>
      </c>
      <c r="C23" s="27" t="s">
        <v>129</v>
      </c>
      <c r="D23" s="27" t="s">
        <v>84</v>
      </c>
      <c r="E23" s="27" t="s">
        <v>44</v>
      </c>
      <c r="F23" s="27" t="s">
        <v>85</v>
      </c>
      <c r="G23" s="28" t="s">
        <v>127</v>
      </c>
      <c r="H23" s="29" t="s">
        <v>45</v>
      </c>
      <c r="I23" s="29" t="s">
        <v>39</v>
      </c>
      <c r="J23" s="29" t="s">
        <v>46</v>
      </c>
      <c r="K23" s="30">
        <v>41</v>
      </c>
      <c r="L23" s="54" t="s">
        <v>139</v>
      </c>
      <c r="M23" s="30" t="s">
        <v>39</v>
      </c>
      <c r="N23" s="30" t="s">
        <v>39</v>
      </c>
      <c r="O23" s="30" t="s">
        <v>39</v>
      </c>
      <c r="P23" s="30" t="s">
        <v>39</v>
      </c>
      <c r="Q23" s="30" t="s">
        <v>39</v>
      </c>
      <c r="R23" s="30" t="s">
        <v>39</v>
      </c>
      <c r="S23" s="30" t="s">
        <v>39</v>
      </c>
      <c r="T23" s="30" t="s">
        <v>39</v>
      </c>
    </row>
    <row r="24" spans="2:20" ht="38.25" x14ac:dyDescent="0.2">
      <c r="B24" s="27" t="s">
        <v>130</v>
      </c>
      <c r="C24" s="27" t="s">
        <v>131</v>
      </c>
      <c r="D24" s="27" t="s">
        <v>88</v>
      </c>
      <c r="E24" s="27" t="s">
        <v>44</v>
      </c>
      <c r="F24" s="27" t="s">
        <v>89</v>
      </c>
      <c r="G24" s="28" t="s">
        <v>127</v>
      </c>
      <c r="H24" s="29" t="s">
        <v>45</v>
      </c>
      <c r="I24" s="29" t="s">
        <v>39</v>
      </c>
      <c r="J24" s="29" t="s">
        <v>46</v>
      </c>
      <c r="K24" s="30">
        <v>41</v>
      </c>
      <c r="L24" s="54" t="s">
        <v>139</v>
      </c>
      <c r="M24" s="30" t="s">
        <v>39</v>
      </c>
      <c r="N24" s="30" t="s">
        <v>39</v>
      </c>
      <c r="O24" s="30" t="s">
        <v>39</v>
      </c>
      <c r="P24" s="30" t="s">
        <v>39</v>
      </c>
      <c r="Q24" s="30" t="s">
        <v>39</v>
      </c>
      <c r="R24" s="30" t="s">
        <v>39</v>
      </c>
      <c r="S24" s="30" t="s">
        <v>39</v>
      </c>
      <c r="T24" s="30" t="s">
        <v>39</v>
      </c>
    </row>
    <row r="25" spans="2:20" ht="102" x14ac:dyDescent="0.2">
      <c r="B25" s="27" t="s">
        <v>132</v>
      </c>
      <c r="C25" s="27" t="s">
        <v>133</v>
      </c>
      <c r="D25" s="27" t="s">
        <v>90</v>
      </c>
      <c r="E25" s="27" t="s">
        <v>44</v>
      </c>
      <c r="F25" s="27" t="s">
        <v>134</v>
      </c>
      <c r="G25" s="28" t="s">
        <v>127</v>
      </c>
      <c r="H25" s="29" t="s">
        <v>45</v>
      </c>
      <c r="I25" s="29" t="s">
        <v>39</v>
      </c>
      <c r="J25" s="29" t="s">
        <v>46</v>
      </c>
      <c r="K25" s="30">
        <v>19</v>
      </c>
      <c r="L25" s="54" t="s">
        <v>138</v>
      </c>
      <c r="M25" s="30" t="s">
        <v>39</v>
      </c>
      <c r="N25" s="55" t="s">
        <v>39</v>
      </c>
      <c r="O25" s="30" t="s">
        <v>39</v>
      </c>
      <c r="P25" s="30" t="s">
        <v>39</v>
      </c>
      <c r="Q25" s="30" t="s">
        <v>39</v>
      </c>
      <c r="R25" s="30" t="s">
        <v>39</v>
      </c>
      <c r="S25" s="30" t="s">
        <v>39</v>
      </c>
      <c r="T25" s="30" t="s">
        <v>39</v>
      </c>
    </row>
    <row r="26" spans="2:20" ht="51" x14ac:dyDescent="0.2">
      <c r="B26" s="27" t="s">
        <v>135</v>
      </c>
      <c r="C26" s="27" t="s">
        <v>136</v>
      </c>
      <c r="D26" s="27" t="s">
        <v>86</v>
      </c>
      <c r="E26" s="27" t="s">
        <v>44</v>
      </c>
      <c r="F26" s="27" t="s">
        <v>87</v>
      </c>
      <c r="G26" s="28" t="s">
        <v>127</v>
      </c>
      <c r="H26" s="29" t="s">
        <v>45</v>
      </c>
      <c r="I26" s="29" t="s">
        <v>39</v>
      </c>
      <c r="J26" s="29" t="s">
        <v>46</v>
      </c>
      <c r="K26" s="30">
        <v>41</v>
      </c>
      <c r="L26" s="54" t="s">
        <v>139</v>
      </c>
      <c r="M26" s="30" t="s">
        <v>39</v>
      </c>
      <c r="N26" s="30" t="s">
        <v>39</v>
      </c>
      <c r="O26" s="30" t="s">
        <v>39</v>
      </c>
      <c r="P26" s="30" t="s">
        <v>39</v>
      </c>
      <c r="Q26" s="30" t="s">
        <v>39</v>
      </c>
      <c r="R26" s="30" t="s">
        <v>39</v>
      </c>
      <c r="S26" s="30" t="s">
        <v>39</v>
      </c>
      <c r="T26" s="30" t="s">
        <v>39</v>
      </c>
    </row>
    <row r="29" spans="2:20" x14ac:dyDescent="0.2">
      <c r="B29" s="16" t="s">
        <v>160</v>
      </c>
      <c r="C29" s="2" t="s">
        <v>161</v>
      </c>
    </row>
    <row r="31" spans="2:20" ht="102" x14ac:dyDescent="0.2">
      <c r="B31" s="97" t="s">
        <v>10</v>
      </c>
      <c r="C31" s="97" t="s">
        <v>22</v>
      </c>
      <c r="D31" s="97" t="s">
        <v>23</v>
      </c>
      <c r="E31" s="97" t="s">
        <v>24</v>
      </c>
      <c r="F31" s="97" t="s">
        <v>25</v>
      </c>
      <c r="G31" s="97" t="s">
        <v>26</v>
      </c>
      <c r="H31" s="97" t="s">
        <v>27</v>
      </c>
      <c r="I31" s="97" t="s">
        <v>28</v>
      </c>
      <c r="J31" s="96" t="s">
        <v>29</v>
      </c>
      <c r="K31" s="97" t="s">
        <v>62</v>
      </c>
      <c r="L31" s="97" t="s">
        <v>63</v>
      </c>
      <c r="M31" s="97" t="s">
        <v>64</v>
      </c>
      <c r="N31" s="97" t="s">
        <v>65</v>
      </c>
      <c r="O31" s="97" t="s">
        <v>51</v>
      </c>
      <c r="P31" s="97" t="s">
        <v>66</v>
      </c>
      <c r="Q31" s="97" t="s">
        <v>53</v>
      </c>
      <c r="R31" s="97" t="s">
        <v>67</v>
      </c>
      <c r="S31" s="97" t="s">
        <v>55</v>
      </c>
      <c r="T31" s="97" t="s">
        <v>68</v>
      </c>
    </row>
    <row r="32" spans="2:20" ht="63.75" x14ac:dyDescent="0.2">
      <c r="B32" s="12" t="s">
        <v>162</v>
      </c>
      <c r="C32" s="12" t="s">
        <v>173</v>
      </c>
      <c r="D32" s="12" t="s">
        <v>88</v>
      </c>
      <c r="E32" s="12" t="s">
        <v>164</v>
      </c>
      <c r="F32" s="12" t="s">
        <v>89</v>
      </c>
      <c r="G32" s="12" t="s">
        <v>165</v>
      </c>
      <c r="H32" s="14" t="s">
        <v>45</v>
      </c>
      <c r="I32" s="100" t="s">
        <v>39</v>
      </c>
      <c r="J32" s="14" t="s">
        <v>46</v>
      </c>
      <c r="K32" s="44">
        <v>23</v>
      </c>
      <c r="L32" s="101" t="s">
        <v>174</v>
      </c>
      <c r="M32" s="44" t="s">
        <v>39</v>
      </c>
      <c r="N32" s="102" t="s">
        <v>39</v>
      </c>
      <c r="O32" s="44" t="s">
        <v>39</v>
      </c>
      <c r="P32" s="44" t="s">
        <v>39</v>
      </c>
      <c r="Q32" s="44" t="s">
        <v>39</v>
      </c>
      <c r="R32" s="44" t="s">
        <v>39</v>
      </c>
      <c r="S32" s="44" t="s">
        <v>39</v>
      </c>
      <c r="T32" s="44" t="s">
        <v>39</v>
      </c>
    </row>
    <row r="33" spans="2:20" ht="63.75" x14ac:dyDescent="0.2">
      <c r="B33" s="12" t="s">
        <v>166</v>
      </c>
      <c r="C33" s="12" t="s">
        <v>167</v>
      </c>
      <c r="D33" s="12" t="s">
        <v>84</v>
      </c>
      <c r="E33" s="12" t="s">
        <v>164</v>
      </c>
      <c r="F33" s="12" t="s">
        <v>85</v>
      </c>
      <c r="G33" s="12" t="s">
        <v>165</v>
      </c>
      <c r="H33" s="14" t="s">
        <v>45</v>
      </c>
      <c r="I33" s="14" t="s">
        <v>39</v>
      </c>
      <c r="J33" s="14" t="s">
        <v>46</v>
      </c>
      <c r="K33" s="44">
        <v>23</v>
      </c>
      <c r="L33" s="45" t="s">
        <v>174</v>
      </c>
      <c r="M33" s="44" t="s">
        <v>39</v>
      </c>
      <c r="N33" s="44" t="s">
        <v>39</v>
      </c>
      <c r="O33" s="44" t="s">
        <v>39</v>
      </c>
      <c r="P33" s="44" t="s">
        <v>39</v>
      </c>
      <c r="Q33" s="44" t="s">
        <v>39</v>
      </c>
      <c r="R33" s="44" t="s">
        <v>39</v>
      </c>
      <c r="S33" s="44" t="s">
        <v>39</v>
      </c>
      <c r="T33" s="44" t="s">
        <v>39</v>
      </c>
    </row>
    <row r="34" spans="2:20" ht="51" x14ac:dyDescent="0.2">
      <c r="B34" s="12" t="s">
        <v>168</v>
      </c>
      <c r="C34" s="12" t="s">
        <v>169</v>
      </c>
      <c r="D34" s="12" t="s">
        <v>43</v>
      </c>
      <c r="E34" s="12" t="s">
        <v>164</v>
      </c>
      <c r="F34" s="12" t="s">
        <v>110</v>
      </c>
      <c r="G34" s="12" t="s">
        <v>165</v>
      </c>
      <c r="H34" s="14" t="s">
        <v>45</v>
      </c>
      <c r="I34" s="14" t="s">
        <v>39</v>
      </c>
      <c r="J34" s="14" t="s">
        <v>46</v>
      </c>
      <c r="K34" s="44">
        <v>23</v>
      </c>
      <c r="L34" s="45" t="s">
        <v>174</v>
      </c>
      <c r="M34" s="44" t="s">
        <v>39</v>
      </c>
      <c r="N34" s="44" t="s">
        <v>39</v>
      </c>
      <c r="O34" s="44" t="s">
        <v>39</v>
      </c>
      <c r="P34" s="44" t="s">
        <v>39</v>
      </c>
      <c r="Q34" s="44" t="s">
        <v>39</v>
      </c>
      <c r="R34" s="44" t="s">
        <v>39</v>
      </c>
      <c r="S34" s="44" t="s">
        <v>39</v>
      </c>
      <c r="T34" s="44" t="s">
        <v>39</v>
      </c>
    </row>
    <row r="35" spans="2:20" ht="51" x14ac:dyDescent="0.2">
      <c r="B35" s="12" t="s">
        <v>170</v>
      </c>
      <c r="C35" s="98" t="s">
        <v>171</v>
      </c>
      <c r="D35" s="12" t="s">
        <v>90</v>
      </c>
      <c r="E35" s="12" t="s">
        <v>164</v>
      </c>
      <c r="F35" s="12" t="s">
        <v>172</v>
      </c>
      <c r="G35" s="12" t="s">
        <v>165</v>
      </c>
      <c r="H35" s="14" t="s">
        <v>45</v>
      </c>
      <c r="I35" s="14" t="s">
        <v>39</v>
      </c>
      <c r="J35" s="14" t="s">
        <v>46</v>
      </c>
      <c r="K35" s="44">
        <v>23</v>
      </c>
      <c r="L35" s="45" t="s">
        <v>174</v>
      </c>
      <c r="M35" s="44" t="s">
        <v>39</v>
      </c>
      <c r="N35" s="44" t="s">
        <v>39</v>
      </c>
      <c r="O35" s="44" t="s">
        <v>39</v>
      </c>
      <c r="P35" s="44" t="s">
        <v>39</v>
      </c>
      <c r="Q35" s="44" t="s">
        <v>39</v>
      </c>
      <c r="R35" s="44" t="s">
        <v>39</v>
      </c>
      <c r="S35" s="44" t="s">
        <v>39</v>
      </c>
      <c r="T35" s="44" t="s">
        <v>39</v>
      </c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0 C22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2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6"/>
  <sheetViews>
    <sheetView topLeftCell="A7" zoomScale="80" zoomScaleNormal="80" workbookViewId="0">
      <selection activeCell="C11" sqref="C11"/>
    </sheetView>
  </sheetViews>
  <sheetFormatPr defaultRowHeight="12.75" x14ac:dyDescent="0.2"/>
  <cols>
    <col min="1" max="1" width="7.85546875" style="4" customWidth="1"/>
    <col min="2" max="2" width="13.85546875" style="4" customWidth="1"/>
    <col min="3" max="3" width="17.28515625" style="4" customWidth="1"/>
    <col min="4" max="4" width="13.28515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18.140625" style="4" customWidth="1"/>
    <col min="13" max="14" width="9.140625" style="4"/>
    <col min="15" max="15" width="17.140625" style="4" customWidth="1"/>
    <col min="16" max="17" width="9.140625" style="4"/>
    <col min="18" max="18" width="19.7109375" style="4" customWidth="1"/>
    <col min="19" max="16384" width="9.140625" style="4"/>
  </cols>
  <sheetData>
    <row r="2" spans="2:22" x14ac:dyDescent="0.2">
      <c r="B2" s="19" t="s">
        <v>60</v>
      </c>
    </row>
    <row r="3" spans="2:22" x14ac:dyDescent="0.2">
      <c r="B3" s="19"/>
    </row>
    <row r="5" spans="2:22" x14ac:dyDescent="0.2">
      <c r="B5" s="16" t="s">
        <v>14</v>
      </c>
      <c r="C5" s="2" t="s">
        <v>15</v>
      </c>
    </row>
    <row r="6" spans="2:22" x14ac:dyDescent="0.2">
      <c r="B6" s="16" t="s">
        <v>16</v>
      </c>
      <c r="C6" s="2" t="s">
        <v>17</v>
      </c>
    </row>
    <row r="7" spans="2:22" x14ac:dyDescent="0.2">
      <c r="B7" s="16" t="s">
        <v>92</v>
      </c>
      <c r="C7" s="2" t="s">
        <v>91</v>
      </c>
    </row>
    <row r="9" spans="2:22" ht="102" x14ac:dyDescent="0.2">
      <c r="B9" s="11" t="s">
        <v>10</v>
      </c>
      <c r="C9" s="11" t="s">
        <v>22</v>
      </c>
      <c r="D9" s="11" t="s">
        <v>23</v>
      </c>
      <c r="E9" s="11" t="s">
        <v>24</v>
      </c>
      <c r="F9" s="11" t="s">
        <v>25</v>
      </c>
      <c r="G9" s="11" t="s">
        <v>26</v>
      </c>
      <c r="H9" s="11" t="s">
        <v>27</v>
      </c>
      <c r="I9" s="11" t="s">
        <v>28</v>
      </c>
      <c r="J9" s="17" t="s">
        <v>29</v>
      </c>
      <c r="K9" s="10" t="s">
        <v>48</v>
      </c>
      <c r="L9" s="10" t="s">
        <v>49</v>
      </c>
      <c r="M9" s="10" t="s">
        <v>50</v>
      </c>
      <c r="N9" s="10" t="s">
        <v>51</v>
      </c>
      <c r="O9" s="10" t="s">
        <v>57</v>
      </c>
      <c r="P9" s="10" t="s">
        <v>52</v>
      </c>
      <c r="Q9" s="10" t="s">
        <v>53</v>
      </c>
      <c r="R9" s="10" t="s">
        <v>58</v>
      </c>
      <c r="S9" s="10" t="s">
        <v>54</v>
      </c>
      <c r="T9" s="10" t="s">
        <v>55</v>
      </c>
      <c r="U9" s="10" t="s">
        <v>59</v>
      </c>
      <c r="V9" s="10" t="s">
        <v>56</v>
      </c>
    </row>
    <row r="10" spans="2:22" ht="114.75" x14ac:dyDescent="0.2">
      <c r="B10" s="27" t="s">
        <v>96</v>
      </c>
      <c r="C10" s="27" t="s">
        <v>95</v>
      </c>
      <c r="D10" s="27" t="s">
        <v>84</v>
      </c>
      <c r="E10" s="27" t="s">
        <v>44</v>
      </c>
      <c r="F10" s="27" t="s">
        <v>85</v>
      </c>
      <c r="G10" s="28" t="s">
        <v>94</v>
      </c>
      <c r="H10" s="29" t="s">
        <v>45</v>
      </c>
      <c r="I10" s="29" t="s">
        <v>108</v>
      </c>
      <c r="J10" s="14" t="s">
        <v>46</v>
      </c>
      <c r="K10" s="18" t="s">
        <v>112</v>
      </c>
      <c r="L10" s="12" t="s">
        <v>113</v>
      </c>
      <c r="M10" s="18">
        <v>0.2</v>
      </c>
      <c r="N10" s="18" t="s">
        <v>114</v>
      </c>
      <c r="O10" s="15" t="s">
        <v>115</v>
      </c>
      <c r="P10" s="18" t="s">
        <v>39</v>
      </c>
      <c r="Q10" s="18" t="s">
        <v>116</v>
      </c>
      <c r="R10" s="15" t="s">
        <v>117</v>
      </c>
      <c r="S10" s="18" t="s">
        <v>39</v>
      </c>
      <c r="T10" s="18" t="s">
        <v>118</v>
      </c>
      <c r="U10" s="15" t="s">
        <v>119</v>
      </c>
      <c r="V10" s="18">
        <v>1.4790000000000001E-3</v>
      </c>
    </row>
    <row r="11" spans="2:22" ht="114.75" x14ac:dyDescent="0.2">
      <c r="B11" s="27" t="s">
        <v>97</v>
      </c>
      <c r="C11" s="27" t="s">
        <v>186</v>
      </c>
      <c r="D11" s="27" t="s">
        <v>84</v>
      </c>
      <c r="E11" s="27" t="s">
        <v>44</v>
      </c>
      <c r="F11" s="27" t="s">
        <v>85</v>
      </c>
      <c r="G11" s="28" t="s">
        <v>94</v>
      </c>
      <c r="H11" s="29" t="s">
        <v>45</v>
      </c>
      <c r="I11" s="29" t="s">
        <v>108</v>
      </c>
      <c r="J11" s="14" t="s">
        <v>46</v>
      </c>
      <c r="K11" s="18" t="s">
        <v>112</v>
      </c>
      <c r="L11" s="12" t="s">
        <v>113</v>
      </c>
      <c r="M11" s="18">
        <v>0.19</v>
      </c>
      <c r="N11" s="18" t="s">
        <v>114</v>
      </c>
      <c r="O11" s="15" t="s">
        <v>115</v>
      </c>
      <c r="P11" s="18" t="s">
        <v>39</v>
      </c>
      <c r="Q11" s="18" t="s">
        <v>116</v>
      </c>
      <c r="R11" s="15" t="s">
        <v>117</v>
      </c>
      <c r="S11" s="18" t="s">
        <v>39</v>
      </c>
      <c r="T11" s="18" t="s">
        <v>118</v>
      </c>
      <c r="U11" s="15" t="s">
        <v>119</v>
      </c>
      <c r="V11" s="18">
        <v>8.0000000000000004E-4</v>
      </c>
    </row>
    <row r="12" spans="2:22" ht="114.75" x14ac:dyDescent="0.2">
      <c r="B12" s="27" t="s">
        <v>98</v>
      </c>
      <c r="C12" s="27" t="s">
        <v>101</v>
      </c>
      <c r="D12" s="27" t="s">
        <v>84</v>
      </c>
      <c r="E12" s="27" t="s">
        <v>44</v>
      </c>
      <c r="F12" s="27" t="s">
        <v>85</v>
      </c>
      <c r="G12" s="28" t="s">
        <v>94</v>
      </c>
      <c r="H12" s="29" t="s">
        <v>45</v>
      </c>
      <c r="I12" s="29" t="s">
        <v>108</v>
      </c>
      <c r="J12" s="14" t="s">
        <v>46</v>
      </c>
      <c r="K12" s="18" t="s">
        <v>112</v>
      </c>
      <c r="L12" s="12" t="s">
        <v>113</v>
      </c>
      <c r="M12" s="18">
        <v>0.92</v>
      </c>
      <c r="N12" s="18" t="s">
        <v>114</v>
      </c>
      <c r="O12" s="15" t="s">
        <v>115</v>
      </c>
      <c r="P12" s="18" t="s">
        <v>39</v>
      </c>
      <c r="Q12" s="18" t="s">
        <v>116</v>
      </c>
      <c r="R12" s="15" t="s">
        <v>117</v>
      </c>
      <c r="S12" s="18" t="s">
        <v>39</v>
      </c>
      <c r="T12" s="18" t="s">
        <v>118</v>
      </c>
      <c r="U12" s="15" t="s">
        <v>119</v>
      </c>
      <c r="V12" s="18">
        <v>4.2999999999999997E-2</v>
      </c>
    </row>
    <row r="13" spans="2:22" ht="114.75" x14ac:dyDescent="0.2">
      <c r="B13" s="27" t="s">
        <v>99</v>
      </c>
      <c r="C13" s="27" t="s">
        <v>102</v>
      </c>
      <c r="D13" s="27" t="s">
        <v>86</v>
      </c>
      <c r="E13" s="27" t="s">
        <v>44</v>
      </c>
      <c r="F13" s="27" t="s">
        <v>87</v>
      </c>
      <c r="G13" s="28" t="s">
        <v>94</v>
      </c>
      <c r="H13" s="29" t="s">
        <v>45</v>
      </c>
      <c r="I13" s="29" t="s">
        <v>108</v>
      </c>
      <c r="J13" s="14" t="s">
        <v>46</v>
      </c>
      <c r="K13" s="18" t="s">
        <v>112</v>
      </c>
      <c r="L13" s="12" t="s">
        <v>113</v>
      </c>
      <c r="M13" s="18">
        <v>0.23</v>
      </c>
      <c r="N13" s="18" t="s">
        <v>114</v>
      </c>
      <c r="O13" s="15" t="s">
        <v>115</v>
      </c>
      <c r="P13" s="18" t="s">
        <v>39</v>
      </c>
      <c r="Q13" s="18" t="s">
        <v>116</v>
      </c>
      <c r="R13" s="15" t="s">
        <v>117</v>
      </c>
      <c r="S13" s="18" t="s">
        <v>39</v>
      </c>
      <c r="T13" s="18" t="s">
        <v>118</v>
      </c>
      <c r="U13" s="15" t="s">
        <v>119</v>
      </c>
      <c r="V13" s="18">
        <v>0.01</v>
      </c>
    </row>
    <row r="14" spans="2:22" ht="114.75" x14ac:dyDescent="0.2">
      <c r="B14" s="27" t="s">
        <v>100</v>
      </c>
      <c r="C14" s="27" t="s">
        <v>103</v>
      </c>
      <c r="D14" s="27" t="s">
        <v>88</v>
      </c>
      <c r="E14" s="27" t="s">
        <v>44</v>
      </c>
      <c r="F14" s="27" t="s">
        <v>89</v>
      </c>
      <c r="G14" s="28" t="s">
        <v>94</v>
      </c>
      <c r="H14" s="29" t="s">
        <v>45</v>
      </c>
      <c r="I14" s="29" t="s">
        <v>108</v>
      </c>
      <c r="J14" s="14" t="s">
        <v>46</v>
      </c>
      <c r="K14" s="18" t="s">
        <v>112</v>
      </c>
      <c r="L14" s="12" t="s">
        <v>113</v>
      </c>
      <c r="M14" s="18">
        <v>0.83499999999999996</v>
      </c>
      <c r="N14" s="18" t="s">
        <v>114</v>
      </c>
      <c r="O14" s="15" t="s">
        <v>115</v>
      </c>
      <c r="P14" s="18" t="s">
        <v>39</v>
      </c>
      <c r="Q14" s="18" t="s">
        <v>116</v>
      </c>
      <c r="R14" s="15" t="s">
        <v>117</v>
      </c>
      <c r="S14" s="18" t="s">
        <v>39</v>
      </c>
      <c r="T14" s="18" t="s">
        <v>118</v>
      </c>
      <c r="U14" s="15" t="s">
        <v>119</v>
      </c>
      <c r="V14" s="18">
        <v>7.6160000000000004E-3</v>
      </c>
    </row>
    <row r="15" spans="2:22" ht="114.75" x14ac:dyDescent="0.2">
      <c r="B15" s="27" t="s">
        <v>104</v>
      </c>
      <c r="C15" s="27" t="s">
        <v>106</v>
      </c>
      <c r="D15" s="27" t="s">
        <v>90</v>
      </c>
      <c r="E15" s="27" t="s">
        <v>44</v>
      </c>
      <c r="F15" s="27" t="s">
        <v>107</v>
      </c>
      <c r="G15" s="28" t="s">
        <v>94</v>
      </c>
      <c r="H15" s="29" t="s">
        <v>45</v>
      </c>
      <c r="I15" s="29" t="s">
        <v>108</v>
      </c>
      <c r="J15" s="14" t="s">
        <v>46</v>
      </c>
      <c r="K15" s="18" t="s">
        <v>112</v>
      </c>
      <c r="L15" s="12" t="s">
        <v>113</v>
      </c>
      <c r="M15" s="18">
        <v>1.5249999999999999</v>
      </c>
      <c r="N15" s="18" t="s">
        <v>114</v>
      </c>
      <c r="O15" s="15" t="s">
        <v>115</v>
      </c>
      <c r="P15" s="18" t="s">
        <v>39</v>
      </c>
      <c r="Q15" s="18" t="s">
        <v>116</v>
      </c>
      <c r="R15" s="15" t="s">
        <v>117</v>
      </c>
      <c r="S15" s="18">
        <v>2</v>
      </c>
      <c r="T15" s="18" t="s">
        <v>118</v>
      </c>
      <c r="U15" s="15" t="s">
        <v>119</v>
      </c>
      <c r="V15" s="18">
        <v>7.0000000000000001E-3</v>
      </c>
    </row>
    <row r="16" spans="2:22" ht="114.75" x14ac:dyDescent="0.2">
      <c r="B16" s="27" t="s">
        <v>105</v>
      </c>
      <c r="C16" s="27" t="s">
        <v>109</v>
      </c>
      <c r="D16" s="27" t="s">
        <v>43</v>
      </c>
      <c r="E16" s="27" t="s">
        <v>44</v>
      </c>
      <c r="F16" s="27" t="s">
        <v>110</v>
      </c>
      <c r="G16" s="28" t="s">
        <v>94</v>
      </c>
      <c r="H16" s="29" t="s">
        <v>45</v>
      </c>
      <c r="I16" s="29" t="s">
        <v>108</v>
      </c>
      <c r="J16" s="14" t="s">
        <v>46</v>
      </c>
      <c r="K16" s="18" t="s">
        <v>112</v>
      </c>
      <c r="L16" s="12" t="s">
        <v>113</v>
      </c>
      <c r="M16" s="18">
        <v>2.5</v>
      </c>
      <c r="N16" s="18" t="s">
        <v>114</v>
      </c>
      <c r="O16" s="15" t="s">
        <v>115</v>
      </c>
      <c r="P16" s="18" t="s">
        <v>39</v>
      </c>
      <c r="Q16" s="18" t="s">
        <v>116</v>
      </c>
      <c r="R16" s="15" t="s">
        <v>117</v>
      </c>
      <c r="S16" s="23" t="s">
        <v>39</v>
      </c>
      <c r="T16" s="18" t="s">
        <v>118</v>
      </c>
      <c r="U16" s="15" t="s">
        <v>119</v>
      </c>
      <c r="V16" s="18">
        <v>0.15</v>
      </c>
    </row>
    <row r="17" spans="2:22" x14ac:dyDescent="0.2">
      <c r="B17" s="32"/>
      <c r="C17" s="32"/>
      <c r="D17" s="32"/>
      <c r="E17" s="32"/>
      <c r="F17" s="32"/>
      <c r="G17" s="33"/>
      <c r="H17" s="34"/>
      <c r="I17" s="34"/>
      <c r="J17" s="36"/>
      <c r="K17" s="25"/>
      <c r="L17" s="35"/>
      <c r="M17" s="25"/>
      <c r="N17" s="25"/>
      <c r="O17" s="24"/>
      <c r="P17" s="25"/>
      <c r="Q17" s="25"/>
      <c r="R17" s="24"/>
      <c r="S17" s="25"/>
      <c r="T17" s="25"/>
      <c r="U17" s="24"/>
      <c r="V17" s="25"/>
    </row>
    <row r="18" spans="2:22" x14ac:dyDescent="0.2">
      <c r="B18" s="16" t="s">
        <v>123</v>
      </c>
      <c r="C18" s="2" t="s">
        <v>124</v>
      </c>
    </row>
    <row r="20" spans="2:22" ht="102" x14ac:dyDescent="0.2">
      <c r="B20" s="47" t="s">
        <v>10</v>
      </c>
      <c r="C20" s="47" t="s">
        <v>22</v>
      </c>
      <c r="D20" s="47" t="s">
        <v>23</v>
      </c>
      <c r="E20" s="47" t="s">
        <v>24</v>
      </c>
      <c r="F20" s="47" t="s">
        <v>25</v>
      </c>
      <c r="G20" s="47" t="s">
        <v>26</v>
      </c>
      <c r="H20" s="47" t="s">
        <v>27</v>
      </c>
      <c r="I20" s="47" t="s">
        <v>28</v>
      </c>
      <c r="J20" s="46" t="s">
        <v>29</v>
      </c>
      <c r="K20" s="10" t="s">
        <v>48</v>
      </c>
      <c r="L20" s="10" t="s">
        <v>49</v>
      </c>
      <c r="M20" s="10" t="s">
        <v>50</v>
      </c>
      <c r="N20" s="10" t="s">
        <v>51</v>
      </c>
      <c r="O20" s="10" t="s">
        <v>57</v>
      </c>
      <c r="P20" s="10" t="s">
        <v>52</v>
      </c>
      <c r="Q20" s="10" t="s">
        <v>53</v>
      </c>
      <c r="R20" s="10" t="s">
        <v>58</v>
      </c>
      <c r="S20" s="10" t="s">
        <v>54</v>
      </c>
      <c r="T20" s="10" t="s">
        <v>55</v>
      </c>
      <c r="U20" s="10" t="s">
        <v>59</v>
      </c>
      <c r="V20" s="10" t="s">
        <v>56</v>
      </c>
    </row>
    <row r="21" spans="2:22" ht="51" x14ac:dyDescent="0.2">
      <c r="B21" s="12" t="s">
        <v>125</v>
      </c>
      <c r="C21" s="12" t="s">
        <v>126</v>
      </c>
      <c r="D21" s="12" t="s">
        <v>43</v>
      </c>
      <c r="E21" s="12" t="s">
        <v>44</v>
      </c>
      <c r="F21" s="12" t="s">
        <v>83</v>
      </c>
      <c r="G21" s="15" t="s">
        <v>127</v>
      </c>
      <c r="H21" s="14" t="s">
        <v>45</v>
      </c>
      <c r="I21" s="14" t="s">
        <v>39</v>
      </c>
      <c r="J21" s="14" t="s">
        <v>46</v>
      </c>
      <c r="K21" s="18" t="s">
        <v>140</v>
      </c>
      <c r="L21" s="12" t="s">
        <v>141</v>
      </c>
      <c r="M21" s="18">
        <v>0</v>
      </c>
      <c r="N21" s="18" t="s">
        <v>142</v>
      </c>
      <c r="O21" s="15" t="s">
        <v>143</v>
      </c>
      <c r="P21" s="18">
        <v>1.4</v>
      </c>
      <c r="Q21" s="18" t="s">
        <v>39</v>
      </c>
      <c r="R21" s="18" t="s">
        <v>39</v>
      </c>
      <c r="S21" s="18" t="s">
        <v>39</v>
      </c>
      <c r="T21" s="18" t="s">
        <v>39</v>
      </c>
      <c r="U21" s="18" t="s">
        <v>39</v>
      </c>
      <c r="V21" s="18" t="s">
        <v>39</v>
      </c>
    </row>
    <row r="22" spans="2:22" ht="63.75" x14ac:dyDescent="0.2">
      <c r="B22" s="12" t="s">
        <v>128</v>
      </c>
      <c r="C22" s="12" t="s">
        <v>129</v>
      </c>
      <c r="D22" s="12" t="s">
        <v>84</v>
      </c>
      <c r="E22" s="12" t="s">
        <v>44</v>
      </c>
      <c r="F22" s="12" t="s">
        <v>85</v>
      </c>
      <c r="G22" s="15" t="s">
        <v>127</v>
      </c>
      <c r="H22" s="14" t="s">
        <v>45</v>
      </c>
      <c r="I22" s="14" t="s">
        <v>39</v>
      </c>
      <c r="J22" s="14" t="s">
        <v>46</v>
      </c>
      <c r="K22" s="18" t="s">
        <v>140</v>
      </c>
      <c r="L22" s="12" t="s">
        <v>141</v>
      </c>
      <c r="M22" s="18">
        <v>0.6</v>
      </c>
      <c r="N22" s="18" t="s">
        <v>142</v>
      </c>
      <c r="O22" s="15" t="s">
        <v>143</v>
      </c>
      <c r="P22" s="18" t="s">
        <v>39</v>
      </c>
      <c r="Q22" s="18" t="s">
        <v>39</v>
      </c>
      <c r="R22" s="18" t="s">
        <v>39</v>
      </c>
      <c r="S22" s="18" t="s">
        <v>39</v>
      </c>
      <c r="T22" s="18" t="s">
        <v>39</v>
      </c>
      <c r="U22" s="18" t="s">
        <v>39</v>
      </c>
      <c r="V22" s="18" t="s">
        <v>39</v>
      </c>
    </row>
    <row r="23" spans="2:22" ht="51" x14ac:dyDescent="0.2">
      <c r="B23" s="12" t="s">
        <v>130</v>
      </c>
      <c r="C23" s="12" t="s">
        <v>131</v>
      </c>
      <c r="D23" s="12" t="s">
        <v>88</v>
      </c>
      <c r="E23" s="12" t="s">
        <v>44</v>
      </c>
      <c r="F23" s="12" t="s">
        <v>89</v>
      </c>
      <c r="G23" s="15" t="s">
        <v>127</v>
      </c>
      <c r="H23" s="14" t="s">
        <v>45</v>
      </c>
      <c r="I23" s="14" t="s">
        <v>39</v>
      </c>
      <c r="J23" s="14" t="s">
        <v>46</v>
      </c>
      <c r="K23" s="18" t="s">
        <v>140</v>
      </c>
      <c r="L23" s="12" t="s">
        <v>141</v>
      </c>
      <c r="M23" s="18">
        <v>0.5</v>
      </c>
      <c r="N23" s="18" t="s">
        <v>142</v>
      </c>
      <c r="O23" s="15" t="s">
        <v>143</v>
      </c>
      <c r="P23" s="18" t="s">
        <v>39</v>
      </c>
      <c r="Q23" s="18" t="s">
        <v>39</v>
      </c>
      <c r="R23" s="18" t="s">
        <v>39</v>
      </c>
      <c r="S23" s="18" t="s">
        <v>39</v>
      </c>
      <c r="T23" s="18" t="s">
        <v>39</v>
      </c>
      <c r="U23" s="18" t="s">
        <v>39</v>
      </c>
      <c r="V23" s="18" t="s">
        <v>39</v>
      </c>
    </row>
    <row r="24" spans="2:22" ht="63.75" x14ac:dyDescent="0.2">
      <c r="B24" s="12" t="s">
        <v>132</v>
      </c>
      <c r="C24" s="12" t="s">
        <v>133</v>
      </c>
      <c r="D24" s="12" t="s">
        <v>90</v>
      </c>
      <c r="E24" s="12" t="s">
        <v>44</v>
      </c>
      <c r="F24" s="12" t="s">
        <v>134</v>
      </c>
      <c r="G24" s="15" t="s">
        <v>127</v>
      </c>
      <c r="H24" s="14" t="s">
        <v>45</v>
      </c>
      <c r="I24" s="14" t="s">
        <v>39</v>
      </c>
      <c r="J24" s="14" t="s">
        <v>46</v>
      </c>
      <c r="K24" s="18" t="s">
        <v>140</v>
      </c>
      <c r="L24" s="12" t="s">
        <v>141</v>
      </c>
      <c r="M24" s="18">
        <v>0.6</v>
      </c>
      <c r="N24" s="18" t="s">
        <v>142</v>
      </c>
      <c r="O24" s="15" t="s">
        <v>143</v>
      </c>
      <c r="P24" s="18" t="s">
        <v>39</v>
      </c>
      <c r="Q24" s="18" t="s">
        <v>39</v>
      </c>
      <c r="R24" s="18" t="s">
        <v>39</v>
      </c>
      <c r="S24" s="18" t="s">
        <v>39</v>
      </c>
      <c r="T24" s="18" t="s">
        <v>39</v>
      </c>
      <c r="U24" s="18" t="s">
        <v>39</v>
      </c>
      <c r="V24" s="18" t="s">
        <v>39</v>
      </c>
    </row>
    <row r="25" spans="2:22" ht="57" customHeight="1" x14ac:dyDescent="0.2">
      <c r="B25" s="12" t="s">
        <v>135</v>
      </c>
      <c r="C25" s="12" t="s">
        <v>136</v>
      </c>
      <c r="D25" s="12" t="s">
        <v>86</v>
      </c>
      <c r="E25" s="12" t="s">
        <v>44</v>
      </c>
      <c r="F25" s="12" t="s">
        <v>87</v>
      </c>
      <c r="G25" s="15" t="s">
        <v>127</v>
      </c>
      <c r="H25" s="14" t="s">
        <v>45</v>
      </c>
      <c r="I25" s="14" t="s">
        <v>39</v>
      </c>
      <c r="J25" s="14" t="s">
        <v>46</v>
      </c>
      <c r="K25" s="18" t="s">
        <v>140</v>
      </c>
      <c r="L25" s="12" t="s">
        <v>141</v>
      </c>
      <c r="M25" s="18">
        <v>0.21</v>
      </c>
      <c r="N25" s="18" t="s">
        <v>142</v>
      </c>
      <c r="O25" s="15" t="s">
        <v>143</v>
      </c>
      <c r="P25" s="18" t="s">
        <v>39</v>
      </c>
      <c r="Q25" s="18" t="s">
        <v>39</v>
      </c>
      <c r="R25" s="18" t="s">
        <v>39</v>
      </c>
      <c r="S25" s="18" t="s">
        <v>39</v>
      </c>
      <c r="T25" s="18" t="s">
        <v>39</v>
      </c>
      <c r="U25" s="18" t="s">
        <v>39</v>
      </c>
      <c r="V25" s="18" t="s">
        <v>39</v>
      </c>
    </row>
    <row r="27" spans="2:22" x14ac:dyDescent="0.2">
      <c r="B27" s="13" t="s">
        <v>61</v>
      </c>
    </row>
    <row r="30" spans="2:22" x14ac:dyDescent="0.2">
      <c r="B30" s="16" t="s">
        <v>160</v>
      </c>
      <c r="C30" s="2" t="s">
        <v>161</v>
      </c>
      <c r="D30" s="103"/>
      <c r="E30" s="103"/>
      <c r="F30" s="103"/>
      <c r="G30" s="103"/>
    </row>
    <row r="31" spans="2:22" x14ac:dyDescent="0.2">
      <c r="B31" s="103"/>
      <c r="C31" s="103"/>
      <c r="D31" s="103"/>
      <c r="E31" s="103"/>
      <c r="F31" s="103"/>
      <c r="G31" s="103"/>
    </row>
    <row r="32" spans="2:22" ht="102" x14ac:dyDescent="0.2">
      <c r="B32" s="97" t="s">
        <v>10</v>
      </c>
      <c r="C32" s="97" t="s">
        <v>22</v>
      </c>
      <c r="D32" s="97" t="s">
        <v>23</v>
      </c>
      <c r="E32" s="97" t="s">
        <v>24</v>
      </c>
      <c r="F32" s="97" t="s">
        <v>25</v>
      </c>
      <c r="G32" s="97" t="s">
        <v>26</v>
      </c>
      <c r="H32" s="97" t="s">
        <v>27</v>
      </c>
      <c r="I32" s="97" t="s">
        <v>28</v>
      </c>
      <c r="J32" s="96" t="s">
        <v>29</v>
      </c>
      <c r="K32" s="10" t="s">
        <v>48</v>
      </c>
      <c r="L32" s="10" t="s">
        <v>49</v>
      </c>
      <c r="M32" s="10" t="s">
        <v>50</v>
      </c>
      <c r="N32" s="10" t="s">
        <v>51</v>
      </c>
      <c r="O32" s="10" t="s">
        <v>57</v>
      </c>
      <c r="P32" s="10" t="s">
        <v>52</v>
      </c>
      <c r="Q32" s="10" t="s">
        <v>53</v>
      </c>
      <c r="R32" s="10" t="s">
        <v>58</v>
      </c>
      <c r="S32" s="10" t="s">
        <v>54</v>
      </c>
      <c r="T32" s="10" t="s">
        <v>55</v>
      </c>
      <c r="U32" s="10" t="s">
        <v>59</v>
      </c>
      <c r="V32" s="10" t="s">
        <v>56</v>
      </c>
    </row>
    <row r="33" spans="2:22" ht="93.75" customHeight="1" x14ac:dyDescent="0.2">
      <c r="B33" s="98" t="s">
        <v>162</v>
      </c>
      <c r="C33" s="98" t="s">
        <v>163</v>
      </c>
      <c r="D33" s="98" t="s">
        <v>88</v>
      </c>
      <c r="E33" s="12" t="s">
        <v>164</v>
      </c>
      <c r="F33" s="98" t="s">
        <v>89</v>
      </c>
      <c r="G33" s="98" t="s">
        <v>165</v>
      </c>
      <c r="H33" s="14" t="s">
        <v>45</v>
      </c>
      <c r="I33" s="14" t="s">
        <v>39</v>
      </c>
      <c r="J33" s="14" t="s">
        <v>46</v>
      </c>
      <c r="K33" s="104" t="s">
        <v>175</v>
      </c>
      <c r="L33" s="105" t="s">
        <v>176</v>
      </c>
      <c r="M33" s="106">
        <v>1</v>
      </c>
      <c r="N33" s="18" t="s">
        <v>177</v>
      </c>
      <c r="O33" s="15" t="s">
        <v>178</v>
      </c>
      <c r="P33" s="18">
        <v>8</v>
      </c>
      <c r="Q33" s="18" t="s">
        <v>179</v>
      </c>
      <c r="R33" s="15" t="s">
        <v>180</v>
      </c>
      <c r="S33" s="18">
        <v>2</v>
      </c>
      <c r="T33" s="18"/>
      <c r="U33" s="15"/>
      <c r="V33" s="18" t="s">
        <v>39</v>
      </c>
    </row>
    <row r="34" spans="2:22" ht="95.25" customHeight="1" x14ac:dyDescent="0.2">
      <c r="B34" s="98" t="s">
        <v>166</v>
      </c>
      <c r="C34" s="98" t="s">
        <v>167</v>
      </c>
      <c r="D34" s="98" t="s">
        <v>84</v>
      </c>
      <c r="E34" s="12" t="s">
        <v>164</v>
      </c>
      <c r="F34" s="98" t="s">
        <v>85</v>
      </c>
      <c r="G34" s="98" t="s">
        <v>165</v>
      </c>
      <c r="H34" s="14" t="s">
        <v>45</v>
      </c>
      <c r="I34" s="14" t="s">
        <v>39</v>
      </c>
      <c r="J34" s="14" t="s">
        <v>46</v>
      </c>
      <c r="K34" s="104" t="s">
        <v>175</v>
      </c>
      <c r="L34" s="105" t="s">
        <v>176</v>
      </c>
      <c r="M34" s="106">
        <v>1</v>
      </c>
      <c r="N34" s="18" t="s">
        <v>177</v>
      </c>
      <c r="O34" s="15" t="s">
        <v>178</v>
      </c>
      <c r="P34" s="18">
        <v>34</v>
      </c>
      <c r="Q34" s="18" t="s">
        <v>179</v>
      </c>
      <c r="R34" s="15" t="s">
        <v>180</v>
      </c>
      <c r="S34" s="18">
        <v>2</v>
      </c>
      <c r="T34" s="18"/>
      <c r="U34" s="15"/>
      <c r="V34" s="18" t="s">
        <v>39</v>
      </c>
    </row>
    <row r="35" spans="2:22" ht="92.25" customHeight="1" x14ac:dyDescent="0.2">
      <c r="B35" s="98" t="s">
        <v>168</v>
      </c>
      <c r="C35" s="98" t="s">
        <v>169</v>
      </c>
      <c r="D35" s="98" t="s">
        <v>43</v>
      </c>
      <c r="E35" s="12" t="s">
        <v>164</v>
      </c>
      <c r="F35" s="98" t="s">
        <v>110</v>
      </c>
      <c r="G35" s="98" t="s">
        <v>165</v>
      </c>
      <c r="H35" s="14" t="s">
        <v>45</v>
      </c>
      <c r="I35" s="14" t="s">
        <v>39</v>
      </c>
      <c r="J35" s="14" t="s">
        <v>46</v>
      </c>
      <c r="K35" s="104" t="s">
        <v>175</v>
      </c>
      <c r="L35" s="98" t="s">
        <v>176</v>
      </c>
      <c r="M35" s="106">
        <v>1</v>
      </c>
      <c r="N35" s="18" t="s">
        <v>177</v>
      </c>
      <c r="O35" s="15" t="s">
        <v>178</v>
      </c>
      <c r="P35" s="18">
        <v>40</v>
      </c>
      <c r="Q35" s="18" t="s">
        <v>179</v>
      </c>
      <c r="R35" s="15" t="s">
        <v>180</v>
      </c>
      <c r="S35" s="18">
        <v>2</v>
      </c>
      <c r="T35" s="18"/>
      <c r="U35" s="15"/>
      <c r="V35" s="18" t="s">
        <v>39</v>
      </c>
    </row>
    <row r="36" spans="2:22" ht="100.5" customHeight="1" x14ac:dyDescent="0.2">
      <c r="B36" s="98" t="s">
        <v>170</v>
      </c>
      <c r="C36" s="98" t="s">
        <v>171</v>
      </c>
      <c r="D36" s="98" t="s">
        <v>90</v>
      </c>
      <c r="E36" s="12" t="s">
        <v>164</v>
      </c>
      <c r="F36" s="98" t="s">
        <v>172</v>
      </c>
      <c r="G36" s="98" t="s">
        <v>165</v>
      </c>
      <c r="H36" s="14" t="s">
        <v>45</v>
      </c>
      <c r="I36" s="14" t="s">
        <v>39</v>
      </c>
      <c r="J36" s="14" t="s">
        <v>46</v>
      </c>
      <c r="K36" s="104" t="s">
        <v>175</v>
      </c>
      <c r="L36" s="98" t="s">
        <v>176</v>
      </c>
      <c r="M36" s="106">
        <v>1</v>
      </c>
      <c r="N36" s="18" t="s">
        <v>177</v>
      </c>
      <c r="O36" s="15" t="s">
        <v>178</v>
      </c>
      <c r="P36" s="18">
        <v>20</v>
      </c>
      <c r="Q36" s="18" t="s">
        <v>179</v>
      </c>
      <c r="R36" s="15" t="s">
        <v>180</v>
      </c>
      <c r="S36" s="18">
        <v>2</v>
      </c>
      <c r="T36" s="18"/>
      <c r="U36" s="15"/>
      <c r="V36" s="18" t="s">
        <v>39</v>
      </c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0 C21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workbookViewId="0">
      <selection activeCell="D11" sqref="D11"/>
    </sheetView>
  </sheetViews>
  <sheetFormatPr defaultRowHeight="15" x14ac:dyDescent="0.25"/>
  <cols>
    <col min="3" max="3" width="95" customWidth="1"/>
    <col min="4" max="4" width="32.7109375" customWidth="1"/>
  </cols>
  <sheetData>
    <row r="2" spans="2:6" s="92" customFormat="1" ht="15.75" x14ac:dyDescent="0.25">
      <c r="B2" s="91" t="s">
        <v>69</v>
      </c>
    </row>
    <row r="4" spans="2:6" ht="25.5" x14ac:dyDescent="0.25">
      <c r="B4" s="20" t="s">
        <v>70</v>
      </c>
      <c r="C4" s="20" t="s">
        <v>71</v>
      </c>
      <c r="D4" s="20" t="s">
        <v>72</v>
      </c>
    </row>
    <row r="5" spans="2:6" x14ac:dyDescent="0.25">
      <c r="B5" s="18" t="s">
        <v>112</v>
      </c>
      <c r="C5" s="12" t="s">
        <v>113</v>
      </c>
      <c r="D5" s="37">
        <f>'4 lentele'!M10+'4 lentele'!M11+'4 lentele'!M12+'4 lentele'!M13+'4 lentele'!M14+'4 lentele'!M15+'4 lentele'!M16</f>
        <v>6.4</v>
      </c>
    </row>
    <row r="6" spans="2:6" x14ac:dyDescent="0.25">
      <c r="B6" s="18" t="s">
        <v>116</v>
      </c>
      <c r="C6" s="15" t="s">
        <v>117</v>
      </c>
      <c r="D6" s="23">
        <v>2</v>
      </c>
    </row>
    <row r="7" spans="2:6" x14ac:dyDescent="0.25">
      <c r="B7" s="18" t="s">
        <v>118</v>
      </c>
      <c r="C7" s="15" t="s">
        <v>120</v>
      </c>
      <c r="D7" s="37">
        <f>'4 lentele'!V10+'4 lentele'!V11+'4 lentele'!V12+'4 lentele'!V13+'4 lentele'!V14+'4 lentele'!V15+'4 lentele'!V16</f>
        <v>0.21989500000000001</v>
      </c>
    </row>
    <row r="8" spans="2:6" x14ac:dyDescent="0.25">
      <c r="B8" s="18" t="s">
        <v>140</v>
      </c>
      <c r="C8" s="15" t="s">
        <v>144</v>
      </c>
      <c r="D8" s="56">
        <v>1.91</v>
      </c>
    </row>
    <row r="9" spans="2:6" x14ac:dyDescent="0.25">
      <c r="B9" s="18" t="s">
        <v>142</v>
      </c>
      <c r="C9" s="15" t="s">
        <v>145</v>
      </c>
      <c r="D9" s="56">
        <v>1.4</v>
      </c>
    </row>
    <row r="10" spans="2:6" x14ac:dyDescent="0.25">
      <c r="B10" s="57" t="s">
        <v>175</v>
      </c>
      <c r="C10" s="107" t="s">
        <v>176</v>
      </c>
      <c r="D10" s="57">
        <v>4</v>
      </c>
    </row>
    <row r="11" spans="2:6" x14ac:dyDescent="0.25">
      <c r="B11" s="57" t="s">
        <v>177</v>
      </c>
      <c r="C11" s="107" t="s">
        <v>178</v>
      </c>
      <c r="D11" s="57">
        <v>102</v>
      </c>
    </row>
    <row r="12" spans="2:6" x14ac:dyDescent="0.25">
      <c r="B12" s="57" t="s">
        <v>179</v>
      </c>
      <c r="C12" s="107" t="s">
        <v>180</v>
      </c>
      <c r="D12" s="83">
        <v>8</v>
      </c>
      <c r="E12" s="4"/>
      <c r="F12" s="4"/>
    </row>
    <row r="17" spans="2:4" x14ac:dyDescent="0.25">
      <c r="B17" s="68"/>
      <c r="C17" s="24"/>
      <c r="D17" s="69"/>
    </row>
  </sheetData>
  <pageMargins left="0.25" right="0.25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workbookViewId="0">
      <selection activeCell="C11" sqref="C11"/>
    </sheetView>
  </sheetViews>
  <sheetFormatPr defaultRowHeight="15" x14ac:dyDescent="0.25"/>
  <cols>
    <col min="2" max="2" width="18" customWidth="1"/>
    <col min="3" max="3" width="23.7109375" customWidth="1"/>
    <col min="6" max="6" width="10.85546875" customWidth="1"/>
    <col min="7" max="7" width="11" customWidth="1"/>
    <col min="8" max="8" width="11.85546875" customWidth="1"/>
    <col min="9" max="9" width="12.28515625" customWidth="1"/>
    <col min="10" max="10" width="13" customWidth="1"/>
    <col min="11" max="11" width="14.5703125" customWidth="1"/>
  </cols>
  <sheetData>
    <row r="2" spans="2:11" s="92" customFormat="1" ht="15.75" x14ac:dyDescent="0.25">
      <c r="B2" s="8" t="s">
        <v>73</v>
      </c>
    </row>
    <row r="4" spans="2:11" ht="38.25" x14ac:dyDescent="0.25">
      <c r="B4" s="21" t="s">
        <v>74</v>
      </c>
      <c r="C4" s="21" t="s">
        <v>75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76</v>
      </c>
      <c r="K4" s="21" t="s">
        <v>12</v>
      </c>
    </row>
    <row r="5" spans="2:11" x14ac:dyDescent="0.25">
      <c r="B5" s="12" t="s">
        <v>94</v>
      </c>
      <c r="C5" s="12" t="s">
        <v>93</v>
      </c>
      <c r="D5" s="94">
        <v>0</v>
      </c>
      <c r="E5" s="94">
        <v>0</v>
      </c>
      <c r="F5" s="94">
        <v>0</v>
      </c>
      <c r="G5" s="43">
        <f>'1 lentele'!I13</f>
        <v>325955.65000000002</v>
      </c>
      <c r="H5" s="43">
        <f>'1 lentele'!K13</f>
        <v>2981932.59</v>
      </c>
      <c r="I5" s="43">
        <v>0</v>
      </c>
      <c r="J5" s="43">
        <v>0</v>
      </c>
      <c r="K5" s="43">
        <f>G5+H5</f>
        <v>3307888.2399999998</v>
      </c>
    </row>
    <row r="6" spans="2:11" ht="25.5" x14ac:dyDescent="0.25">
      <c r="B6" s="70" t="s">
        <v>146</v>
      </c>
      <c r="C6" s="67" t="s">
        <v>147</v>
      </c>
      <c r="D6" s="74">
        <v>0</v>
      </c>
      <c r="E6" s="74">
        <v>0</v>
      </c>
      <c r="F6" s="74">
        <v>0</v>
      </c>
      <c r="G6" s="74">
        <v>0</v>
      </c>
      <c r="H6" s="74">
        <v>427431</v>
      </c>
      <c r="I6" s="74">
        <v>0</v>
      </c>
      <c r="J6" s="74">
        <v>0</v>
      </c>
      <c r="K6" s="74">
        <v>427431</v>
      </c>
    </row>
    <row r="7" spans="2:11" ht="38.25" x14ac:dyDescent="0.25">
      <c r="B7" s="12" t="s">
        <v>165</v>
      </c>
      <c r="C7" s="15" t="s">
        <v>181</v>
      </c>
      <c r="D7" s="94">
        <v>0</v>
      </c>
      <c r="E7" s="43">
        <v>0</v>
      </c>
      <c r="F7" s="94">
        <v>0</v>
      </c>
      <c r="G7" s="43">
        <f>'2 lentele'!P36+'2 lentele'!P37+'2 lentele'!P39</f>
        <v>541822.6</v>
      </c>
      <c r="H7" s="43">
        <f>'2 lentele'!P38</f>
        <v>335306.40000000002</v>
      </c>
      <c r="I7" s="43">
        <v>0</v>
      </c>
      <c r="J7" s="43">
        <v>0</v>
      </c>
      <c r="K7" s="43">
        <f>G7+H7</f>
        <v>877129</v>
      </c>
    </row>
    <row r="8" spans="2:11" x14ac:dyDescent="0.25">
      <c r="B8" s="16"/>
      <c r="C8" s="2"/>
      <c r="D8" s="4"/>
      <c r="E8" s="4"/>
      <c r="F8" s="4"/>
      <c r="G8" s="4"/>
    </row>
    <row r="10" spans="2:11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2:11" x14ac:dyDescent="0.25"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2:11" ht="15" customHeight="1" x14ac:dyDescent="0.25">
      <c r="B12" s="61"/>
      <c r="C12" s="61"/>
      <c r="D12" s="64"/>
      <c r="E12" s="64"/>
      <c r="F12" s="64"/>
      <c r="G12" s="64"/>
      <c r="H12" s="64"/>
      <c r="I12" s="64"/>
      <c r="J12" s="64"/>
      <c r="K12" s="64"/>
    </row>
    <row r="13" spans="2:11" x14ac:dyDescent="0.25">
      <c r="B13" s="62"/>
      <c r="C13" s="63"/>
      <c r="D13" s="62"/>
      <c r="E13" s="62"/>
      <c r="F13" s="62"/>
      <c r="G13" s="62"/>
      <c r="H13" s="62"/>
      <c r="I13" s="62"/>
      <c r="J13" s="62"/>
      <c r="K13" s="62"/>
    </row>
  </sheetData>
  <pageMargins left="0.25" right="0.25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"/>
  <sheetViews>
    <sheetView workbookViewId="0">
      <selection activeCell="G5" sqref="G5"/>
    </sheetView>
  </sheetViews>
  <sheetFormatPr defaultRowHeight="15" x14ac:dyDescent="0.25"/>
  <cols>
    <col min="2" max="2" width="18" customWidth="1"/>
    <col min="3" max="3" width="25.140625" customWidth="1"/>
    <col min="4" max="4" width="10.7109375" customWidth="1"/>
    <col min="5" max="5" width="11" customWidth="1"/>
    <col min="6" max="6" width="10.5703125" customWidth="1"/>
    <col min="7" max="7" width="12.7109375" customWidth="1"/>
    <col min="8" max="8" width="12.42578125" customWidth="1"/>
    <col min="9" max="9" width="11.5703125" customWidth="1"/>
    <col min="10" max="10" width="12.28515625" customWidth="1"/>
    <col min="11" max="11" width="14.85546875" customWidth="1"/>
  </cols>
  <sheetData>
    <row r="2" spans="1:12" s="92" customFormat="1" ht="15.75" x14ac:dyDescent="0.25">
      <c r="B2" s="8" t="s">
        <v>77</v>
      </c>
    </row>
    <row r="4" spans="1:12" ht="38.25" x14ac:dyDescent="0.25">
      <c r="B4" s="21" t="s">
        <v>74</v>
      </c>
      <c r="C4" s="21" t="s">
        <v>75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76</v>
      </c>
      <c r="K4" s="21" t="s">
        <v>12</v>
      </c>
    </row>
    <row r="5" spans="1:12" x14ac:dyDescent="0.25">
      <c r="B5" s="12" t="s">
        <v>94</v>
      </c>
      <c r="C5" s="12" t="s">
        <v>93</v>
      </c>
      <c r="D5" s="37">
        <f>'6 lentele'!D5</f>
        <v>0</v>
      </c>
      <c r="E5" s="95">
        <f>D5+'6 lentele'!E5</f>
        <v>0</v>
      </c>
      <c r="F5" s="37">
        <f>E5+'6 lentele'!F5</f>
        <v>0</v>
      </c>
      <c r="G5" s="94">
        <f>F5+'6 lentele'!G5</f>
        <v>325955.65000000002</v>
      </c>
      <c r="H5" s="94">
        <f>G5+'6 lentele'!H5</f>
        <v>3307888.2399999998</v>
      </c>
      <c r="I5" s="94">
        <f>H5+'6 lentele'!I5</f>
        <v>3307888.2399999998</v>
      </c>
      <c r="J5" s="94">
        <f>I5+'6 lentele'!J5</f>
        <v>3307888.2399999998</v>
      </c>
      <c r="K5" s="94">
        <f>J5</f>
        <v>3307888.2399999998</v>
      </c>
    </row>
    <row r="6" spans="1:12" ht="25.5" x14ac:dyDescent="0.25">
      <c r="B6" s="70" t="s">
        <v>127</v>
      </c>
      <c r="C6" s="67" t="s">
        <v>147</v>
      </c>
      <c r="D6" s="59">
        <v>0</v>
      </c>
      <c r="E6" s="59">
        <v>0</v>
      </c>
      <c r="F6" s="59">
        <v>0</v>
      </c>
      <c r="G6" s="59">
        <v>0</v>
      </c>
      <c r="H6" s="74">
        <v>427431</v>
      </c>
      <c r="I6" s="74">
        <v>427431</v>
      </c>
      <c r="J6" s="74">
        <v>427431</v>
      </c>
      <c r="K6" s="74">
        <v>427431</v>
      </c>
    </row>
    <row r="7" spans="1:12" ht="38.25" x14ac:dyDescent="0.25">
      <c r="B7" s="12" t="s">
        <v>165</v>
      </c>
      <c r="C7" s="14" t="s">
        <v>181</v>
      </c>
      <c r="D7" s="94">
        <f>'[1]6 lentele'!D8</f>
        <v>0</v>
      </c>
      <c r="E7" s="43">
        <f>D7+'[1]6 lentele'!E8</f>
        <v>0</v>
      </c>
      <c r="F7" s="94">
        <f>E7+'[1]6 lentele'!F8</f>
        <v>0</v>
      </c>
      <c r="G7" s="43">
        <v>541822.6</v>
      </c>
      <c r="H7" s="43">
        <f>G7+'6 lentele'!H7</f>
        <v>877129</v>
      </c>
      <c r="I7" s="43">
        <f>H7+'[1]6 lentele'!I8</f>
        <v>877129</v>
      </c>
      <c r="J7" s="43">
        <f>I7+'[1]6 lentele'!J8</f>
        <v>877129</v>
      </c>
      <c r="K7" s="43">
        <f>J7</f>
        <v>877129</v>
      </c>
    </row>
    <row r="8" spans="1:12" x14ac:dyDescent="0.25">
      <c r="B8" s="16"/>
      <c r="C8" s="2"/>
      <c r="D8" s="4"/>
      <c r="E8" s="4"/>
      <c r="F8" s="4"/>
    </row>
    <row r="10" spans="1:12" x14ac:dyDescent="0.25">
      <c r="A10" s="2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26"/>
    </row>
    <row r="11" spans="1:12" x14ac:dyDescent="0.25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26"/>
    </row>
    <row r="12" spans="1:12" x14ac:dyDescent="0.25"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26"/>
    </row>
    <row r="13" spans="1:12" x14ac:dyDescent="0.25">
      <c r="B13" s="62"/>
      <c r="C13" s="63"/>
      <c r="D13" s="62"/>
      <c r="E13" s="62"/>
      <c r="F13" s="62"/>
      <c r="G13" s="62"/>
      <c r="H13" s="65"/>
      <c r="I13" s="65"/>
      <c r="J13" s="65"/>
      <c r="K13" s="65"/>
      <c r="L13" s="26"/>
    </row>
    <row r="14" spans="1:12" x14ac:dyDescent="0.25">
      <c r="B14" s="26"/>
      <c r="C14" s="26"/>
      <c r="D14" s="26"/>
      <c r="E14" s="26"/>
      <c r="F14" s="26"/>
      <c r="G14" s="26"/>
      <c r="H14" s="26"/>
      <c r="I14" s="26"/>
      <c r="J14" s="26"/>
    </row>
  </sheetData>
  <pageMargins left="0.25" right="0.25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workbookViewId="0">
      <selection activeCell="F10" sqref="F10"/>
    </sheetView>
  </sheetViews>
  <sheetFormatPr defaultRowHeight="15" x14ac:dyDescent="0.25"/>
  <cols>
    <col min="3" max="3" width="71.7109375" customWidth="1"/>
    <col min="4" max="4" width="18.28515625" customWidth="1"/>
    <col min="5" max="5" width="18" customWidth="1"/>
    <col min="6" max="6" width="19" customWidth="1"/>
  </cols>
  <sheetData>
    <row r="2" spans="2:6" s="92" customFormat="1" ht="15.75" x14ac:dyDescent="0.25">
      <c r="B2" s="8" t="s">
        <v>78</v>
      </c>
    </row>
    <row r="4" spans="2:6" ht="51" x14ac:dyDescent="0.25">
      <c r="B4" s="20" t="s">
        <v>70</v>
      </c>
      <c r="C4" s="20" t="s">
        <v>79</v>
      </c>
      <c r="D4" s="20" t="s">
        <v>80</v>
      </c>
      <c r="E4" s="20" t="s">
        <v>81</v>
      </c>
      <c r="F4" s="20" t="s">
        <v>82</v>
      </c>
    </row>
    <row r="5" spans="2:6" x14ac:dyDescent="0.25">
      <c r="B5" s="48">
        <v>12</v>
      </c>
      <c r="C5" s="49" t="s">
        <v>121</v>
      </c>
      <c r="D5" s="50">
        <v>7</v>
      </c>
      <c r="E5" s="50">
        <v>7</v>
      </c>
      <c r="F5" s="51">
        <f>'2 lentele'!K11+'2 lentele'!K12+'2 lentele'!K13+'2 lentele'!K14+'2 lentele'!K15+'2 lentele'!K16+'2 lentele'!K17</f>
        <v>3891633.81</v>
      </c>
    </row>
    <row r="6" spans="2:6" x14ac:dyDescent="0.25">
      <c r="B6" s="57">
        <v>15</v>
      </c>
      <c r="C6" s="126" t="s">
        <v>137</v>
      </c>
      <c r="D6" s="50">
        <v>1</v>
      </c>
      <c r="E6" s="50">
        <v>1</v>
      </c>
      <c r="F6" s="73">
        <f>'2 lentele'!K24</f>
        <v>192231.91</v>
      </c>
    </row>
    <row r="7" spans="2:6" ht="32.25" customHeight="1" x14ac:dyDescent="0.25">
      <c r="B7" s="76">
        <v>19</v>
      </c>
      <c r="C7" s="127" t="s">
        <v>138</v>
      </c>
      <c r="D7" s="77">
        <v>2</v>
      </c>
      <c r="E7" s="77">
        <v>1</v>
      </c>
      <c r="F7" s="78">
        <f>'2 lentele'!K27</f>
        <v>100447.44</v>
      </c>
    </row>
    <row r="8" spans="2:6" x14ac:dyDescent="0.25">
      <c r="B8" s="57">
        <v>41</v>
      </c>
      <c r="C8" s="126" t="s">
        <v>139</v>
      </c>
      <c r="D8" s="50">
        <v>3</v>
      </c>
      <c r="E8" s="50">
        <v>3</v>
      </c>
      <c r="F8" s="52">
        <f>'2 lentele'!K25+'2 lentele'!K26+'2 lentele'!K28</f>
        <v>210180.67</v>
      </c>
    </row>
    <row r="9" spans="2:6" x14ac:dyDescent="0.25">
      <c r="B9" s="108">
        <v>23</v>
      </c>
      <c r="C9" s="128" t="s">
        <v>174</v>
      </c>
      <c r="D9" s="50">
        <v>4</v>
      </c>
      <c r="E9" s="50">
        <v>4</v>
      </c>
      <c r="F9" s="73">
        <f>'2 lentele'!K36+'2 lentele'!K37+'2 lentele'!K38+'2 lentele'!K39</f>
        <v>1046980.27</v>
      </c>
    </row>
    <row r="10" spans="2:6" ht="14.25" customHeight="1" x14ac:dyDescent="0.25">
      <c r="B10" s="64"/>
      <c r="C10" s="64"/>
      <c r="D10" s="61"/>
      <c r="E10" s="61"/>
      <c r="F10" s="61"/>
    </row>
    <row r="11" spans="2:6" x14ac:dyDescent="0.25">
      <c r="B11" s="71"/>
      <c r="C11" s="71"/>
      <c r="D11" s="71"/>
      <c r="E11" s="71"/>
      <c r="F11" s="72"/>
    </row>
    <row r="12" spans="2:6" x14ac:dyDescent="0.25">
      <c r="B12" s="71"/>
      <c r="C12" s="71"/>
      <c r="D12" s="71"/>
      <c r="E12" s="71"/>
      <c r="F12" s="72"/>
    </row>
    <row r="13" spans="2:6" x14ac:dyDescent="0.25">
      <c r="B13" s="71"/>
      <c r="C13" s="71"/>
      <c r="D13" s="71"/>
      <c r="E13" s="71"/>
      <c r="F13" s="72"/>
    </row>
    <row r="14" spans="2:6" x14ac:dyDescent="0.25">
      <c r="B14" s="58"/>
      <c r="C14" s="58"/>
      <c r="D14" s="58"/>
      <c r="E14" s="58"/>
      <c r="F14" s="58"/>
    </row>
    <row r="22" spans="2:5" x14ac:dyDescent="0.25">
      <c r="B22" s="26"/>
      <c r="C22" s="26"/>
      <c r="D22" s="26"/>
      <c r="E22" s="26"/>
    </row>
    <row r="23" spans="2:5" x14ac:dyDescent="0.25">
      <c r="B23" s="26"/>
      <c r="C23" s="25"/>
      <c r="D23" s="24"/>
      <c r="E23" s="26"/>
    </row>
    <row r="24" spans="2:5" x14ac:dyDescent="0.25">
      <c r="B24" s="26"/>
      <c r="C24" s="26"/>
      <c r="D24" s="26"/>
      <c r="E24" s="26"/>
    </row>
    <row r="25" spans="2:5" x14ac:dyDescent="0.25">
      <c r="B25" s="26"/>
      <c r="C25" s="26"/>
      <c r="D25" s="26"/>
      <c r="E25" s="26"/>
    </row>
  </sheetData>
  <pageMargins left="0.25" right="0.25" top="0.75" bottom="0.75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"/>
  <sheetViews>
    <sheetView workbookViewId="0">
      <selection activeCell="H14" sqref="H14:I14"/>
    </sheetView>
  </sheetViews>
  <sheetFormatPr defaultRowHeight="15" x14ac:dyDescent="0.25"/>
  <cols>
    <col min="2" max="2" width="30.140625" customWidth="1"/>
    <col min="8" max="8" width="10.140625" bestFit="1" customWidth="1"/>
  </cols>
  <sheetData>
    <row r="2" spans="1:13" ht="15.75" x14ac:dyDescent="0.25">
      <c r="A2" s="79"/>
      <c r="B2" s="79"/>
      <c r="C2" s="79"/>
      <c r="D2" s="80" t="s">
        <v>148</v>
      </c>
      <c r="E2" s="80"/>
      <c r="F2" s="80"/>
      <c r="G2" s="80"/>
      <c r="H2" s="80"/>
      <c r="I2" s="80"/>
      <c r="J2" s="79"/>
      <c r="K2" s="79"/>
      <c r="L2" s="79"/>
    </row>
    <row r="3" spans="1:13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s="92" customFormat="1" ht="15.75" x14ac:dyDescent="0.25">
      <c r="A4" s="79" t="s">
        <v>149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3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3" ht="36.75" customHeight="1" x14ac:dyDescent="0.25">
      <c r="A6" s="81" t="s">
        <v>70</v>
      </c>
      <c r="B6" s="82" t="s">
        <v>150</v>
      </c>
      <c r="C6" s="83" t="s">
        <v>2</v>
      </c>
      <c r="D6" s="83" t="s">
        <v>3</v>
      </c>
      <c r="E6" s="83" t="s">
        <v>4</v>
      </c>
      <c r="F6" s="83" t="s">
        <v>5</v>
      </c>
      <c r="G6" s="83" t="s">
        <v>6</v>
      </c>
      <c r="H6" s="83" t="s">
        <v>7</v>
      </c>
      <c r="I6" s="83" t="s">
        <v>8</v>
      </c>
      <c r="J6" s="83" t="s">
        <v>151</v>
      </c>
      <c r="K6" s="83" t="s">
        <v>152</v>
      </c>
      <c r="L6" s="83" t="s">
        <v>153</v>
      </c>
    </row>
    <row r="7" spans="1:13" ht="30" x14ac:dyDescent="0.25">
      <c r="A7" s="84" t="s">
        <v>112</v>
      </c>
      <c r="B7" s="85" t="s">
        <v>113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6">
        <f>'4 lentele'!M15+'4 lentele'!M14+'4 lentele'!M10+'4 lentele'!M11+'4 lentele'!M12</f>
        <v>3.67</v>
      </c>
      <c r="J7" s="84">
        <f>'4 lentele'!M13+'4 lentele'!M16</f>
        <v>2.73</v>
      </c>
      <c r="K7" s="84">
        <v>0</v>
      </c>
      <c r="L7" s="84">
        <v>0</v>
      </c>
      <c r="M7" s="87"/>
    </row>
    <row r="8" spans="1:13" ht="29.25" customHeight="1" x14ac:dyDescent="0.25">
      <c r="A8" s="89" t="s">
        <v>114</v>
      </c>
      <c r="B8" s="88" t="s">
        <v>115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7"/>
    </row>
    <row r="9" spans="1:13" ht="43.5" customHeight="1" x14ac:dyDescent="0.25">
      <c r="A9" s="84" t="s">
        <v>116</v>
      </c>
      <c r="B9" s="85" t="s">
        <v>117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2</v>
      </c>
      <c r="K9" s="84">
        <v>0</v>
      </c>
      <c r="L9" s="84">
        <v>0</v>
      </c>
      <c r="M9" s="87"/>
    </row>
    <row r="10" spans="1:13" ht="51.75" customHeight="1" x14ac:dyDescent="0.25">
      <c r="A10" s="84" t="s">
        <v>118</v>
      </c>
      <c r="B10" s="85" t="s">
        <v>155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125">
        <v>0</v>
      </c>
      <c r="I10" s="86">
        <f>'4 lentele'!V15+'4 lentele'!V14+'4 lentele'!V10+'4 lentele'!V11+'4 lentele'!V12</f>
        <v>5.9894999999999997E-2</v>
      </c>
      <c r="J10" s="84">
        <f>'4 lentele'!V13+'4 lentele'!V16</f>
        <v>0.16</v>
      </c>
      <c r="K10" s="84">
        <v>0</v>
      </c>
      <c r="L10" s="84">
        <v>0</v>
      </c>
      <c r="M10" s="87"/>
    </row>
    <row r="11" spans="1:13" s="120" customFormat="1" ht="45" x14ac:dyDescent="0.25">
      <c r="A11" s="117" t="s">
        <v>140</v>
      </c>
      <c r="B11" s="118" t="s">
        <v>141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f>'4 lentele'!M22</f>
        <v>0.6</v>
      </c>
      <c r="I11" s="119">
        <f>'4 lentele'!M21+'4 lentele'!M23+'4 lentele'!M25</f>
        <v>0.71</v>
      </c>
      <c r="J11" s="119">
        <f>'4 lentele'!M24</f>
        <v>0.6</v>
      </c>
      <c r="K11" s="119">
        <v>0</v>
      </c>
      <c r="L11" s="119">
        <v>0</v>
      </c>
      <c r="M11" s="121"/>
    </row>
    <row r="12" spans="1:13" ht="30" x14ac:dyDescent="0.25">
      <c r="A12" s="89" t="s">
        <v>142</v>
      </c>
      <c r="B12" s="88" t="s">
        <v>183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f>'4 lentele'!P21</f>
        <v>1.4</v>
      </c>
      <c r="J12" s="84">
        <v>0</v>
      </c>
      <c r="K12" s="84">
        <v>0</v>
      </c>
      <c r="L12" s="84">
        <v>0</v>
      </c>
      <c r="M12" s="87"/>
    </row>
    <row r="13" spans="1:13" ht="49.5" customHeight="1" x14ac:dyDescent="0.25">
      <c r="A13" s="84" t="s">
        <v>175</v>
      </c>
      <c r="B13" s="75" t="s">
        <v>176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f>'4 lentele'!M33+'4 lentele'!M34+'4 lentele'!M36</f>
        <v>3</v>
      </c>
      <c r="I13" s="84">
        <f>'4 lentele'!M35</f>
        <v>1</v>
      </c>
      <c r="J13" s="84">
        <v>0</v>
      </c>
      <c r="K13" s="84">
        <v>0</v>
      </c>
      <c r="L13" s="84">
        <v>0</v>
      </c>
    </row>
    <row r="14" spans="1:13" ht="60" x14ac:dyDescent="0.25">
      <c r="A14" s="84" t="s">
        <v>177</v>
      </c>
      <c r="B14" s="122" t="s">
        <v>178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f>'4 lentele'!P33+'4 lentele'!P34+'4 lentele'!P36</f>
        <v>62</v>
      </c>
      <c r="I14" s="84">
        <f>'4 lentele'!P35</f>
        <v>40</v>
      </c>
      <c r="J14" s="84">
        <v>0</v>
      </c>
      <c r="K14" s="84">
        <v>0</v>
      </c>
      <c r="L14" s="84">
        <v>0</v>
      </c>
    </row>
    <row r="15" spans="1:13" ht="60" x14ac:dyDescent="0.25">
      <c r="A15" s="84" t="s">
        <v>179</v>
      </c>
      <c r="B15" s="122" t="s">
        <v>180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f>'4 lentele'!S33+'4 lentele'!S34+'4 lentele'!S36</f>
        <v>6</v>
      </c>
      <c r="I15" s="84">
        <f>'4 lentele'!S35</f>
        <v>2</v>
      </c>
      <c r="J15" s="84">
        <v>0</v>
      </c>
      <c r="K15" s="84">
        <v>0</v>
      </c>
      <c r="L15" s="84">
        <v>0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lentele</vt:lpstr>
      <vt:lpstr>2 lentele</vt:lpstr>
      <vt:lpstr>3 lentele</vt:lpstr>
      <vt:lpstr>4 lentele</vt:lpstr>
      <vt:lpstr>5 lentele</vt:lpstr>
      <vt:lpstr>6 lentele</vt:lpstr>
      <vt:lpstr>7 lentele</vt:lpstr>
      <vt:lpstr>8 lentele</vt:lpstr>
      <vt:lpstr>Stebėsena _4</vt:lpstr>
      <vt:lpstr>Stebėsena_5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Mindaugas Juknevičius</cp:lastModifiedBy>
  <cp:lastPrinted>2017-10-12T06:52:59Z</cp:lastPrinted>
  <dcterms:created xsi:type="dcterms:W3CDTF">2017-01-17T11:57:45Z</dcterms:created>
  <dcterms:modified xsi:type="dcterms:W3CDTF">2017-10-18T11:25:21Z</dcterms:modified>
</cp:coreProperties>
</file>